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36" firstSheet="11" activeTab="1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部门项目中期规划预算表12!$A:$A,部门项目中期规划预算表12!$1:$1</definedName>
    <definedName name="_xlnm.Print_Titles" localSheetId="13">'部门政府采购预算表08-1'!$A:$A,'部门政府采购预算表08-1'!$1:$1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'基本支出预算表（人员类、运转类公用经费项目）04'!$A:$A,'基本支出预算表（人员类、运转类公用经费项目）04'!$1:$1</definedName>
    <definedName name="_xlnm.Print_Titles" localSheetId="18">上级补助项目支出预算表11!$A:$A,上级补助项目支出预算表11!$1:$1</definedName>
    <definedName name="_xlnm.Print_Titles" localSheetId="16">'市对下转移支付绩效目标表09-2'!$A:$A,'市对下转移支付绩效目标表09-2'!$1:$1</definedName>
    <definedName name="_xlnm.Print_Titles" localSheetId="15">'市对下转移支付预算表09-1'!$A:$A,'市对下转移支付预算表09-1'!$1:$1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'项目支出预算表（其他运转类、特定目标类项目）05-1'!$A:$A,'项目支出预算表（其他运转类、特定目标类项目）05-1'!$1:$1</definedName>
    <definedName name="_xlnm.Print_Titles" localSheetId="17">新增资产配置表10!$A:$A,新增资产配置表10!$1:$1</definedName>
    <definedName name="_xlnm.Print_Titles" localSheetId="6">一般公共预算“三公”经费支出预算表03!$A:$A,一般公共预算“三公”经费支出预算表03!$1:$1</definedName>
    <definedName name="_xlnm.Print_Titles" localSheetId="5">'一般公共预算支出明细表（按经济科目分类）02-3'!$A:$A,'一般公共预算支出明细表（按经济科目分类）02-3'!$1:$1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14">'政府购买服务预算表08-2'!$A:$A,'政府购买服务预算表08-2'!$1:$1</definedName>
    <definedName name="_xlnm.Print_Titles" localSheetId="11">政府性基金预算支出预算表06!$A:$A,政府性基金预算支出预算表06!$1:$1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<sst xmlns="http://schemas.openxmlformats.org/spreadsheetml/2006/main" count="1596" uniqueCount="519">
  <si>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</si>
  <si>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</si>
  <si>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</si>
  <si>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</si>
  <si>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</si>
  <si>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</si>
  <si>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</si>
  <si>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</si>
  <si>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</si>
  <si>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</si>
  <si>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</si>
  <si>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</si>
  <si>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</si>
  <si>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</si>
  <si>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</si>
  <si>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</si>
  <si>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</si>
  <si>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</si>
  <si>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</si>
  <si>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</si>
  <si>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</si>
  <si>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</si>
  <si>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</si>
  <si>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</si>
  <si>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</si>
  <si>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</si>
  <si>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</si>
  <si>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</si>
  <si>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</si>
  <si>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</si>
  <si>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</si>
  <si>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</si>
  <si>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</si>
  <si>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</si>
  <si>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</si>
  <si>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</si>
  <si>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</si>
  <si>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</si>
  <si>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</si>
  <si>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</si>
  <si>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</si>
  <si>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</si>
  <si>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</si>
  <si>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曲靖市第二幼儿园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</si>
  <si>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</si>
  <si>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</si>
  <si>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</si>
  <si>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</si>
  <si>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</si>
  <si>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</si>
  <si>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</si>
  <si>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</si>
  <si>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</si>
  <si>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</si>
  <si>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</si>
  <si>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</si>
  <si>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</si>
  <si>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</si>
  <si>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</si>
  <si>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</si>
  <si>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</si>
  <si>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</si>
  <si>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</si>
  <si>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</si>
  <si>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</si>
  <si>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</si>
  <si>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</si>
  <si>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</si>
  <si>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</si>
  <si>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</si>
  <si>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</si>
  <si>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</si>
  <si>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</si>
  <si>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</si>
  <si>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</si>
  <si>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</si>
  <si>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</si>
  <si>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</si>
  <si>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</si>
  <si>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</si>
  <si>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</si>
  <si>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</si>
  <si>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</si>
  <si>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</si>
  <si>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</si>
  <si>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</si>
  <si>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</si>
  <si>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</si>
  <si>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</si>
  <si>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</si>
  <si>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</si>
  <si>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</si>
  <si>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</si>
  <si>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</si>
  <si>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</si>
  <si>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</si>
  <si>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</si>
  <si>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</si>
  <si>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</si>
  <si>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</si>
  <si>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</si>
  <si>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</si>
  <si>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</si>
  <si>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</si>
  <si>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</si>
  <si>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</si>
  <si>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</si>
  <si>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</si>
  <si>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</si>
  <si>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</si>
  <si>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</si>
  <si>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</si>
  <si>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</si>
  <si>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</si>
  <si>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</si>
  <si>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</si>
  <si>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</si>
  <si>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</si>
  <si>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</si>
  <si>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</si>
  <si>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</si>
  <si>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</si>
  <si>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</si>
  <si>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</si>
  <si>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</si>
  <si>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</si>
  <si>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</si>
  <si>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</si>
  <si>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</si>
  <si>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</si>
  <si>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</si>
  <si>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</si>
  <si>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</si>
  <si>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</si>
  <si>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</si>
  <si>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</si>
  <si>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</si>
  <si>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</si>
  <si>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</si>
  <si>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</si>
  <si>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</si>
  <si>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</si>
  <si>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</si>
  <si>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</si>
  <si>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</si>
  <si>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</si>
  <si>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</si>
  <si>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</si>
  <si>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</si>
  <si>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</si>
  <si>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</si>
  <si>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</si>
  <si>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</si>
  <si>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</si>
  <si>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</si>
  <si>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</si>
  <si>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</si>
  <si>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</si>
  <si>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</si>
  <si>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</si>
  <si>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</si>
  <si>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</si>
  <si>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</si>
  <si>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</si>
  <si>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</si>
  <si>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</si>
  <si>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</si>
  <si>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</si>
  <si>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</si>
  <si>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</si>
  <si>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</si>
  <si>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助学金</t>
  </si>
  <si>
    <t>99</t>
  </si>
  <si>
    <t>其他工资福利支出</t>
  </si>
  <si>
    <t>05</t>
  </si>
  <si>
    <t>离退休费</t>
  </si>
  <si>
    <t>302</t>
  </si>
  <si>
    <t>办公费</t>
  </si>
  <si>
    <t>印刷费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</si>
  <si>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</si>
  <si>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</si>
  <si>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</si>
  <si>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</si>
  <si>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</si>
  <si>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</si>
  <si>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</si>
  <si>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</si>
  <si>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</si>
  <si>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</si>
  <si>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</si>
  <si>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</si>
  <si>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</si>
  <si>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</si>
  <si>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</si>
  <si>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</si>
  <si>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</si>
  <si>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</si>
  <si>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</si>
  <si>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</si>
  <si>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</si>
  <si>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</si>
  <si>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</si>
  <si>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</si>
  <si>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退休费</t>
  </si>
  <si>
    <t>生活补助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</si>
  <si>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</si>
  <si>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</si>
  <si>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</si>
  <si>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</si>
  <si>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</si>
  <si>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</si>
  <si>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</si>
  <si>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</si>
  <si>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</si>
  <si>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</si>
  <si>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</si>
  <si>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说明：本单位2024年无一般公共预算“三公”经费支出预算，故本表为空。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</si>
  <si>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</si>
  <si>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</si>
  <si>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</si>
  <si>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</si>
  <si>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</si>
  <si>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</si>
  <si>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</si>
  <si>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</si>
  <si>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</si>
  <si>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</si>
  <si>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</si>
  <si>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</si>
  <si>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</si>
  <si>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</si>
  <si>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</si>
  <si>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</si>
  <si>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</si>
  <si>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</si>
  <si>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</si>
  <si>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</si>
  <si>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530300210000000020882</t>
  </si>
  <si>
    <t>事业人员支出工资</t>
  </si>
  <si>
    <t>30101</t>
  </si>
  <si>
    <t>30102</t>
  </si>
  <si>
    <t>30107</t>
  </si>
  <si>
    <t>530300231100001519802</t>
  </si>
  <si>
    <t>事业人员参照公务员规范后绩效奖</t>
  </si>
  <si>
    <t>530300210000000020909</t>
  </si>
  <si>
    <t>社会保障缴费（养老保险）</t>
  </si>
  <si>
    <t>30108</t>
  </si>
  <si>
    <t>530300210000000020902</t>
  </si>
  <si>
    <t>社会保障缴费（基本医疗保险）</t>
  </si>
  <si>
    <t>30110</t>
  </si>
  <si>
    <t>530300210000000020901</t>
  </si>
  <si>
    <t>社会保障缴费（工伤保险）</t>
  </si>
  <si>
    <t>30112</t>
  </si>
  <si>
    <t>530300210000000020907</t>
  </si>
  <si>
    <t>社会保障缴费（失业保险）</t>
  </si>
  <si>
    <t>530300210000000020899</t>
  </si>
  <si>
    <t>社会保障缴费（附加商业险）</t>
  </si>
  <si>
    <t>530300210000000020979</t>
  </si>
  <si>
    <t>社会保障缴费（住房公积金）</t>
  </si>
  <si>
    <t>30113</t>
  </si>
  <si>
    <t>530300210000000020993</t>
  </si>
  <si>
    <t>一般公用经费</t>
  </si>
  <si>
    <t>30201</t>
  </si>
  <si>
    <t>30205</t>
  </si>
  <si>
    <t>30206</t>
  </si>
  <si>
    <t>30209</t>
  </si>
  <si>
    <t>30211</t>
  </si>
  <si>
    <t>30213</t>
  </si>
  <si>
    <t>30299</t>
  </si>
  <si>
    <t>30207</t>
  </si>
  <si>
    <t>30202</t>
  </si>
  <si>
    <t>530300210000000020990</t>
  </si>
  <si>
    <t>离休公用经费</t>
  </si>
  <si>
    <t>530300210000000020992</t>
  </si>
  <si>
    <t>退休公用经费</t>
  </si>
  <si>
    <t>530300210000000020991</t>
  </si>
  <si>
    <t>30216</t>
  </si>
  <si>
    <t>530300210000000020986</t>
  </si>
  <si>
    <t>30228</t>
  </si>
  <si>
    <t>530300210000000020987</t>
  </si>
  <si>
    <t>30229</t>
  </si>
  <si>
    <t>530300210000000020980</t>
  </si>
  <si>
    <t>30301</t>
  </si>
  <si>
    <t>30305</t>
  </si>
  <si>
    <t>530300241100002467819</t>
  </si>
  <si>
    <t>遗属生活补助资金</t>
  </si>
  <si>
    <t>530300210000000020885</t>
  </si>
  <si>
    <t>离休人员医疗统筹费(事业)</t>
  </si>
  <si>
    <t>30307</t>
  </si>
  <si>
    <t>530300231100001247900</t>
  </si>
  <si>
    <t>曲靖市第二幼儿园事业绩效激励专项资金</t>
  </si>
  <si>
    <t>530300231100001722280</t>
  </si>
  <si>
    <t>曲靖市第二幼儿园保育费支付社会保障缴费专项资金</t>
  </si>
  <si>
    <t>530300231100001526459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</si>
  <si>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</si>
  <si>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</si>
  <si>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</si>
  <si>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</si>
  <si>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</si>
  <si>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</si>
  <si>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</si>
  <si>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</si>
  <si>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</si>
  <si>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曲靖市第二幼儿园保育费促发展专项资金</t>
  </si>
  <si>
    <t>事业发展类</t>
  </si>
  <si>
    <t>530300210000000017925</t>
  </si>
  <si>
    <t>30214</t>
  </si>
  <si>
    <t>30226</t>
  </si>
  <si>
    <t>31002</t>
  </si>
  <si>
    <t>曲靖市第二幼儿园单位自有资金专项资金</t>
  </si>
  <si>
    <t>530300221100000636001</t>
  </si>
  <si>
    <t>30217</t>
  </si>
  <si>
    <t>学前教育幼儿资助专项资金</t>
  </si>
  <si>
    <t>民生类</t>
  </si>
  <si>
    <t>530300221100000397395</t>
  </si>
  <si>
    <t>30308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</si>
  <si>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</si>
  <si>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</si>
  <si>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</si>
  <si>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</si>
  <si>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</si>
  <si>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</si>
  <si>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</si>
  <si>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</si>
  <si>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</si>
  <si>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</si>
  <si>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</si>
  <si>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</si>
  <si>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2023年计划增加教师培训次数，以达到提高教师保教水平的目的；计划更新设施设备，达到让幼儿体验一流的学习环境，同时提高家长满意度及外聘人员满意度，做到一流办园水平。</t>
  </si>
  <si>
    <t>产出指标</t>
  </si>
  <si>
    <t>数量指标</t>
  </si>
  <si>
    <t>开展培训次数</t>
  </si>
  <si>
    <t>&gt;=</t>
  </si>
  <si>
    <t>次</t>
  </si>
  <si>
    <t>定量指标</t>
  </si>
  <si>
    <t>提高教育教学质量，优化教师队伍</t>
  </si>
  <si>
    <t>质量指标</t>
  </si>
  <si>
    <t>培训覆盖率</t>
  </si>
  <si>
    <t>90</t>
  </si>
  <si>
    <t>%</t>
  </si>
  <si>
    <t>优化教师队伍，提高保育教育质量</t>
  </si>
  <si>
    <t>设施设备使用率</t>
  </si>
  <si>
    <t>使用设备达到教学目的，完成教学目标</t>
  </si>
  <si>
    <t>时效指标</t>
  </si>
  <si>
    <t>资金拨付及时率</t>
  </si>
  <si>
    <t>资金按时按量拨付</t>
  </si>
  <si>
    <t>成本指标</t>
  </si>
  <si>
    <t>弥补师生比超标</t>
  </si>
  <si>
    <t>招聘外聘教师40人</t>
  </si>
  <si>
    <t>人</t>
  </si>
  <si>
    <t>在编教师严重不足，招聘外聘教师才能弥补师生比超标</t>
  </si>
  <si>
    <t>效益指标</t>
  </si>
  <si>
    <t>社会效益指标</t>
  </si>
  <si>
    <t>缓解学前教育入园难</t>
  </si>
  <si>
    <t>&lt;=</t>
  </si>
  <si>
    <t>不超50人/班</t>
  </si>
  <si>
    <t>缓解幼儿入学难困扰</t>
  </si>
  <si>
    <t>可持续影响指标</t>
  </si>
  <si>
    <t>打造一流办园水平</t>
  </si>
  <si>
    <t>&gt;</t>
  </si>
  <si>
    <t>长期</t>
  </si>
  <si>
    <t>年</t>
  </si>
  <si>
    <t>非税返还提高办园水平和办园质量</t>
  </si>
  <si>
    <t>满意度指标</t>
  </si>
  <si>
    <t>服务对象满意度指标</t>
  </si>
  <si>
    <t>家长满意度</t>
  </si>
  <si>
    <t>80</t>
  </si>
  <si>
    <t>非税收入返还有利于更新教育教学设备。创造更好办学环境，为幼儿成长提高优质保障</t>
  </si>
  <si>
    <t>外聘人员满意度</t>
  </si>
  <si>
    <t>提高就业岗位，提升自身业务技能</t>
  </si>
  <si>
    <t>2023年用于外聘人员工资、购买保险，保障外聘人员的权益，也为了稳定教师团队，有利于教育教学质量的发展。</t>
  </si>
  <si>
    <t>定性指标</t>
  </si>
  <si>
    <t>40</t>
  </si>
  <si>
    <t>招聘外聘教师40人，在编教师严重不足，招聘外聘教师才能解决弥补师生比超标问题</t>
  </si>
  <si>
    <t>50</t>
  </si>
  <si>
    <t>每班人数不超过50人得满分，在综合考虑安全的情况下，扩容幼儿容纳数</t>
  </si>
  <si>
    <t>提高公办幼儿园教学质量</t>
  </si>
  <si>
    <t>=</t>
  </si>
  <si>
    <t>为外聘教师购买保险，稳定教师队伍，较高教师质量</t>
  </si>
  <si>
    <t>招聘大量外聘优秀教师，打造一流办园水平</t>
  </si>
  <si>
    <t>家长对教师的满意度</t>
  </si>
  <si>
    <t>解决部分人员就业，个人在单位工作能够得到历练和提升</t>
  </si>
  <si>
    <t>1.云南省学前教育家庭经济困难儿童资助标准为300元/人每年，资助范围包括公办幼儿园和普惠性民办幼儿园；2.预估2023年我园资助人数为12人。</t>
  </si>
  <si>
    <t>工作完成率</t>
  </si>
  <si>
    <t>100</t>
  </si>
  <si>
    <t>根据年初资助计划实施，年终进行考评。</t>
  </si>
  <si>
    <t>建档立卡贫困幼儿资助比例</t>
  </si>
  <si>
    <t>幼儿园建档立卡贫困幼儿资助的比例</t>
  </si>
  <si>
    <t>按要求完成相关任务</t>
  </si>
  <si>
    <t>收到文件对家庭经济困难幼儿进行资助</t>
  </si>
  <si>
    <t>人均资助标准</t>
  </si>
  <si>
    <t>300</t>
  </si>
  <si>
    <t>元/学年</t>
  </si>
  <si>
    <t>每生每学年资助标准为150元，每学年300元。</t>
  </si>
  <si>
    <t>补助对象政策的知晓率</t>
  </si>
  <si>
    <t>受资助人数对当年资助政策知晓率</t>
  </si>
  <si>
    <t>受助幼儿满意度</t>
  </si>
  <si>
    <t>受资助幼儿对本次资助满意度</t>
  </si>
  <si>
    <t>受资助幼儿家长对本次资助满意度</t>
  </si>
  <si>
    <t>2023年计划更新设施设备，达到让幼儿体验一流的学习环境，同时提高家长满意度及外聘人员满意度，做到一流办园水平。</t>
  </si>
  <si>
    <t>按资金用途更新教学设施设备</t>
  </si>
  <si>
    <t>按资金用途对环境及设备进行维修</t>
  </si>
  <si>
    <t>招聘外聘教师30人</t>
  </si>
  <si>
    <t>在编教师严重不足，外聘教师招聘较多，日常经费开销多。</t>
  </si>
  <si>
    <t>自有资金缓解办学压力，提高办园水平和办园质量</t>
  </si>
  <si>
    <t>自有资金有利于更新教育教学设备。创造更好办学环境，为幼儿成长提高优质保障</t>
  </si>
  <si>
    <t>预算05-3表</t>
  </si>
  <si>
    <t>项目支出绩效目标表（另文下达）</t>
  </si>
  <si>
    <t>单位名称：曲靖市第二幼儿园</t>
  </si>
  <si>
    <t>说明：本单位2024年无项目支出绩效目标（另文下达），故本表为空。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</si>
  <si>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</si>
  <si>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</si>
  <si>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</si>
  <si>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</si>
  <si>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</si>
  <si>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说明：本单位2024年无政府性基金预算支出，故本表为空。</t>
  </si>
  <si>
    <t>预算07表</t>
  </si>
  <si>
    <t>国有资本经营预算支出预算表</t>
  </si>
  <si>
    <t>本年国有资本经营预算支出</t>
  </si>
  <si>
    <t>说明：本单位2024年无国有资本经营预算支出，故此表为空表。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</si>
  <si>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</si>
  <si>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</si>
  <si>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</si>
  <si>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</si>
  <si>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</si>
  <si>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</si>
  <si>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</si>
  <si>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</si>
  <si>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</si>
  <si>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</si>
  <si>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</si>
  <si>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80400161</t>
  </si>
  <si>
    <t>台式计算机</t>
  </si>
  <si>
    <t>A02010105 台式计算机</t>
  </si>
  <si>
    <t>台</t>
  </si>
  <si>
    <t>移动存储设备</t>
  </si>
  <si>
    <t>A02010508 移动存储设备</t>
  </si>
  <si>
    <t>个</t>
  </si>
  <si>
    <t>复印机</t>
  </si>
  <si>
    <t>A02020100 复印机</t>
  </si>
  <si>
    <t>数字照相机</t>
  </si>
  <si>
    <t>A02020501 数字照相机</t>
  </si>
  <si>
    <t>A3彩色打印机</t>
  </si>
  <si>
    <t>A02021002 A3彩色打印机</t>
  </si>
  <si>
    <t>彩色打印机</t>
  </si>
  <si>
    <t>A02021004 A4彩色打印机</t>
  </si>
  <si>
    <t>LED显示屏</t>
  </si>
  <si>
    <t>A02021103 LED显示屏</t>
  </si>
  <si>
    <t>平方米</t>
  </si>
  <si>
    <t>微缩摄影机</t>
  </si>
  <si>
    <t>A02040101 缩微摄影机</t>
  </si>
  <si>
    <t>木制床类</t>
  </si>
  <si>
    <t>A05010104 木制床类</t>
  </si>
  <si>
    <t>张</t>
  </si>
  <si>
    <t>办公桌</t>
  </si>
  <si>
    <t>A05010201 办公桌</t>
  </si>
  <si>
    <t>茶几</t>
  </si>
  <si>
    <t>A05010204 茶几</t>
  </si>
  <si>
    <t>办公椅</t>
  </si>
  <si>
    <t>A05010301 办公椅</t>
  </si>
  <si>
    <t>把</t>
  </si>
  <si>
    <t>三人沙发</t>
  </si>
  <si>
    <t>A05010401 三人沙发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</si>
  <si>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</si>
  <si>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</si>
  <si>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</si>
  <si>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</si>
  <si>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</si>
  <si>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</si>
  <si>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</si>
  <si>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</si>
  <si>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</si>
  <si>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</si>
  <si>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说明：本单位2024年无政府购买服务预算支出，故本表为空。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</si>
  <si>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</si>
  <si>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</si>
  <si>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</si>
  <si>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</si>
  <si>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</si>
  <si>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</si>
  <si>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</si>
  <si>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</si>
  <si>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</si>
  <si>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</si>
  <si>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</si>
  <si>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</si>
  <si>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</si>
  <si>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</si>
  <si>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</si>
  <si>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说明：本单位2024年无市对下转移预算支出，故本表为空。</t>
  </si>
  <si>
    <t>预算09-2表</t>
  </si>
  <si>
    <t>市对下转移支付绩效目标表</t>
  </si>
  <si>
    <t>说明：本单位2024年无市对下转移支付绩效目标，故本表为空。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</si>
  <si>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</si>
  <si>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</si>
  <si>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</si>
  <si>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</si>
  <si>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</si>
  <si>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</si>
  <si>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</si>
  <si>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</si>
  <si>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</si>
  <si>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</si>
  <si>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</si>
  <si>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</si>
  <si>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说明：本单位2024年无上级补助项目，故本表为空。</t>
  </si>
  <si>
    <t>预算12表</t>
  </si>
  <si>
    <t>部门项目中期规划预算表</t>
  </si>
  <si>
    <t>项目级次</t>
  </si>
  <si>
    <t>2024年</t>
  </si>
  <si>
    <t>2025年</t>
  </si>
  <si>
    <t>2026年</t>
  </si>
  <si>
    <t>1112 事业人员支出工资</t>
  </si>
  <si>
    <t>本级</t>
  </si>
  <si>
    <t>112 社会保障缴费</t>
  </si>
  <si>
    <t>116 其他人员支出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</si>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</sst>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  <numFmt numFmtId="181" formatCode="0.00_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8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7" applyNumberFormat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" fillId="0" borderId="0"/>
    <xf numFmtId="0" fontId="49" fillId="0" borderId="4">
      <alignment horizontal="center" vertical="center"/>
    </xf>
    <xf numFmtId="0" fontId="49" fillId="0" borderId="4">
      <alignment horizontal="center" vertical="center"/>
      <protection locked="0"/>
    </xf>
    <xf numFmtId="0" fontId="2" fillId="0" borderId="0">
      <alignment horizontal="center" vertical="top"/>
    </xf>
    <xf numFmtId="0" fontId="28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2">
      <alignment horizontal="right" vertical="center"/>
      <protection locked="0"/>
    </xf>
    <xf numFmtId="4" fontId="49" fillId="0" borderId="12">
      <alignment horizontal="right" vertical="center"/>
    </xf>
    <xf numFmtId="4" fontId="3" fillId="0" borderId="12">
      <alignment horizontal="right" vertical="center"/>
    </xf>
    <xf numFmtId="0" fontId="6" fillId="0" borderId="0">
      <alignment horizontal="center" vertical="center"/>
    </xf>
    <xf numFmtId="0" fontId="49" fillId="0" borderId="1">
      <alignment horizontal="center" vertical="center"/>
    </xf>
    <xf numFmtId="0" fontId="3" fillId="0" borderId="0">
      <alignment horizontal="right"/>
    </xf>
    <xf numFmtId="4" fontId="49" fillId="0" borderId="1">
      <alignment horizontal="right" vertical="center"/>
    </xf>
    <xf numFmtId="0" fontId="3" fillId="0" borderId="1">
      <alignment horizontal="right" vertical="center"/>
    </xf>
    <xf numFmtId="4" fontId="49" fillId="0" borderId="1">
      <alignment horizontal="right" vertical="center"/>
      <protection locked="0"/>
    </xf>
    <xf numFmtId="0" fontId="50" fillId="0" borderId="0">
      <alignment vertical="top"/>
      <protection locked="0"/>
    </xf>
    <xf numFmtId="0" fontId="1" fillId="0" borderId="6">
      <alignment horizontal="center" vertical="center"/>
      <protection locked="0"/>
    </xf>
    <xf numFmtId="0" fontId="1" fillId="0" borderId="13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3" fillId="0" borderId="0">
      <alignment horizontal="left" vertical="center"/>
    </xf>
    <xf numFmtId="0" fontId="1" fillId="0" borderId="13">
      <alignment horizontal="center" vertical="center" wrapText="1"/>
    </xf>
    <xf numFmtId="0" fontId="1" fillId="0" borderId="11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1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11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1">
      <alignment horizontal="center" vertical="center"/>
    </xf>
    <xf numFmtId="0" fontId="4" fillId="0" borderId="5">
      <alignment horizontal="center" vertical="center"/>
    </xf>
    <xf numFmtId="4" fontId="3" fillId="0" borderId="11">
      <alignment horizontal="right" vertical="center"/>
      <protection locked="0"/>
    </xf>
    <xf numFmtId="0" fontId="3" fillId="0" borderId="11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9">
      <alignment horizontal="center" vertical="center" wrapText="1"/>
    </xf>
    <xf numFmtId="0" fontId="3" fillId="0" borderId="11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50" fillId="0" borderId="0">
      <alignment vertical="top"/>
      <protection locked="0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176" fontId="51" fillId="0" borderId="1">
      <alignment horizontal="right" vertical="center"/>
    </xf>
    <xf numFmtId="177" fontId="51" fillId="0" borderId="1">
      <alignment horizontal="right" vertical="center"/>
    </xf>
    <xf numFmtId="178" fontId="51" fillId="0" borderId="1">
      <alignment horizontal="right" vertical="center"/>
    </xf>
    <xf numFmtId="179" fontId="51" fillId="0" borderId="1">
      <alignment horizontal="right" vertical="center"/>
    </xf>
    <xf numFmtId="179" fontId="51" fillId="0" borderId="1">
      <alignment horizontal="right" vertical="center"/>
    </xf>
    <xf numFmtId="10" fontId="51" fillId="0" borderId="1">
      <alignment horizontal="right" vertical="center"/>
    </xf>
    <xf numFmtId="49" fontId="51" fillId="0" borderId="1">
      <alignment horizontal="left" vertical="center" wrapText="1"/>
    </xf>
    <xf numFmtId="180" fontId="51" fillId="0" borderId="1">
      <alignment horizontal="right" vertical="center"/>
    </xf>
    <xf numFmtId="0" fontId="1" fillId="0" borderId="0"/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 wrapText="1"/>
    </xf>
    <xf numFmtId="0" fontId="1" fillId="0" borderId="11">
      <alignment horizontal="center" vertical="center"/>
    </xf>
    <xf numFmtId="0" fontId="3" fillId="0" borderId="7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6" fillId="0" borderId="0">
      <alignment horizontal="center" vertical="center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1" fillId="0" borderId="0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0"/>
    <xf numFmtId="0" fontId="4" fillId="0" borderId="11">
      <alignment horizontal="center" vertical="center"/>
    </xf>
    <xf numFmtId="0" fontId="4" fillId="0" borderId="11">
      <alignment horizontal="center" vertical="center"/>
      <protection locked="0"/>
    </xf>
    <xf numFmtId="0" fontId="3" fillId="0" borderId="0">
      <alignment horizontal="right"/>
    </xf>
    <xf numFmtId="0" fontId="1" fillId="0" borderId="0"/>
    <xf numFmtId="0" fontId="1" fillId="0" borderId="11">
      <alignment horizontal="center" vertical="center" wrapText="1"/>
    </xf>
    <xf numFmtId="3" fontId="4" fillId="0" borderId="11">
      <alignment horizontal="center" vertical="center"/>
      <protection locked="0"/>
    </xf>
    <xf numFmtId="3" fontId="4" fillId="0" borderId="11">
      <alignment horizontal="center" vertical="center"/>
    </xf>
    <xf numFmtId="0" fontId="1" fillId="0" borderId="9">
      <alignment horizontal="center" vertical="center"/>
    </xf>
    <xf numFmtId="0" fontId="1" fillId="0" borderId="9">
      <alignment horizontal="center" vertical="center" wrapText="1"/>
    </xf>
    <xf numFmtId="3" fontId="4" fillId="0" borderId="11">
      <alignment horizontal="center" vertical="top"/>
      <protection locked="0"/>
    </xf>
    <xf numFmtId="0" fontId="1" fillId="0" borderId="11">
      <alignment horizontal="center" vertical="top"/>
    </xf>
    <xf numFmtId="0" fontId="3" fillId="0" borderId="0">
      <alignment horizontal="left" vertical="center" wrapText="1"/>
      <protection locked="0"/>
    </xf>
    <xf numFmtId="0" fontId="1" fillId="0" borderId="12">
      <alignment horizontal="center" vertical="center" wrapText="1"/>
      <protection locked="0"/>
    </xf>
    <xf numFmtId="0" fontId="1" fillId="0" borderId="0">
      <alignment vertical="center"/>
    </xf>
    <xf numFmtId="0" fontId="27" fillId="0" borderId="0">
      <alignment horizontal="center" vertical="center"/>
    </xf>
    <xf numFmtId="0" fontId="28" fillId="0" borderId="0">
      <alignment horizontal="center" vertical="center"/>
    </xf>
    <xf numFmtId="0" fontId="52" fillId="0" borderId="0">
      <alignment vertical="center"/>
    </xf>
    <xf numFmtId="0" fontId="53" fillId="0" borderId="0"/>
    <xf numFmtId="0" fontId="11" fillId="0" borderId="0">
      <alignment horizontal="right"/>
      <protection locked="0"/>
    </xf>
    <xf numFmtId="49" fontId="11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12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2" fillId="0" borderId="0">
      <alignment horizontal="center" vertical="center"/>
    </xf>
    <xf numFmtId="0" fontId="12" fillId="0" borderId="0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1" fillId="0" borderId="7">
      <alignment horizontal="center"/>
    </xf>
    <xf numFmtId="0" fontId="4" fillId="0" borderId="4">
      <alignment horizontal="center" vertical="center"/>
      <protection locked="0"/>
    </xf>
    <xf numFmtId="0" fontId="3" fillId="0" borderId="1">
      <alignment horizontal="left" vertical="center"/>
    </xf>
    <xf numFmtId="0" fontId="1" fillId="0" borderId="0"/>
    <xf numFmtId="0" fontId="1" fillId="0" borderId="5">
      <alignment horizontal="center" vertical="center" wrapText="1"/>
      <protection locked="0"/>
    </xf>
    <xf numFmtId="0" fontId="3" fillId="0" borderId="6">
      <alignment horizontal="left" vertical="center"/>
    </xf>
    <xf numFmtId="0" fontId="3" fillId="0" borderId="7">
      <alignment horizontal="left" vertical="center"/>
    </xf>
    <xf numFmtId="0" fontId="4" fillId="0" borderId="3">
      <alignment horizontal="center" vertical="center"/>
    </xf>
    <xf numFmtId="0" fontId="3" fillId="0" borderId="1">
      <alignment horizontal="left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1" fillId="0" borderId="0"/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2">
      <alignment horizontal="center" vertical="center" wrapText="1"/>
    </xf>
    <xf numFmtId="0" fontId="10" fillId="0" borderId="0">
      <alignment horizontal="center" vertical="center" wrapText="1"/>
    </xf>
    <xf numFmtId="0" fontId="9" fillId="0" borderId="0">
      <alignment vertical="top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4" fillId="0" borderId="0">
      <alignment horizontal="left" vertical="center" wrapText="1"/>
    </xf>
    <xf numFmtId="0" fontId="1" fillId="0" borderId="1">
      <alignment horizont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10" fillId="0" borderId="0">
      <alignment horizontal="center" vertical="center"/>
    </xf>
    <xf numFmtId="0" fontId="4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top"/>
    </xf>
    <xf numFmtId="0" fontId="4" fillId="0" borderId="2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9">
      <alignment horizontal="center" vertical="center"/>
    </xf>
    <xf numFmtId="0" fontId="1" fillId="0" borderId="0">
      <alignment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>
      <alignment horizontal="center" wrapText="1"/>
    </xf>
    <xf numFmtId="0" fontId="20" fillId="0" borderId="5">
      <alignment horizontal="center" vertical="center" wrapText="1"/>
    </xf>
    <xf numFmtId="0" fontId="19" fillId="0" borderId="0">
      <alignment horizontal="center" vertical="center" wrapText="1"/>
    </xf>
    <xf numFmtId="0" fontId="20" fillId="0" borderId="1">
      <alignment horizontal="center" vertical="center" wrapText="1"/>
    </xf>
    <xf numFmtId="49" fontId="1" fillId="0" borderId="0"/>
    <xf numFmtId="0" fontId="1" fillId="0" borderId="5">
      <alignment horizontal="center" vertical="center"/>
    </xf>
    <xf numFmtId="49" fontId="1" fillId="0" borderId="0"/>
    <xf numFmtId="49" fontId="4" fillId="0" borderId="6">
      <alignment horizontal="center" vertical="center" wrapText="1"/>
    </xf>
    <xf numFmtId="0" fontId="54" fillId="0" borderId="6">
      <alignment horizontal="center" vertical="center"/>
    </xf>
    <xf numFmtId="49" fontId="4" fillId="0" borderId="7">
      <alignment horizontal="center" vertical="center" wrapText="1"/>
    </xf>
    <xf numFmtId="0" fontId="54" fillId="0" borderId="7">
      <alignment horizontal="center" vertical="center"/>
    </xf>
    <xf numFmtId="0" fontId="23" fillId="0" borderId="0">
      <alignment horizontal="center" vertical="center"/>
    </xf>
    <xf numFmtId="0" fontId="9" fillId="0" borderId="1">
      <alignment horizontal="center" vertical="center"/>
    </xf>
    <xf numFmtId="0" fontId="1" fillId="0" borderId="7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54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3" fillId="0" borderId="11">
      <alignment horizontal="left" vertical="center" wrapText="1"/>
    </xf>
    <xf numFmtId="0" fontId="3" fillId="0" borderId="13">
      <alignment horizontal="left" vertical="center"/>
    </xf>
    <xf numFmtId="0" fontId="3" fillId="0" borderId="11">
      <alignment horizontal="left" vertical="center"/>
    </xf>
    <xf numFmtId="0" fontId="1" fillId="0" borderId="0"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3" fillId="0" borderId="11">
      <alignment horizontal="right" vertical="center"/>
      <protection locked="0"/>
    </xf>
    <xf numFmtId="0" fontId="3" fillId="0" borderId="11">
      <alignment horizontal="right" vertical="center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2">
      <alignment horizontal="center" vertical="center"/>
    </xf>
    <xf numFmtId="0" fontId="11" fillId="0" borderId="0">
      <alignment horizontal="right"/>
      <protection locked="0"/>
    </xf>
  </cellStyleXfs>
  <cellXfs count="270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43" applyFont="1" applyBorder="1">
      <alignment horizontal="center" vertical="center"/>
    </xf>
    <xf numFmtId="0" fontId="1" fillId="0" borderId="1" xfId="138" applyFont="1" applyBorder="1">
      <alignment horizontal="center" vertical="center"/>
      <protection locked="0"/>
    </xf>
    <xf numFmtId="49" fontId="5" fillId="0" borderId="1" xfId="104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121" applyFont="1" applyBorder="1">
      <alignment horizontal="center" vertical="center" wrapText="1"/>
      <protection locked="0"/>
    </xf>
    <xf numFmtId="0" fontId="3" fillId="0" borderId="1" xfId="123" applyFont="1" applyBorder="1">
      <alignment horizontal="left" vertical="center" wrapText="1"/>
      <protection locked="0"/>
    </xf>
    <xf numFmtId="0" fontId="3" fillId="0" borderId="1" xfId="128" applyFont="1" applyBorder="1">
      <alignment horizontal="left" vertical="center" wrapText="1"/>
      <protection locked="0"/>
    </xf>
    <xf numFmtId="49" fontId="1" fillId="0" borderId="0" xfId="124" applyNumberFormat="1" applyFont="1" applyBorder="1"/>
    <xf numFmtId="0" fontId="2" fillId="0" borderId="0" xfId="130" applyFont="1" applyBorder="1">
      <alignment horizontal="center" vertical="center"/>
    </xf>
    <xf numFmtId="0" fontId="4" fillId="0" borderId="0" xfId="122" applyFont="1" applyBorder="1">
      <alignment horizontal="left" vertical="center"/>
    </xf>
    <xf numFmtId="0" fontId="4" fillId="0" borderId="0" xfId="129" applyFont="1" applyBorder="1"/>
    <xf numFmtId="0" fontId="4" fillId="0" borderId="2" xfId="140" applyFont="1" applyBorder="1">
      <alignment horizontal="center" vertical="center" wrapText="1"/>
      <protection locked="0"/>
    </xf>
    <xf numFmtId="0" fontId="4" fillId="0" borderId="2" xfId="125" applyFont="1" applyBorder="1">
      <alignment horizontal="center" vertical="center" wrapText="1"/>
    </xf>
    <xf numFmtId="0" fontId="4" fillId="0" borderId="2" xfId="132" applyFont="1" applyBorder="1">
      <alignment horizontal="center" vertical="center"/>
    </xf>
    <xf numFmtId="0" fontId="4" fillId="0" borderId="3" xfId="141" applyFont="1" applyBorder="1">
      <alignment horizontal="center" vertical="center" wrapText="1"/>
      <protection locked="0"/>
    </xf>
    <xf numFmtId="0" fontId="4" fillId="0" borderId="3" xfId="126" applyFont="1" applyBorder="1">
      <alignment horizontal="center" vertical="center" wrapText="1"/>
    </xf>
    <xf numFmtId="0" fontId="4" fillId="0" borderId="3" xfId="193" applyFont="1" applyBorder="1">
      <alignment horizontal="center" vertical="center"/>
    </xf>
    <xf numFmtId="0" fontId="4" fillId="0" borderId="4" xfId="142" applyFont="1" applyBorder="1">
      <alignment horizontal="center" vertical="center" wrapText="1"/>
      <protection locked="0"/>
    </xf>
    <xf numFmtId="0" fontId="4" fillId="0" borderId="4" xfId="127" applyFont="1" applyBorder="1">
      <alignment horizontal="center" vertical="center" wrapText="1"/>
    </xf>
    <xf numFmtId="0" fontId="4" fillId="0" borderId="4" xfId="133" applyFont="1" applyBorder="1">
      <alignment horizontal="center" vertical="center"/>
    </xf>
    <xf numFmtId="0" fontId="3" fillId="0" borderId="1" xfId="194" applyFont="1" applyBorder="1">
      <alignment horizontal="left" vertical="center" wrapText="1"/>
    </xf>
    <xf numFmtId="0" fontId="1" fillId="0" borderId="5" xfId="190" applyFont="1" applyBorder="1">
      <alignment horizontal="center" vertical="center" wrapText="1"/>
      <protection locked="0"/>
    </xf>
    <xf numFmtId="0" fontId="3" fillId="0" borderId="6" xfId="191" applyFont="1" applyBorder="1">
      <alignment horizontal="left" vertical="center"/>
    </xf>
    <xf numFmtId="0" fontId="3" fillId="0" borderId="7" xfId="192" applyFont="1" applyBorder="1">
      <alignment horizontal="left" vertical="center"/>
    </xf>
    <xf numFmtId="0" fontId="1" fillId="0" borderId="0" xfId="135" applyFont="1" applyBorder="1">
      <alignment horizontal="right" vertical="center"/>
      <protection locked="0"/>
    </xf>
    <xf numFmtId="0" fontId="4" fillId="0" borderId="5" xfId="131" applyFont="1" applyBorder="1">
      <alignment horizontal="center" vertical="center"/>
    </xf>
    <xf numFmtId="0" fontId="4" fillId="0" borderId="6" xfId="134" applyFont="1" applyBorder="1">
      <alignment horizontal="center" vertical="center"/>
    </xf>
    <xf numFmtId="0" fontId="4" fillId="0" borderId="7" xfId="137" applyFont="1" applyBorder="1">
      <alignment horizontal="center" vertical="center"/>
    </xf>
    <xf numFmtId="0" fontId="3" fillId="0" borderId="0" xfId="229" applyFont="1" applyBorder="1">
      <alignment horizontal="right" vertical="center"/>
    </xf>
    <xf numFmtId="0" fontId="6" fillId="0" borderId="0" xfId="231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227" applyFont="1" applyBorder="1">
      <alignment horizontal="center" vertical="center" wrapText="1"/>
    </xf>
    <xf numFmtId="0" fontId="4" fillId="0" borderId="6" xfId="228" applyFont="1" applyBorder="1">
      <alignment horizontal="center" vertical="center" wrapText="1"/>
    </xf>
    <xf numFmtId="0" fontId="4" fillId="0" borderId="7" xfId="230" applyFont="1" applyBorder="1">
      <alignment horizontal="center" vertical="center" wrapText="1"/>
    </xf>
    <xf numFmtId="0" fontId="4" fillId="0" borderId="1" xfId="233" applyFont="1" applyBorder="1">
      <alignment horizontal="center" vertical="center" wrapText="1"/>
    </xf>
    <xf numFmtId="0" fontId="7" fillId="0" borderId="8" xfId="162" applyFont="1" applyFill="1" applyBorder="1" applyAlignment="1">
      <alignment vertical="center" wrapText="1"/>
    </xf>
    <xf numFmtId="181" fontId="4" fillId="0" borderId="1" xfId="233" applyNumberFormat="1" applyFont="1" applyBorder="1">
      <alignment horizontal="center" vertical="center" wrapText="1"/>
    </xf>
    <xf numFmtId="49" fontId="8" fillId="0" borderId="1" xfId="104" applyNumberFormat="1" applyFont="1" applyBorder="1">
      <alignment horizontal="left" vertical="center" wrapText="1"/>
    </xf>
    <xf numFmtId="0" fontId="3" fillId="0" borderId="1" xfId="235" applyFont="1" applyBorder="1">
      <alignment horizontal="center" vertical="center" wrapText="1"/>
      <protection locked="0"/>
    </xf>
    <xf numFmtId="0" fontId="3" fillId="0" borderId="7" xfId="226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196" applyFont="1" applyBorder="1">
      <alignment horizontal="center" vertical="center"/>
      <protection locked="0"/>
    </xf>
    <xf numFmtId="0" fontId="4" fillId="0" borderId="1" xfId="197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204" applyFont="1" applyBorder="1">
      <alignment horizontal="right" vertical="center"/>
    </xf>
    <xf numFmtId="0" fontId="9" fillId="0" borderId="0" xfId="208" applyFont="1" applyBorder="1">
      <alignment vertical="top"/>
    </xf>
    <xf numFmtId="0" fontId="10" fillId="0" borderId="0" xfId="207" applyFont="1" applyBorder="1">
      <alignment horizontal="center" vertical="center" wrapText="1"/>
    </xf>
    <xf numFmtId="0" fontId="10" fillId="0" borderId="0" xfId="21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217" applyFont="1" applyBorder="1">
      <alignment wrapText="1"/>
    </xf>
    <xf numFmtId="0" fontId="4" fillId="0" borderId="0" xfId="205" applyFont="1" applyBorder="1">
      <alignment horizontal="right" wrapText="1"/>
    </xf>
    <xf numFmtId="0" fontId="4" fillId="0" borderId="0" xfId="209" applyFont="1" applyBorder="1">
      <protection locked="0"/>
    </xf>
    <xf numFmtId="0" fontId="4" fillId="0" borderId="1" xfId="206" applyFont="1" applyBorder="1">
      <alignment horizontal="center" vertical="center" wrapText="1"/>
    </xf>
    <xf numFmtId="0" fontId="4" fillId="0" borderId="1" xfId="21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215" applyFont="1" applyBorder="1">
      <alignment vertical="center" wrapText="1"/>
    </xf>
    <xf numFmtId="0" fontId="3" fillId="0" borderId="0" xfId="201" applyFont="1" applyBorder="1">
      <alignment horizontal="right" vertical="center"/>
      <protection locked="0"/>
    </xf>
    <xf numFmtId="0" fontId="4" fillId="0" borderId="0" xfId="211" applyFont="1" applyBorder="1">
      <alignment horizontal="right" vertical="center"/>
      <protection locked="0"/>
    </xf>
    <xf numFmtId="0" fontId="1" fillId="0" borderId="1" xfId="213" applyFont="1" applyBorder="1">
      <alignment horizontal="center"/>
    </xf>
    <xf numFmtId="0" fontId="1" fillId="0" borderId="0" xfId="253" applyFont="1" applyBorder="1">
      <alignment wrapText="1"/>
    </xf>
    <xf numFmtId="0" fontId="1" fillId="0" borderId="0" xfId="261" applyFont="1" applyBorder="1">
      <protection locked="0"/>
    </xf>
    <xf numFmtId="0" fontId="2" fillId="0" borderId="0" xfId="254" applyFont="1" applyBorder="1">
      <alignment horizontal="center" vertical="center" wrapText="1"/>
    </xf>
    <xf numFmtId="0" fontId="2" fillId="0" borderId="0" xfId="199" applyFont="1" applyBorder="1">
      <alignment horizontal="center" vertical="center"/>
      <protection locked="0"/>
    </xf>
    <xf numFmtId="0" fontId="3" fillId="0" borderId="0" xfId="268" applyFont="1" applyBorder="1">
      <alignment horizontal="left" vertical="center" wrapText="1"/>
    </xf>
    <xf numFmtId="0" fontId="4" fillId="0" borderId="9" xfId="255" applyFont="1" applyBorder="1">
      <alignment horizontal="center" vertical="center" wrapText="1"/>
    </xf>
    <xf numFmtId="0" fontId="4" fillId="0" borderId="9" xfId="262" applyFont="1" applyBorder="1">
      <alignment horizontal="center" vertical="center" wrapText="1"/>
      <protection locked="0"/>
    </xf>
    <xf numFmtId="0" fontId="4" fillId="0" borderId="10" xfId="256" applyFont="1" applyBorder="1">
      <alignment horizontal="center" vertical="center" wrapText="1"/>
    </xf>
    <xf numFmtId="0" fontId="4" fillId="0" borderId="10" xfId="263" applyFont="1" applyBorder="1">
      <alignment horizontal="center" vertical="center" wrapText="1"/>
      <protection locked="0"/>
    </xf>
    <xf numFmtId="0" fontId="4" fillId="0" borderId="11" xfId="257" applyFont="1" applyBorder="1">
      <alignment horizontal="center" vertical="center" wrapText="1"/>
    </xf>
    <xf numFmtId="0" fontId="4" fillId="0" borderId="11" xfId="264" applyFont="1" applyBorder="1">
      <alignment horizontal="center" vertical="center" wrapText="1"/>
      <protection locked="0"/>
    </xf>
    <xf numFmtId="0" fontId="3" fillId="0" borderId="11" xfId="258" applyFont="1" applyBorder="1">
      <alignment horizontal="left" vertical="center" wrapText="1"/>
    </xf>
    <xf numFmtId="0" fontId="3" fillId="0" borderId="11" xfId="265" applyFont="1" applyBorder="1">
      <alignment horizontal="right" vertical="center"/>
      <protection locked="0"/>
    </xf>
    <xf numFmtId="0" fontId="3" fillId="0" borderId="12" xfId="280" applyFont="1" applyBorder="1">
      <alignment horizontal="center" vertical="center"/>
    </xf>
    <xf numFmtId="0" fontId="3" fillId="0" borderId="13" xfId="259" applyFont="1" applyBorder="1">
      <alignment horizontal="left" vertical="center"/>
    </xf>
    <xf numFmtId="0" fontId="3" fillId="0" borderId="11" xfId="260" applyFont="1" applyBorder="1">
      <alignment horizontal="left" vertical="center"/>
    </xf>
    <xf numFmtId="0" fontId="3" fillId="0" borderId="0" xfId="267" applyFont="1" applyBorder="1">
      <alignment vertical="top" wrapText="1"/>
      <protection locked="0"/>
    </xf>
    <xf numFmtId="0" fontId="2" fillId="0" borderId="0" xfId="269" applyFont="1" applyBorder="1">
      <alignment horizontal="center" vertical="center" wrapText="1"/>
      <protection locked="0"/>
    </xf>
    <xf numFmtId="0" fontId="3" fillId="0" borderId="0" xfId="272" applyFont="1" applyBorder="1">
      <alignment horizontal="right"/>
      <protection locked="0"/>
    </xf>
    <xf numFmtId="0" fontId="4" fillId="0" borderId="6" xfId="270" applyFont="1" applyBorder="1">
      <alignment horizontal="center" vertical="center" wrapText="1"/>
      <protection locked="0"/>
    </xf>
    <xf numFmtId="0" fontId="4" fillId="0" borderId="6" xfId="273" applyFont="1" applyBorder="1">
      <alignment horizontal="center" vertical="center"/>
      <protection locked="0"/>
    </xf>
    <xf numFmtId="0" fontId="4" fillId="0" borderId="13" xfId="271" applyFont="1" applyBorder="1">
      <alignment horizontal="center" vertical="center" wrapText="1"/>
    </xf>
    <xf numFmtId="0" fontId="4" fillId="0" borderId="13" xfId="274" applyFont="1" applyBorder="1">
      <alignment horizontal="center" vertical="center"/>
      <protection locked="0"/>
    </xf>
    <xf numFmtId="0" fontId="3" fillId="0" borderId="0" xfId="275" applyFont="1" applyBorder="1">
      <alignment horizontal="right" vertical="center" wrapText="1"/>
      <protection locked="0"/>
    </xf>
    <xf numFmtId="0" fontId="3" fillId="0" borderId="0" xfId="278" applyFont="1" applyBorder="1">
      <alignment horizontal="right" vertical="center" wrapText="1"/>
    </xf>
    <xf numFmtId="0" fontId="3" fillId="0" borderId="0" xfId="276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3" xfId="277" applyFont="1" applyBorder="1">
      <alignment horizontal="center" vertical="center" wrapText="1"/>
      <protection locked="0"/>
    </xf>
    <xf numFmtId="0" fontId="4" fillId="0" borderId="11" xfId="146" applyFont="1" applyBorder="1">
      <alignment horizontal="center" vertical="center"/>
    </xf>
    <xf numFmtId="0" fontId="4" fillId="0" borderId="11" xfId="147" applyFont="1" applyBorder="1">
      <alignment horizontal="center" vertical="center"/>
      <protection locked="0"/>
    </xf>
    <xf numFmtId="0" fontId="3" fillId="0" borderId="11" xfId="266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1" fillId="0" borderId="0" xfId="164" applyFont="1" applyBorder="1">
      <alignment horizontal="right"/>
      <protection locked="0"/>
    </xf>
    <xf numFmtId="49" fontId="11" fillId="0" borderId="0" xfId="165" applyNumberFormat="1" applyFont="1" applyBorder="1">
      <protection locked="0"/>
    </xf>
    <xf numFmtId="0" fontId="1" fillId="0" borderId="0" xfId="171" applyFont="1" applyBorder="1">
      <alignment horizontal="right"/>
    </xf>
    <xf numFmtId="0" fontId="3" fillId="0" borderId="0" xfId="148" applyFont="1" applyBorder="1">
      <alignment horizontal="right"/>
    </xf>
    <xf numFmtId="0" fontId="12" fillId="0" borderId="0" xfId="173" applyFont="1" applyBorder="1">
      <alignment horizontal="center" vertical="center" wrapText="1"/>
      <protection locked="0"/>
    </xf>
    <xf numFmtId="0" fontId="12" fillId="0" borderId="0" xfId="169" applyFont="1" applyBorder="1">
      <alignment horizontal="center" vertical="center"/>
      <protection locked="0"/>
    </xf>
    <xf numFmtId="0" fontId="12" fillId="0" borderId="0" xfId="172" applyFont="1" applyBorder="1">
      <alignment horizontal="center" vertical="center"/>
    </xf>
    <xf numFmtId="0" fontId="3" fillId="0" borderId="0" xfId="139" applyFont="1" applyBorder="1">
      <alignment horizontal="left" vertical="center"/>
      <protection locked="0"/>
    </xf>
    <xf numFmtId="0" fontId="4" fillId="0" borderId="2" xfId="174" applyFont="1" applyBorder="1">
      <alignment horizontal="center" vertical="center"/>
      <protection locked="0"/>
    </xf>
    <xf numFmtId="49" fontId="4" fillId="0" borderId="2" xfId="166" applyNumberFormat="1" applyFont="1" applyBorder="1">
      <alignment horizontal="center" vertical="center" wrapText="1"/>
      <protection locked="0"/>
    </xf>
    <xf numFmtId="0" fontId="4" fillId="0" borderId="3" xfId="175" applyFont="1" applyBorder="1">
      <alignment horizontal="center" vertical="center"/>
      <protection locked="0"/>
    </xf>
    <xf numFmtId="49" fontId="4" fillId="0" borderId="3" xfId="167" applyNumberFormat="1" applyFont="1" applyBorder="1">
      <alignment horizontal="center" vertical="center" wrapText="1"/>
      <protection locked="0"/>
    </xf>
    <xf numFmtId="49" fontId="4" fillId="0" borderId="1" xfId="168" applyNumberFormat="1" applyFont="1" applyBorder="1">
      <alignment horizontal="center" vertical="center"/>
      <protection locked="0"/>
    </xf>
    <xf numFmtId="0" fontId="3" fillId="0" borderId="1" xfId="144" applyFont="1" applyBorder="1">
      <alignment horizontal="left" vertical="center" wrapText="1"/>
      <protection locked="0"/>
    </xf>
    <xf numFmtId="0" fontId="1" fillId="0" borderId="6" xfId="176" applyFont="1" applyBorder="1">
      <alignment horizontal="center" vertical="center"/>
      <protection locked="0"/>
    </xf>
    <xf numFmtId="0" fontId="1" fillId="0" borderId="7" xfId="170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166" applyNumberFormat="1" applyFont="1" applyBorder="1">
      <alignment horizontal="center" vertical="center" wrapText="1"/>
      <protection locked="0"/>
    </xf>
    <xf numFmtId="49" fontId="4" fillId="0" borderId="1" xfId="167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70" applyFont="1" applyBorder="1">
      <alignment horizontal="center" vertical="center"/>
      <protection locked="0"/>
    </xf>
    <xf numFmtId="0" fontId="6" fillId="0" borderId="0" xfId="202" applyFont="1" applyBorder="1">
      <alignment horizontal="center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1" xfId="234" applyFont="1" applyBorder="1">
      <alignment vertical="center" wrapText="1"/>
    </xf>
    <xf numFmtId="0" fontId="3" fillId="0" borderId="1" xfId="198" applyFont="1" applyBorder="1">
      <alignment horizontal="center" vertical="center" wrapText="1"/>
    </xf>
    <xf numFmtId="0" fontId="3" fillId="0" borderId="1" xfId="200" applyFont="1" applyBorder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126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91" applyFont="1" applyBorder="1">
      <alignment horizontal="left" vertical="center"/>
    </xf>
    <xf numFmtId="0" fontId="3" fillId="0" borderId="1" xfId="192" applyFont="1" applyBorder="1">
      <alignment horizontal="left" vertical="center"/>
    </xf>
    <xf numFmtId="0" fontId="4" fillId="0" borderId="1" xfId="222" applyFont="1" applyBorder="1">
      <alignment horizontal="center" vertical="center"/>
    </xf>
    <xf numFmtId="0" fontId="4" fillId="0" borderId="1" xfId="223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178" applyFont="1" applyBorder="1">
      <alignment vertical="top"/>
      <protection locked="0"/>
    </xf>
    <xf numFmtId="49" fontId="1" fillId="0" borderId="0" xfId="18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79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140" applyFont="1" applyBorder="1">
      <alignment horizontal="center" vertical="center" wrapText="1"/>
      <protection locked="0"/>
    </xf>
    <xf numFmtId="0" fontId="4" fillId="0" borderId="1" xfId="141" applyFont="1" applyBorder="1">
      <alignment horizontal="center" vertical="center" wrapText="1"/>
      <protection locked="0"/>
    </xf>
    <xf numFmtId="0" fontId="4" fillId="0" borderId="1" xfId="175" applyFont="1" applyBorder="1">
      <alignment horizontal="center" vertical="center"/>
      <protection locked="0"/>
    </xf>
    <xf numFmtId="0" fontId="4" fillId="0" borderId="1" xfId="193" applyFont="1" applyBorder="1">
      <alignment horizontal="center" vertical="center"/>
    </xf>
    <xf numFmtId="0" fontId="4" fillId="0" borderId="1" xfId="187" applyFont="1" applyBorder="1">
      <alignment horizontal="center" vertical="center"/>
      <protection locked="0"/>
    </xf>
    <xf numFmtId="0" fontId="3" fillId="0" borderId="1" xfId="188" applyFont="1" applyBorder="1">
      <alignment horizontal="left" vertical="center"/>
    </xf>
    <xf numFmtId="49" fontId="5" fillId="0" borderId="1" xfId="104" applyNumberFormat="1" applyFont="1" applyBorder="1" applyAlignment="1">
      <alignment horizontal="left" vertical="center" wrapText="1" indent="1"/>
    </xf>
    <xf numFmtId="0" fontId="1" fillId="0" borderId="1" xfId="190" applyFont="1" applyBorder="1">
      <alignment horizontal="center" vertical="center" wrapText="1"/>
      <protection locked="0"/>
    </xf>
    <xf numFmtId="0" fontId="3" fillId="0" borderId="1" xfId="180" applyFont="1" applyBorder="1">
      <alignment horizontal="left" vertical="center"/>
      <protection locked="0"/>
    </xf>
    <xf numFmtId="0" fontId="3" fillId="0" borderId="1" xfId="182" applyFont="1" applyBorder="1">
      <alignment horizontal="left" vertical="center"/>
      <protection locked="0"/>
    </xf>
    <xf numFmtId="0" fontId="4" fillId="0" borderId="1" xfId="183" applyFont="1" applyBorder="1">
      <alignment horizontal="center" vertical="center" wrapText="1"/>
      <protection locked="0"/>
    </xf>
    <xf numFmtId="0" fontId="4" fillId="0" borderId="1" xfId="184" applyFont="1" applyBorder="1">
      <alignment horizontal="center" vertical="center" wrapText="1"/>
      <protection locked="0"/>
    </xf>
    <xf numFmtId="0" fontId="4" fillId="0" borderId="1" xfId="142" applyFont="1" applyBorder="1">
      <alignment horizontal="center" vertical="center" wrapText="1"/>
      <protection locked="0"/>
    </xf>
    <xf numFmtId="0" fontId="4" fillId="0" borderId="1" xfId="270" applyFont="1" applyBorder="1">
      <alignment horizontal="center" vertical="center" wrapText="1"/>
      <protection locked="0"/>
    </xf>
    <xf numFmtId="0" fontId="1" fillId="0" borderId="1" xfId="186" applyFont="1" applyBorder="1">
      <alignment horizontal="center"/>
    </xf>
    <xf numFmtId="0" fontId="1" fillId="0" borderId="0" xfId="236" applyFont="1" applyBorder="1">
      <alignment horizontal="center" wrapText="1"/>
    </xf>
    <xf numFmtId="0" fontId="3" fillId="0" borderId="0" xfId="279" applyFont="1" applyBorder="1">
      <alignment horizontal="right" wrapText="1"/>
    </xf>
    <xf numFmtId="0" fontId="19" fillId="0" borderId="0" xfId="238" applyFont="1" applyBorder="1">
      <alignment horizontal="center" vertical="center" wrapText="1"/>
    </xf>
    <xf numFmtId="0" fontId="20" fillId="0" borderId="1" xfId="239" applyFont="1" applyBorder="1">
      <alignment horizontal="center" vertical="center" wrapText="1"/>
    </xf>
    <xf numFmtId="0" fontId="20" fillId="0" borderId="1" xfId="237" applyFont="1" applyBorder="1">
      <alignment horizontal="center" vertical="center" wrapText="1"/>
    </xf>
    <xf numFmtId="179" fontId="21" fillId="0" borderId="0" xfId="0" applyNumberFormat="1" applyFont="1" applyBorder="1" applyAlignment="1">
      <alignment horizontal="right" vertical="center"/>
    </xf>
    <xf numFmtId="0" fontId="22" fillId="0" borderId="0" xfId="247" applyFont="1" applyBorder="1">
      <alignment horizontal="center" vertical="center"/>
    </xf>
    <xf numFmtId="0" fontId="23" fillId="0" borderId="0" xfId="247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243" applyNumberFormat="1" applyFont="1" applyBorder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/>
    <xf numFmtId="0" fontId="24" fillId="0" borderId="1" xfId="0" applyFont="1" applyBorder="1" applyAlignment="1">
      <alignment horizontal="left" indent="1"/>
    </xf>
    <xf numFmtId="0" fontId="24" fillId="0" borderId="1" xfId="252" applyFont="1" applyBorder="1">
      <alignment horizontal="center" vertical="center"/>
    </xf>
    <xf numFmtId="0" fontId="24" fillId="0" borderId="1" xfId="244" applyFont="1" applyBorder="1">
      <alignment horizontal="center" vertical="center"/>
    </xf>
    <xf numFmtId="0" fontId="24" fillId="0" borderId="1" xfId="246" applyFont="1" applyBorder="1">
      <alignment horizontal="center" vertical="center"/>
    </xf>
    <xf numFmtId="179" fontId="26" fillId="0" borderId="1" xfId="0" applyNumberFormat="1" applyFont="1" applyBorder="1" applyAlignment="1">
      <alignment horizontal="right" vertical="center"/>
    </xf>
    <xf numFmtId="179" fontId="26" fillId="0" borderId="1" xfId="0" applyNumberFormat="1" applyFont="1" applyBorder="1" applyAlignment="1">
      <alignment horizontal="right" vertical="center" indent="1"/>
    </xf>
    <xf numFmtId="179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273" applyFont="1" applyBorder="1">
      <alignment horizontal="center" vertical="center"/>
      <protection locked="0"/>
    </xf>
    <xf numFmtId="0" fontId="24" fillId="0" borderId="1" xfId="185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4" fillId="0" borderId="1" xfId="196" applyFont="1" applyBorder="1">
      <alignment horizontal="center" vertical="center"/>
      <protection locked="0"/>
    </xf>
    <xf numFmtId="0" fontId="25" fillId="0" borderId="1" xfId="248" applyFont="1" applyBorder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" fillId="0" borderId="0" xfId="221" applyFont="1" applyBorder="1">
      <alignment vertical="top"/>
    </xf>
    <xf numFmtId="49" fontId="4" fillId="0" borderId="1" xfId="250" applyNumberFormat="1" applyFont="1" applyBorder="1">
      <alignment horizontal="center" vertical="center" wrapText="1"/>
    </xf>
    <xf numFmtId="49" fontId="4" fillId="0" borderId="1" xfId="245" applyNumberFormat="1" applyFont="1" applyBorder="1">
      <alignment horizontal="center" vertical="center" wrapText="1"/>
    </xf>
    <xf numFmtId="0" fontId="4" fillId="0" borderId="1" xfId="210" applyFont="1" applyBorder="1">
      <alignment horizontal="center" vertical="center"/>
      <protection locked="0"/>
    </xf>
    <xf numFmtId="49" fontId="4" fillId="0" borderId="1" xfId="251" applyNumberFormat="1" applyFont="1" applyBorder="1">
      <alignment horizontal="center" vertical="center"/>
    </xf>
    <xf numFmtId="49" fontId="5" fillId="0" borderId="1" xfId="104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249" applyFont="1" applyBorder="1">
      <alignment horizontal="center" vertical="center"/>
    </xf>
    <xf numFmtId="49" fontId="5" fillId="0" borderId="0" xfId="104" applyNumberFormat="1" applyFont="1" applyBorder="1">
      <alignment horizontal="left" vertical="center" wrapText="1"/>
    </xf>
    <xf numFmtId="0" fontId="27" fillId="0" borderId="0" xfId="160" applyFont="1" applyBorder="1">
      <alignment horizontal="center" vertical="center"/>
    </xf>
    <xf numFmtId="0" fontId="28" fillId="0" borderId="0" xfId="0" applyFont="1" applyBorder="1" applyAlignment="1">
      <alignment horizontal="center" vertical="center"/>
    </xf>
    <xf numFmtId="49" fontId="29" fillId="0" borderId="1" xfId="104" applyNumberFormat="1" applyFont="1" applyBorder="1" applyAlignment="1">
      <alignment horizontal="center" vertical="center" wrapText="1"/>
    </xf>
    <xf numFmtId="0" fontId="4" fillId="0" borderId="1" xfId="174" applyFont="1" applyBorder="1">
      <alignment horizontal="center" vertical="center"/>
      <protection locked="0"/>
    </xf>
    <xf numFmtId="49" fontId="5" fillId="0" borderId="1" xfId="104" applyNumberFormat="1" applyFont="1" applyBorder="1" applyAlignment="1">
      <alignment horizontal="center" vertical="center" wrapText="1"/>
    </xf>
    <xf numFmtId="0" fontId="4" fillId="0" borderId="1" xfId="127" applyFont="1" applyBorder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3" fillId="0" borderId="0" xfId="157" applyFont="1" applyBorder="1">
      <alignment horizontal="left" vertical="center" wrapText="1"/>
      <protection locked="0"/>
    </xf>
    <xf numFmtId="0" fontId="4" fillId="0" borderId="0" xfId="212" applyFont="1" applyBorder="1">
      <alignment horizontal="left" vertical="center" wrapText="1"/>
    </xf>
    <xf numFmtId="0" fontId="4" fillId="0" borderId="1" xfId="125" applyFont="1" applyBorder="1">
      <alignment horizontal="center" vertical="center" wrapText="1"/>
    </xf>
    <xf numFmtId="0" fontId="4" fillId="0" borderId="1" xfId="255" applyFont="1" applyBorder="1">
      <alignment horizontal="center" vertical="center" wrapText="1"/>
    </xf>
    <xf numFmtId="0" fontId="4" fillId="0" borderId="1" xfId="224" applyFont="1" applyBorder="1">
      <alignment horizontal="center" vertical="center"/>
    </xf>
    <xf numFmtId="0" fontId="4" fillId="0" borderId="1" xfId="134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146" applyFont="1" applyBorder="1">
      <alignment horizontal="center" vertical="center"/>
    </xf>
    <xf numFmtId="0" fontId="4" fillId="0" borderId="1" xfId="147" applyFont="1" applyBorder="1">
      <alignment horizontal="center" vertical="center"/>
      <protection locked="0"/>
    </xf>
    <xf numFmtId="3" fontId="4" fillId="0" borderId="1" xfId="151" applyNumberFormat="1" applyFont="1" applyBorder="1">
      <alignment horizontal="center" vertical="center"/>
      <protection locked="0"/>
    </xf>
    <xf numFmtId="3" fontId="4" fillId="0" borderId="1" xfId="152" applyNumberFormat="1" applyFont="1" applyBorder="1">
      <alignment horizontal="center" vertical="center"/>
    </xf>
    <xf numFmtId="0" fontId="1" fillId="0" borderId="1" xfId="1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262" applyFont="1" applyBorder="1">
      <alignment horizontal="center" vertical="center" wrapText="1"/>
      <protection locked="0"/>
    </xf>
    <xf numFmtId="0" fontId="4" fillId="0" borderId="1" xfId="228" applyFont="1" applyBorder="1">
      <alignment horizontal="center" vertical="center" wrapText="1"/>
    </xf>
    <xf numFmtId="0" fontId="4" fillId="0" borderId="1" xfId="264" applyFont="1" applyBorder="1">
      <alignment horizontal="center" vertical="center" wrapText="1"/>
      <protection locked="0"/>
    </xf>
    <xf numFmtId="3" fontId="4" fillId="0" borderId="1" xfId="155" applyNumberFormat="1" applyFont="1" applyBorder="1">
      <alignment horizontal="center" vertical="top"/>
      <protection locked="0"/>
    </xf>
    <xf numFmtId="0" fontId="1" fillId="0" borderId="1" xfId="156" applyFont="1" applyBorder="1">
      <alignment horizontal="center" vertical="top"/>
    </xf>
    <xf numFmtId="0" fontId="4" fillId="0" borderId="1" xfId="230" applyFont="1" applyBorder="1">
      <alignment horizontal="center" vertical="center" wrapText="1"/>
    </xf>
    <xf numFmtId="0" fontId="6" fillId="0" borderId="0" xfId="112" applyFont="1" applyBorder="1">
      <alignment horizontal="center" vertical="center"/>
      <protection locked="0"/>
    </xf>
    <xf numFmtId="0" fontId="1" fillId="0" borderId="1" xfId="116" applyFont="1" applyBorder="1">
      <alignment horizontal="center" vertical="center" wrapText="1"/>
      <protection locked="0"/>
    </xf>
    <xf numFmtId="0" fontId="1" fillId="0" borderId="1" xfId="107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17" applyFont="1" applyBorder="1">
      <alignment horizontal="center" vertical="center" wrapText="1"/>
    </xf>
    <xf numFmtId="0" fontId="1" fillId="0" borderId="1" xfId="108" applyFont="1" applyBorder="1">
      <alignment horizontal="center" vertical="center" wrapText="1"/>
    </xf>
    <xf numFmtId="0" fontId="1" fillId="0" borderId="1" xfId="118" applyFont="1" applyBorder="1">
      <alignment horizontal="center" vertical="center"/>
    </xf>
    <xf numFmtId="0" fontId="1" fillId="0" borderId="1" xfId="109" applyFont="1" applyBorder="1">
      <alignment horizontal="center" vertical="center"/>
    </xf>
    <xf numFmtId="0" fontId="1" fillId="0" borderId="1" xfId="241" applyFont="1" applyBorder="1">
      <alignment horizontal="center" vertical="center"/>
    </xf>
    <xf numFmtId="3" fontId="1" fillId="0" borderId="1" xfId="114" applyNumberFormat="1" applyFont="1" applyBorder="1">
      <alignment horizontal="center" vertical="center"/>
    </xf>
    <xf numFmtId="3" fontId="1" fillId="0" borderId="1" xfId="115" applyNumberFormat="1" applyFont="1" applyBorder="1">
      <alignment horizontal="center" vertical="center"/>
    </xf>
    <xf numFmtId="0" fontId="3" fillId="0" borderId="1" xfId="119" applyFont="1" applyBorder="1">
      <alignment horizontal="center" vertical="center"/>
      <protection locked="0"/>
    </xf>
    <xf numFmtId="0" fontId="3" fillId="0" borderId="1" xfId="110" applyFont="1" applyBorder="1">
      <alignment horizontal="right" vertical="center"/>
      <protection locked="0"/>
    </xf>
    <xf numFmtId="0" fontId="1" fillId="0" borderId="1" xfId="176" applyFont="1" applyBorder="1">
      <alignment horizontal="center" vertical="center"/>
      <protection locked="0"/>
    </xf>
    <xf numFmtId="0" fontId="1" fillId="0" borderId="1" xfId="74" applyFont="1" applyBorder="1">
      <alignment horizontal="center" vertical="center" wrapText="1"/>
    </xf>
    <xf numFmtId="0" fontId="1" fillId="0" borderId="1" xfId="68" applyFont="1" applyBorder="1">
      <alignment horizontal="center" vertical="center"/>
      <protection locked="0"/>
    </xf>
    <xf numFmtId="0" fontId="1" fillId="0" borderId="1" xfId="72" applyFont="1" applyBorder="1">
      <alignment horizontal="center" vertical="center" wrapText="1"/>
    </xf>
    <xf numFmtId="0" fontId="1" fillId="0" borderId="1" xfId="150" applyFont="1" applyBorder="1">
      <alignment horizontal="center" vertical="center" wrapText="1"/>
    </xf>
    <xf numFmtId="0" fontId="1" fillId="0" borderId="1" xfId="76" applyFont="1" applyBorder="1">
      <alignment horizontal="center" vertical="center" wrapText="1"/>
      <protection locked="0"/>
    </xf>
    <xf numFmtId="0" fontId="1" fillId="0" borderId="1" xfId="73" applyFont="1" applyBorder="1">
      <alignment horizontal="center" vertical="center" wrapText="1"/>
      <protection locked="0"/>
    </xf>
    <xf numFmtId="0" fontId="1" fillId="0" borderId="1" xfId="77" applyFont="1" applyBorder="1">
      <alignment horizontal="center" vertical="center"/>
      <protection locked="0"/>
    </xf>
    <xf numFmtId="0" fontId="1" fillId="0" borderId="0" xfId="136" applyFont="1" applyBorder="1">
      <alignment horizontal="right"/>
      <protection locked="0"/>
    </xf>
    <xf numFmtId="0" fontId="1" fillId="0" borderId="1" xfId="91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78" applyFont="1" applyBorder="1">
      <alignment horizontal="center" vertical="center"/>
      <protection locked="0"/>
    </xf>
    <xf numFmtId="3" fontId="1" fillId="0" borderId="1" xfId="79" applyNumberFormat="1" applyFont="1" applyBorder="1">
      <alignment horizontal="center" vertical="center"/>
    </xf>
    <xf numFmtId="3" fontId="1" fillId="0" borderId="1" xfId="81" applyNumberFormat="1" applyFont="1" applyBorder="1">
      <alignment horizontal="center" vertical="center"/>
    </xf>
    <xf numFmtId="0" fontId="2" fillId="0" borderId="0" xfId="52" applyFont="1" applyBorder="1">
      <alignment horizontal="center" vertical="top"/>
    </xf>
    <xf numFmtId="0" fontId="3" fillId="0" borderId="0" xfId="232" applyFont="1" applyBorder="1">
      <alignment horizontal="left" vertical="center"/>
    </xf>
    <xf numFmtId="0" fontId="28" fillId="0" borderId="0" xfId="161" applyFont="1" applyBorder="1">
      <alignment horizontal="center" vertical="center"/>
    </xf>
    <xf numFmtId="0" fontId="4" fillId="0" borderId="1" xfId="131" applyFont="1" applyBorder="1">
      <alignment horizontal="center" vertical="center"/>
    </xf>
    <xf numFmtId="0" fontId="4" fillId="0" borderId="1" xfId="137" applyFont="1" applyBorder="1">
      <alignment horizontal="center" vertical="center"/>
    </xf>
    <xf numFmtId="0" fontId="4" fillId="0" borderId="1" xfId="132" applyFont="1" applyBorder="1">
      <alignment horizontal="center" vertical="center"/>
    </xf>
    <xf numFmtId="0" fontId="4" fillId="0" borderId="1" xfId="133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104" applyNumberFormat="1" applyFont="1" applyBorder="1">
      <alignment horizontal="left" vertical="center" wrapText="1"/>
    </xf>
    <xf numFmtId="0" fontId="3" fillId="0" borderId="0" xfId="148" applyFont="1" applyBorder="1" quotePrefix="1">
      <alignment horizontal="right"/>
    </xf>
    <xf numFmtId="0" fontId="3" fillId="0" borderId="0" xfId="276" applyFont="1" applyBorder="1" quotePrefix="1">
      <alignment horizontal="right" wrapText="1"/>
      <protection locked="0"/>
    </xf>
    <xf numFmtId="0" fontId="3" fillId="0" borderId="0" xfId="229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279" applyFont="1" applyBorder="1" quotePrefix="1">
      <alignment horizontal="right" wrapText="1"/>
    </xf>
    <xf numFmtId="0" fontId="3" fillId="0" borderId="0" xfId="272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211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2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_b-1-0" xfId="49"/>
    <cellStyle name="__b-10-0" xfId="50"/>
    <cellStyle name="__b-11-0" xfId="51"/>
    <cellStyle name="__b-12-0" xfId="52"/>
    <cellStyle name="__b-13-0" xfId="53"/>
    <cellStyle name="__b-14-0" xfId="54"/>
    <cellStyle name="__b-15-0" xfId="55"/>
    <cellStyle name="__b-16-0" xfId="56"/>
    <cellStyle name="__b-17-0" xfId="57"/>
    <cellStyle name="__b-18-0" xfId="58"/>
    <cellStyle name="__b-19-0" xfId="59"/>
    <cellStyle name="__b-2-0" xfId="60"/>
    <cellStyle name="__b-20-0" xfId="61"/>
    <cellStyle name="__b-21-0" xfId="62"/>
    <cellStyle name="__b-22-0" xfId="63"/>
    <cellStyle name="__b-23-0" xfId="64"/>
    <cellStyle name="__b-24-0" xfId="65"/>
    <cellStyle name="__b-25-0" xfId="66"/>
    <cellStyle name="__b-26-0" xfId="67"/>
    <cellStyle name="__b-27-0" xfId="68"/>
    <cellStyle name="__b-28-0" xfId="69"/>
    <cellStyle name="__b-29-0" xfId="70"/>
    <cellStyle name="__b-3-0" xfId="71"/>
    <cellStyle name="__b-30-0" xfId="72"/>
    <cellStyle name="__b-31-0" xfId="73"/>
    <cellStyle name="__b-32-0" xfId="74"/>
    <cellStyle name="__b-33-0" xfId="75"/>
    <cellStyle name="__b-34-0" xfId="76"/>
    <cellStyle name="__b-35-0" xfId="77"/>
    <cellStyle name="__b-36-0" xfId="78"/>
    <cellStyle name="__b-37-0" xfId="79"/>
    <cellStyle name="__b-38-0" xfId="80"/>
    <cellStyle name="__b-39-0" xfId="81"/>
    <cellStyle name="__b-4-0" xfId="82"/>
    <cellStyle name="__b-40-0" xfId="83"/>
    <cellStyle name="__b-41-0" xfId="84"/>
    <cellStyle name="__b-42-0" xfId="85"/>
    <cellStyle name="__b-43-0" xfId="86"/>
    <cellStyle name="__b-44-0" xfId="87"/>
    <cellStyle name="__b-45-0" xfId="88"/>
    <cellStyle name="__b-46-0" xfId="89"/>
    <cellStyle name="__b-47-0" xfId="90"/>
    <cellStyle name="__b-48-0" xfId="91"/>
    <cellStyle name="__b-49-0" xfId="92"/>
    <cellStyle name="__b-5-0" xfId="93"/>
    <cellStyle name="__b-6-0" xfId="94"/>
    <cellStyle name="__b-7-0" xfId="95"/>
    <cellStyle name="__b-8-0" xfId="96"/>
    <cellStyle name="__b-9-0" xfId="97"/>
    <cellStyle name="DateStyle" xfId="98"/>
    <cellStyle name="DateTimeStyle" xfId="99"/>
    <cellStyle name="IntegralNumberStyle" xfId="100"/>
    <cellStyle name="MoneyStyle" xfId="101"/>
    <cellStyle name="NumberStyle" xfId="102"/>
    <cellStyle name="PercentStyle" xfId="103"/>
    <cellStyle name="TextStyle" xfId="104"/>
    <cellStyle name="TimeStyle" xfId="105"/>
    <cellStyle name="部门收入预算表01-2 __b-1-0" xfId="106"/>
    <cellStyle name="部门收入预算表01-2 __b-12-0" xfId="107"/>
    <cellStyle name="部门收入预算表01-2 __b-13-0" xfId="108"/>
    <cellStyle name="部门收入预算表01-2 __b-14-0" xfId="109"/>
    <cellStyle name="部门收入预算表01-2 __b-16-0" xfId="110"/>
    <cellStyle name="部门收入预算表01-2 __b-19-0" xfId="111"/>
    <cellStyle name="部门收入预算表01-2 __b-2-0" xfId="112"/>
    <cellStyle name="部门收入预算表01-2 __b-20-0" xfId="113"/>
    <cellStyle name="部门收入预算表01-2 __b-21-0" xfId="114"/>
    <cellStyle name="部门收入预算表01-2 __b-22-0" xfId="115"/>
    <cellStyle name="部门收入预算表01-2 __b-4-0" xfId="116"/>
    <cellStyle name="部门收入预算表01-2 __b-5-0" xfId="117"/>
    <cellStyle name="部门收入预算表01-2 __b-6-0" xfId="118"/>
    <cellStyle name="部门收入预算表01-2 __b-9-0" xfId="119"/>
    <cellStyle name="部门项目中期规划预算表13 __b-1-0" xfId="120"/>
    <cellStyle name="部门项目中期规划预算表13 __b-10-0" xfId="121"/>
    <cellStyle name="部门项目中期规划预算表13 __b-11-0" xfId="122"/>
    <cellStyle name="部门项目中期规划预算表13 __b-13-0" xfId="123"/>
    <cellStyle name="部门项目中期规划预算表13 __b-14-0" xfId="124"/>
    <cellStyle name="部门项目中期规划预算表13 __b-15-0" xfId="125"/>
    <cellStyle name="部门项目中期规划预算表13 __b-16-0" xfId="126"/>
    <cellStyle name="部门项目中期规划预算表13 __b-17-0" xfId="127"/>
    <cellStyle name="部门项目中期规划预算表13 __b-18-0" xfId="128"/>
    <cellStyle name="部门项目中期规划预算表13 __b-19-0" xfId="129"/>
    <cellStyle name="部门项目中期规划预算表13 __b-2-0" xfId="130"/>
    <cellStyle name="部门项目中期规划预算表13 __b-20-0" xfId="131"/>
    <cellStyle name="部门项目中期规划预算表13 __b-21-0" xfId="132"/>
    <cellStyle name="部门项目中期规划预算表13 __b-22-0" xfId="133"/>
    <cellStyle name="部门项目中期规划预算表13 __b-24-0" xfId="134"/>
    <cellStyle name="部门项目中期规划预算表13 __b-25-0" xfId="135"/>
    <cellStyle name="部门项目中期规划预算表13 __b-26-0" xfId="136"/>
    <cellStyle name="部门项目中期规划预算表13 __b-27-0" xfId="137"/>
    <cellStyle name="部门项目中期规划预算表13 __b-28-0" xfId="138"/>
    <cellStyle name="部门项目中期规划预算表13 __b-3-0" xfId="139"/>
    <cellStyle name="部门项目中期规划预算表13 __b-4-0" xfId="140"/>
    <cellStyle name="部门项目中期规划预算表13 __b-5-0" xfId="141"/>
    <cellStyle name="部门项目中期规划预算表13 __b-6-0" xfId="142"/>
    <cellStyle name="部门项目中期规划预算表13 __b-7-0" xfId="143"/>
    <cellStyle name="部门项目中期规划预算表13 __b-8-0" xfId="144"/>
    <cellStyle name="部门政府采购预算表08 __b-1-0" xfId="145"/>
    <cellStyle name="部门政府采购预算表08 __b-15-0" xfId="146"/>
    <cellStyle name="部门政府采购预算表08 __b-21-0" xfId="147"/>
    <cellStyle name="部门政府采购预算表08 __b-36-0" xfId="148"/>
    <cellStyle name="部门支出预算表01-03 __b-1-0" xfId="149"/>
    <cellStyle name="部门支出预算表01-03 __b-12-0" xfId="150"/>
    <cellStyle name="部门支出预算表01-03 __b-19-0" xfId="151"/>
    <cellStyle name="部门支出预算表01-03 __b-20-0" xfId="152"/>
    <cellStyle name="部门支出预算表01-03 __b-23-0" xfId="153"/>
    <cellStyle name="部门支出预算表01-03 __b-24-0" xfId="154"/>
    <cellStyle name="部门支出预算表01-03 __b-28-0" xfId="155"/>
    <cellStyle name="部门支出预算表01-03 __b-29-0" xfId="156"/>
    <cellStyle name="部门支出预算表01-03 __b-3-0" xfId="157"/>
    <cellStyle name="部门支出预算表01-03 __b-7-0" xfId="158"/>
    <cellStyle name="财政拨款收支预算总表02-1 __b-1-0" xfId="159"/>
    <cellStyle name="财政拨款收支预算总表02-1 __b-12-0" xfId="160"/>
    <cellStyle name="财政拨款收支预算总表02-1 __b-13-0" xfId="161"/>
    <cellStyle name="常规 3 3" xfId="162"/>
    <cellStyle name="常规 5" xfId="163"/>
    <cellStyle name="国有资本经营预算支出表07 __b-1-0" xfId="164"/>
    <cellStyle name="国有资本经营预算支出表07 __b-10-0" xfId="165"/>
    <cellStyle name="国有资本经营预算支出表07 __b-11-0" xfId="166"/>
    <cellStyle name="国有资本经营预算支出表07 __b-12-0" xfId="167"/>
    <cellStyle name="国有资本经营预算支出表07 __b-13-0" xfId="168"/>
    <cellStyle name="国有资本经营预算支出表07 __b-15-0" xfId="169"/>
    <cellStyle name="国有资本经营预算支出表07 __b-16-0" xfId="170"/>
    <cellStyle name="国有资本经营预算支出表07 __b-17-0" xfId="171"/>
    <cellStyle name="国有资本经营预算支出表07 __b-18-0" xfId="172"/>
    <cellStyle name="国有资本经营预算支出表07 __b-2-0" xfId="173"/>
    <cellStyle name="国有资本经营预算支出表07 __b-4-0" xfId="174"/>
    <cellStyle name="国有资本经营预算支出表07 __b-5-0" xfId="175"/>
    <cellStyle name="国有资本经营预算支出表07 __b-8-0" xfId="176"/>
    <cellStyle name="基本支出预算表（人员类.运转类公用经费项目）04 __b-1-0" xfId="177"/>
    <cellStyle name="基本支出预算表（人员类.运转类公用经费项目）04 __b-12-0" xfId="178"/>
    <cellStyle name="基本支出预算表（人员类.运转类公用经费项目）04 __b-13-0" xfId="179"/>
    <cellStyle name="基本支出预算表（人员类.运转类公用经费项目）04 __b-15-0" xfId="180"/>
    <cellStyle name="基本支出预算表（人员类.运转类公用经费项目）04 __b-16-0" xfId="181"/>
    <cellStyle name="基本支出预算表（人员类.运转类公用经费项目）04 __b-17-0" xfId="182"/>
    <cellStyle name="基本支出预算表（人员类.运转类公用经费项目）04 __b-24-0" xfId="183"/>
    <cellStyle name="基本支出预算表（人员类.运转类公用经费项目）04 __b-29-0" xfId="184"/>
    <cellStyle name="基本支出预算表（人员类.运转类公用经费项目）04 __b-33-0" xfId="185"/>
    <cellStyle name="基本支出预算表（人员类.运转类公用经费项目）04 __b-40-0" xfId="186"/>
    <cellStyle name="基本支出预算表（人员类.运转类公用经费项目）04 __b-7-0" xfId="187"/>
    <cellStyle name="基本支出预算表（人员类.运转类公用经费项目）04 __b-9-0" xfId="188"/>
    <cellStyle name="上级补助项目支出预算表12 __b-1-0" xfId="189"/>
    <cellStyle name="上级补助项目支出预算表12 __b-10-0" xfId="190"/>
    <cellStyle name="上级补助项目支出预算表12 __b-12-0" xfId="191"/>
    <cellStyle name="上级补助项目支出预算表12 __b-17-0" xfId="192"/>
    <cellStyle name="上级补助项目支出预算表12 __b-20-0" xfId="193"/>
    <cellStyle name="上级补助项目支出预算表12 __b-8-0" xfId="194"/>
    <cellStyle name="市对下转移支付绩效目标表10-2 __b-1-0" xfId="195"/>
    <cellStyle name="市对下转移支付绩效目标表10-2 __b-10-0" xfId="196"/>
    <cellStyle name="市对下转移支付绩效目标表10-2 __b-13-0" xfId="197"/>
    <cellStyle name="市对下转移支付绩效目标表10-2 __b-14-0" xfId="198"/>
    <cellStyle name="市对下转移支付绩效目标表10-2 __b-16-0" xfId="199"/>
    <cellStyle name="市对下转移支付绩效目标表10-2 __b-17-0" xfId="200"/>
    <cellStyle name="市对下转移支付绩效目标表10-2 __b-18-0" xfId="201"/>
    <cellStyle name="市对下转移支付绩效目标表10-2 __b-2-0" xfId="202"/>
    <cellStyle name="市对下转移支付预算表10-1 __b-1-0" xfId="203"/>
    <cellStyle name="市对下转移支付预算表10-1 __b-16-0" xfId="204"/>
    <cellStyle name="市对下转移支付预算表10-1 __b-17-0" xfId="205"/>
    <cellStyle name="市对下转移支付预算表10-1 __b-18-0" xfId="206"/>
    <cellStyle name="市对下转移支付预算表10-1 __b-2-0" xfId="207"/>
    <cellStyle name="市对下转移支付预算表10-1 __b-22-0" xfId="208"/>
    <cellStyle name="市对下转移支付预算表10-1 __b-23-0" xfId="209"/>
    <cellStyle name="市对下转移支付预算表10-1 __b-25-0" xfId="210"/>
    <cellStyle name="市对下转移支付预算表10-1 __b-27-0" xfId="211"/>
    <cellStyle name="市对下转移支付预算表10-1 __b-3-0" xfId="212"/>
    <cellStyle name="市对下转移支付预算表10-1 __b-30-0" xfId="213"/>
    <cellStyle name="市对下转移支付预算表10-1 __b-6-0" xfId="214"/>
    <cellStyle name="市对下转移支付预算表10-1 __b-7-0" xfId="215"/>
    <cellStyle name="市对下转移支付预算表10-1 __b-8-0" xfId="216"/>
    <cellStyle name="市对下转移支付预算表10-1 __b-9-0" xfId="217"/>
    <cellStyle name="项目支出绩效目标表（本级下达）05-2 __b-1-0" xfId="218"/>
    <cellStyle name="项目支出绩效目标表（另文下达）05-3 __b-1-0" xfId="219"/>
    <cellStyle name="项目支出预算表（其他运转类.特定目标类项目）05-1 __b-1-0" xfId="220"/>
    <cellStyle name="项目支出预算表（其他运转类.特定目标类项目）05-1 __b-13-0" xfId="221"/>
    <cellStyle name="项目支出预算表（其他运转类.特定目标类项目）05-1 __b-29-0" xfId="222"/>
    <cellStyle name="项目支出预算表（其他运转类.特定目标类项目）05-1 __b-30-0" xfId="223"/>
    <cellStyle name="项目支出预算表（其他运转类.特定目标类项目）05-1 __b-33-0" xfId="224"/>
    <cellStyle name="新增资产配置表11 __b-1-0" xfId="225"/>
    <cellStyle name="新增资产配置表11 __b-11-0" xfId="226"/>
    <cellStyle name="新增资产配置表11 __b-12-0" xfId="227"/>
    <cellStyle name="新增资产配置表11 __b-15-0" xfId="228"/>
    <cellStyle name="新增资产配置表11 __b-18-0" xfId="229"/>
    <cellStyle name="新增资产配置表11 __b-19-0" xfId="230"/>
    <cellStyle name="新增资产配置表11 __b-2-0" xfId="231"/>
    <cellStyle name="新增资产配置表11 __b-3-0" xfId="232"/>
    <cellStyle name="新增资产配置表11 __b-6-0" xfId="233"/>
    <cellStyle name="新增资产配置表11 __b-7-0" xfId="234"/>
    <cellStyle name="新增资产配置表11 __b-8-0" xfId="235"/>
    <cellStyle name="一般公共预算“三公”经费支出预算表03 __b-1-0" xfId="236"/>
    <cellStyle name="一般公共预算“三公”经费支出预算表03 __b-14-0" xfId="237"/>
    <cellStyle name="一般公共预算“三公”经费支出预算表03 __b-2-0" xfId="238"/>
    <cellStyle name="一般公共预算“三公”经费支出预算表03 __b-6-0" xfId="239"/>
    <cellStyle name="一般公共预算支出预算表（按功能科目分类）02-2 __b-1-0" xfId="240"/>
    <cellStyle name="一般公共预算支出预算表（按功能科目分类）02-2 __b-7-0" xfId="241"/>
    <cellStyle name="一般公共预算支出预算表（按经济科目分类）02-3 __b-1-0" xfId="242"/>
    <cellStyle name="一般公共预算支出预算表（按经济科目分类）02-3 __b-12-0" xfId="243"/>
    <cellStyle name="一般公共预算支出预算表（按经济科目分类）02-3 __b-14-0" xfId="244"/>
    <cellStyle name="一般公共预算支出预算表（按经济科目分类）02-3 __b-15-0" xfId="245"/>
    <cellStyle name="一般公共预算支出预算表（按经济科目分类）02-3 __b-16-0" xfId="246"/>
    <cellStyle name="一般公共预算支出预算表（按经济科目分类）02-3 __b-2-0" xfId="247"/>
    <cellStyle name="一般公共预算支出预算表（按经济科目分类）02-3 __b-33-0" xfId="248"/>
    <cellStyle name="一般公共预算支出预算表（按经济科目分类）02-3 __b-36-0" xfId="249"/>
    <cellStyle name="一般公共预算支出预算表（按经济科目分类）02-3 __b-5-0" xfId="250"/>
    <cellStyle name="一般公共预算支出预算表（按经济科目分类）02-3 __b-6-0" xfId="251"/>
    <cellStyle name="一般公共预算支出预算表（按经济科目分类）02-3 __b-9-0" xfId="252"/>
    <cellStyle name="政府购买服务预算表09 __b-1-0" xfId="253"/>
    <cellStyle name="政府购买服务预算表09 __b-10-0" xfId="254"/>
    <cellStyle name="政府购买服务预算表09 __b-12-0" xfId="255"/>
    <cellStyle name="政府购买服务预算表09 __b-13-0" xfId="256"/>
    <cellStyle name="政府购买服务预算表09 __b-14-0" xfId="257"/>
    <cellStyle name="政府购买服务预算表09 __b-15-0" xfId="258"/>
    <cellStyle name="政府购买服务预算表09 __b-16-0" xfId="259"/>
    <cellStyle name="政府购买服务预算表09 __b-17-0" xfId="260"/>
    <cellStyle name="政府购买服务预算表09 __b-18-0" xfId="261"/>
    <cellStyle name="政府购买服务预算表09 __b-21-0" xfId="262"/>
    <cellStyle name="政府购买服务预算表09 __b-22-0" xfId="263"/>
    <cellStyle name="政府购买服务预算表09 __b-23-0" xfId="264"/>
    <cellStyle name="政府购买服务预算表09 __b-24-0" xfId="265"/>
    <cellStyle name="政府购买服务预算表09 __b-28-0" xfId="266"/>
    <cellStyle name="政府购买服务预算表09 __b-29-0" xfId="267"/>
    <cellStyle name="政府购买服务预算表09 __b-3-0" xfId="268"/>
    <cellStyle name="政府购买服务预算表09 __b-30-0" xfId="269"/>
    <cellStyle name="政府购买服务预算表09 __b-31-0" xfId="270"/>
    <cellStyle name="政府购买服务预算表09 __b-32-0" xfId="271"/>
    <cellStyle name="政府购买服务预算表09 __b-34-0" xfId="272"/>
    <cellStyle name="政府购买服务预算表09 __b-35-0" xfId="273"/>
    <cellStyle name="政府购买服务预算表09 __b-36-0" xfId="274"/>
    <cellStyle name="政府购买服务预算表09 __b-39-0" xfId="275"/>
    <cellStyle name="政府购买服务预算表09 __b-40-0" xfId="276"/>
    <cellStyle name="政府购买服务预算表09 __b-41-0" xfId="277"/>
    <cellStyle name="政府购买服务预算表09 __b-42-0" xfId="278"/>
    <cellStyle name="政府购买服务预算表09 __b-43-0" xfId="279"/>
    <cellStyle name="政府购买服务预算表09 __b-8-0" xfId="280"/>
    <cellStyle name="政府性基金预算支出预算表06 __b-1-0" xfId="2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B16" sqref="B16"/>
    </sheetView>
  </sheetViews>
  <sheetFormatPr defaultColWidth="8" defaultRowHeight="14.25" customHeight="1" outlineLevelCol="3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ht="13.5" customHeight="1" spans="4:4">
      <c r="D1" s="107" t="s">
        <v>0</v>
      </c>
    </row>
    <row r="2" ht="36" customHeight="1" spans="1:4">
      <c r="A2" s="126" t="s">
        <v>1</v>
      </c>
      <c r="B2" s="261"/>
      <c r="C2" s="261"/>
      <c r="D2" s="261"/>
    </row>
    <row r="3" ht="21" customHeight="1" spans="1:4">
      <c r="A3" s="262" t="str">
        <f>"单位名称："&amp;"曲靖市第二幼儿园"</f>
        <v>单位名称：曲靖市第二幼儿园</v>
      </c>
      <c r="B3" s="263"/>
      <c r="C3" s="263"/>
      <c r="D3" s="270" t="s">
        <v>2</v>
      </c>
    </row>
    <row r="4" ht="19.5" customHeight="1" spans="1:4">
      <c r="A4" s="264" t="s">
        <v>3</v>
      </c>
      <c r="B4" s="265"/>
      <c r="C4" s="264" t="s">
        <v>4</v>
      </c>
      <c r="D4" s="265"/>
    </row>
    <row r="5" ht="19.5" customHeight="1" spans="1:4">
      <c r="A5" s="266" t="s">
        <v>5</v>
      </c>
      <c r="B5" s="266" t="s">
        <v>6</v>
      </c>
      <c r="C5" s="266" t="s">
        <v>7</v>
      </c>
      <c r="D5" s="266" t="s">
        <v>6</v>
      </c>
    </row>
    <row r="6" ht="19.5" customHeight="1" spans="1:4">
      <c r="A6" s="267"/>
      <c r="B6" s="267"/>
      <c r="C6" s="267"/>
      <c r="D6" s="267"/>
    </row>
    <row r="7" ht="20.25" customHeight="1" spans="1:4">
      <c r="A7" s="13" t="s">
        <v>8</v>
      </c>
      <c r="B7" s="213">
        <v>1868.26976</v>
      </c>
      <c r="C7" s="268" t="str">
        <f>"一"&amp;"、"&amp;"一般公共服务支出"</f>
        <v>一、一般公共服务支出</v>
      </c>
      <c r="D7" s="213"/>
    </row>
    <row r="8" ht="20.25" customHeight="1" spans="1:4">
      <c r="A8" s="13" t="s">
        <v>9</v>
      </c>
      <c r="B8" s="213"/>
      <c r="C8" s="268" t="str">
        <f>"二"&amp;"、"&amp;"外交支出"</f>
        <v>二、外交支出</v>
      </c>
      <c r="D8" s="213"/>
    </row>
    <row r="9" ht="20.25" customHeight="1" spans="1:4">
      <c r="A9" s="13" t="s">
        <v>10</v>
      </c>
      <c r="B9" s="213"/>
      <c r="C9" s="268" t="str">
        <f>"三"&amp;"、"&amp;"国防支出"</f>
        <v>三、国防支出</v>
      </c>
      <c r="D9" s="213"/>
    </row>
    <row r="10" ht="20.25" customHeight="1" spans="1:4">
      <c r="A10" s="13" t="s">
        <v>11</v>
      </c>
      <c r="B10" s="213"/>
      <c r="C10" s="268" t="str">
        <f>"四"&amp;"、"&amp;"公共安全支出"</f>
        <v>四、公共安全支出</v>
      </c>
      <c r="D10" s="213"/>
    </row>
    <row r="11" ht="20.25" customHeight="1" spans="1:4">
      <c r="A11" s="13" t="s">
        <v>12</v>
      </c>
      <c r="B11" s="213">
        <v>450</v>
      </c>
      <c r="C11" s="268" t="str">
        <f>"五"&amp;"、"&amp;"教育支出"</f>
        <v>五、教育支出</v>
      </c>
      <c r="D11" s="213">
        <v>1957.34478</v>
      </c>
    </row>
    <row r="12" ht="20.25" customHeight="1" spans="1:4">
      <c r="A12" s="13" t="s">
        <v>13</v>
      </c>
      <c r="B12" s="213"/>
      <c r="C12" s="268" t="str">
        <f>"六"&amp;"、"&amp;"科学技术支出"</f>
        <v>六、科学技术支出</v>
      </c>
      <c r="D12" s="213"/>
    </row>
    <row r="13" ht="20.25" customHeight="1" spans="1:4">
      <c r="A13" s="13" t="s">
        <v>14</v>
      </c>
      <c r="B13" s="213"/>
      <c r="C13" s="268" t="str">
        <f>"七"&amp;"、"&amp;"文化旅游体育与传媒支出"</f>
        <v>七、文化旅游体育与传媒支出</v>
      </c>
      <c r="D13" s="213"/>
    </row>
    <row r="14" ht="20.25" customHeight="1" spans="1:4">
      <c r="A14" s="13" t="s">
        <v>15</v>
      </c>
      <c r="B14" s="213"/>
      <c r="C14" s="268" t="str">
        <f>"八"&amp;"、"&amp;"社会保障和就业支出"</f>
        <v>八、社会保障和就业支出</v>
      </c>
      <c r="D14" s="213">
        <v>145.945631</v>
      </c>
    </row>
    <row r="15" ht="20.25" customHeight="1" spans="1:4">
      <c r="A15" s="13" t="s">
        <v>16</v>
      </c>
      <c r="B15" s="213"/>
      <c r="C15" s="268" t="str">
        <f>"九"&amp;"、"&amp;"社会保险基金支出"</f>
        <v>九、社会保险基金支出</v>
      </c>
      <c r="D15" s="213"/>
    </row>
    <row r="16" ht="20.25" customHeight="1" spans="1:4">
      <c r="A16" s="13" t="s">
        <v>17</v>
      </c>
      <c r="B16" s="213">
        <v>450</v>
      </c>
      <c r="C16" s="268" t="str">
        <f>"十"&amp;"、"&amp;"卫生健康支出"</f>
        <v>十、卫生健康支出</v>
      </c>
      <c r="D16" s="213">
        <v>126.283281</v>
      </c>
    </row>
    <row r="17" ht="20.25" customHeight="1" spans="1:4">
      <c r="A17" s="13"/>
      <c r="B17" s="15"/>
      <c r="C17" s="268" t="str">
        <f>"十一"&amp;"、"&amp;"节能环保支出"</f>
        <v>十一、节能环保支出</v>
      </c>
      <c r="D17" s="213"/>
    </row>
    <row r="18" ht="20.25" customHeight="1" spans="1:4">
      <c r="A18" s="13"/>
      <c r="B18" s="269"/>
      <c r="C18" s="268" t="str">
        <f>"十二"&amp;"、"&amp;"城乡社区支出"</f>
        <v>十二、城乡社区支出</v>
      </c>
      <c r="D18" s="213"/>
    </row>
    <row r="19" ht="20.25" customHeight="1" spans="1:4">
      <c r="A19" s="13"/>
      <c r="B19" s="269"/>
      <c r="C19" s="268" t="str">
        <f>"十三"&amp;"、"&amp;"农林水支出"</f>
        <v>十三、农林水支出</v>
      </c>
      <c r="D19" s="213"/>
    </row>
    <row r="20" ht="20.25" customHeight="1" spans="1:4">
      <c r="A20" s="13"/>
      <c r="B20" s="269"/>
      <c r="C20" s="268" t="str">
        <f>"十四"&amp;"、"&amp;"交通运输支出"</f>
        <v>十四、交通运输支出</v>
      </c>
      <c r="D20" s="213"/>
    </row>
    <row r="21" ht="20.25" customHeight="1" spans="1:4">
      <c r="A21" s="13"/>
      <c r="B21" s="13"/>
      <c r="C21" s="268" t="str">
        <f>"十五"&amp;"、"&amp;"资源勘探工业信息等支出"</f>
        <v>十五、资源勘探工业信息等支出</v>
      </c>
      <c r="D21" s="213"/>
    </row>
    <row r="22" ht="20.25" customHeight="1" spans="1:4">
      <c r="A22" s="13"/>
      <c r="B22" s="13"/>
      <c r="C22" s="268" t="str">
        <f>"十六"&amp;"、"&amp;"商业服务业等支出"</f>
        <v>十六、商业服务业等支出</v>
      </c>
      <c r="D22" s="213"/>
    </row>
    <row r="23" ht="20.25" customHeight="1" spans="1:4">
      <c r="A23" s="13"/>
      <c r="B23" s="13"/>
      <c r="C23" s="268" t="str">
        <f>"十七"&amp;"、"&amp;"金融支出"</f>
        <v>十七、金融支出</v>
      </c>
      <c r="D23" s="213"/>
    </row>
    <row r="24" ht="20.25" customHeight="1" spans="1:4">
      <c r="A24" s="13"/>
      <c r="B24" s="13"/>
      <c r="C24" s="268" t="str">
        <f>"十八"&amp;"、"&amp;"援助其他地区支出"</f>
        <v>十八、援助其他地区支出</v>
      </c>
      <c r="D24" s="213"/>
    </row>
    <row r="25" ht="20.25" customHeight="1" spans="1:4">
      <c r="A25" s="13"/>
      <c r="B25" s="13"/>
      <c r="C25" s="268" t="str">
        <f>"十九"&amp;"、"&amp;"自然资源海洋气象等支出"</f>
        <v>十九、自然资源海洋气象等支出</v>
      </c>
      <c r="D25" s="213"/>
    </row>
    <row r="26" ht="20.25" customHeight="1" spans="1:4">
      <c r="A26" s="13"/>
      <c r="B26" s="13"/>
      <c r="C26" s="268" t="str">
        <f>"二十"&amp;"、"&amp;"住房保障支出"</f>
        <v>二十、住房保障支出</v>
      </c>
      <c r="D26" s="213">
        <v>88.696068</v>
      </c>
    </row>
    <row r="27" ht="20.25" customHeight="1" spans="1:4">
      <c r="A27" s="13"/>
      <c r="B27" s="13"/>
      <c r="C27" s="268" t="str">
        <f>"二十一"&amp;"、"&amp;"粮油物资储备支出"</f>
        <v>二十一、粮油物资储备支出</v>
      </c>
      <c r="D27" s="213"/>
    </row>
    <row r="28" ht="20.25" customHeight="1" spans="1:4">
      <c r="A28" s="13"/>
      <c r="B28" s="13"/>
      <c r="C28" s="268" t="str">
        <f>"二十二"&amp;"、"&amp;"灾害防治及应急管理支出"</f>
        <v>二十二、灾害防治及应急管理支出</v>
      </c>
      <c r="D28" s="213"/>
    </row>
    <row r="29" ht="20.25" customHeight="1" spans="1:4">
      <c r="A29" s="13"/>
      <c r="B29" s="13"/>
      <c r="C29" s="268" t="str">
        <f>"二十三"&amp;"、"&amp;"预备费"</f>
        <v>二十三、预备费</v>
      </c>
      <c r="D29" s="213"/>
    </row>
    <row r="30" ht="20.25" customHeight="1" spans="1:4">
      <c r="A30" s="13"/>
      <c r="B30" s="13"/>
      <c r="C30" s="268" t="str">
        <f>"二十四"&amp;"、"&amp;"其他支出"</f>
        <v>二十四、其他支出</v>
      </c>
      <c r="D30" s="213"/>
    </row>
    <row r="31" ht="20.25" customHeight="1" spans="1:4">
      <c r="A31" s="13"/>
      <c r="B31" s="13"/>
      <c r="C31" s="268" t="str">
        <f>"二十五"&amp;"、"&amp;"转移性支出"</f>
        <v>二十五、转移性支出</v>
      </c>
      <c r="D31" s="213"/>
    </row>
    <row r="32" ht="20.25" customHeight="1" spans="1:4">
      <c r="A32" s="13"/>
      <c r="B32" s="13"/>
      <c r="C32" s="268" t="str">
        <f>"二十六"&amp;"、"&amp;"债务还本支出"</f>
        <v>二十六、债务还本支出</v>
      </c>
      <c r="D32" s="213"/>
    </row>
    <row r="33" ht="20.25" customHeight="1" spans="1:4">
      <c r="A33" s="13"/>
      <c r="B33" s="13"/>
      <c r="C33" s="268" t="str">
        <f>"二十七"&amp;"、"&amp;"债务付息支出"</f>
        <v>二十七、债务付息支出</v>
      </c>
      <c r="D33" s="213"/>
    </row>
    <row r="34" ht="20.25" customHeight="1" spans="1:4">
      <c r="A34" s="13"/>
      <c r="B34" s="13"/>
      <c r="C34" s="268" t="str">
        <f>"二十八"&amp;"、"&amp;"债务发行费用支出"</f>
        <v>二十八、债务发行费用支出</v>
      </c>
      <c r="D34" s="213"/>
    </row>
    <row r="35" ht="20.25" customHeight="1" spans="1:4">
      <c r="A35" s="13"/>
      <c r="B35" s="13"/>
      <c r="C35" s="268" t="str">
        <f>"二十九"&amp;"、"&amp;"抗疫特别国债安排的支出"</f>
        <v>二十九、抗疫特别国债安排的支出</v>
      </c>
      <c r="D35" s="213"/>
    </row>
    <row r="36" ht="20.25" customHeight="1" spans="1:4">
      <c r="A36" s="211" t="s">
        <v>18</v>
      </c>
      <c r="B36" s="15">
        <v>2318.26976</v>
      </c>
      <c r="C36" s="211" t="s">
        <v>19</v>
      </c>
      <c r="D36" s="213">
        <v>2318.26976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11" t="s">
        <v>22</v>
      </c>
      <c r="B38" s="15">
        <v>2318.26976</v>
      </c>
      <c r="C38" s="211" t="s">
        <v>23</v>
      </c>
      <c r="D38" s="213">
        <v>2318.26976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6"/>
  <sheetViews>
    <sheetView topLeftCell="B10" workbookViewId="0">
      <selection activeCell="J16" sqref="J16"/>
    </sheetView>
  </sheetViews>
  <sheetFormatPr defaultColWidth="9.125" defaultRowHeight="12" customHeight="1"/>
  <cols>
    <col min="1" max="1" width="30" customWidth="1"/>
    <col min="2" max="2" width="29" customWidth="1"/>
    <col min="3" max="3" width="23.875" customWidth="1"/>
    <col min="4" max="4" width="20.625" customWidth="1"/>
    <col min="5" max="5" width="20.125" customWidth="1"/>
    <col min="6" max="6" width="19.875" customWidth="1"/>
    <col min="7" max="7" width="9.875" customWidth="1"/>
    <col min="8" max="8" width="19" customWidth="1"/>
    <col min="9" max="9" width="12.625" customWidth="1"/>
    <col min="10" max="10" width="12.25" customWidth="1"/>
    <col min="11" max="11" width="15.75" customWidth="1"/>
  </cols>
  <sheetData>
    <row r="1" customHeight="1" spans="11:11">
      <c r="K1" s="56" t="s">
        <v>316</v>
      </c>
    </row>
    <row r="2" ht="28.5" customHeight="1" spans="2:11">
      <c r="B2" s="52" t="s">
        <v>317</v>
      </c>
      <c r="C2" s="3"/>
      <c r="D2" s="3"/>
      <c r="E2" s="3"/>
      <c r="F2" s="3"/>
      <c r="G2" s="53"/>
      <c r="H2" s="3"/>
      <c r="I2" s="53"/>
      <c r="J2" s="53"/>
      <c r="K2" s="3"/>
    </row>
    <row r="3" ht="17.25" customHeight="1" spans="1:2">
      <c r="A3" t="str">
        <f>"单位名称："&amp;"曲靖市第二幼儿园"</f>
        <v>单位名称：曲靖市第二幼儿园</v>
      </c>
      <c r="B3" s="4"/>
    </row>
    <row r="4" ht="44.25" customHeight="1" spans="1:11">
      <c r="A4" s="136" t="s">
        <v>220</v>
      </c>
      <c r="B4" s="46" t="s">
        <v>318</v>
      </c>
      <c r="C4" s="46" t="s">
        <v>319</v>
      </c>
      <c r="D4" s="46" t="s">
        <v>320</v>
      </c>
      <c r="E4" s="46" t="s">
        <v>321</v>
      </c>
      <c r="F4" s="46" t="s">
        <v>322</v>
      </c>
      <c r="G4" s="54" t="s">
        <v>323</v>
      </c>
      <c r="H4" s="46" t="s">
        <v>324</v>
      </c>
      <c r="I4" s="54" t="s">
        <v>325</v>
      </c>
      <c r="J4" s="54" t="s">
        <v>326</v>
      </c>
      <c r="K4" s="46" t="s">
        <v>327</v>
      </c>
    </row>
    <row r="5" ht="18.75" customHeight="1" spans="1:11">
      <c r="A5" s="137">
        <v>1</v>
      </c>
      <c r="B5" s="138">
        <v>2</v>
      </c>
      <c r="C5" s="138">
        <v>3</v>
      </c>
      <c r="D5" s="138">
        <v>4</v>
      </c>
      <c r="E5" s="138">
        <v>5</v>
      </c>
      <c r="F5" s="138">
        <v>6</v>
      </c>
      <c r="G5" s="139">
        <v>7</v>
      </c>
      <c r="H5" s="138">
        <v>8</v>
      </c>
      <c r="I5" s="139">
        <v>9</v>
      </c>
      <c r="J5" s="139">
        <v>10</v>
      </c>
      <c r="K5" s="138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0" t="s">
        <v>305</v>
      </c>
      <c r="B7" s="13" t="s">
        <v>303</v>
      </c>
      <c r="C7" s="13" t="s">
        <v>328</v>
      </c>
      <c r="D7" s="13" t="s">
        <v>329</v>
      </c>
      <c r="E7" s="13" t="s">
        <v>330</v>
      </c>
      <c r="F7" s="13" t="s">
        <v>331</v>
      </c>
      <c r="G7" s="13" t="s">
        <v>332</v>
      </c>
      <c r="H7" s="13" t="s">
        <v>124</v>
      </c>
      <c r="I7" s="13" t="s">
        <v>333</v>
      </c>
      <c r="J7" s="13" t="s">
        <v>334</v>
      </c>
      <c r="K7" s="13" t="s">
        <v>335</v>
      </c>
    </row>
    <row r="8" ht="19.5" customHeight="1" spans="1:11">
      <c r="A8" s="140" t="s">
        <v>305</v>
      </c>
      <c r="B8" s="13" t="s">
        <v>303</v>
      </c>
      <c r="C8" s="13" t="s">
        <v>328</v>
      </c>
      <c r="D8" s="13" t="s">
        <v>329</v>
      </c>
      <c r="E8" s="13" t="s">
        <v>336</v>
      </c>
      <c r="F8" s="13" t="s">
        <v>337</v>
      </c>
      <c r="G8" s="13" t="s">
        <v>332</v>
      </c>
      <c r="H8" s="13" t="s">
        <v>338</v>
      </c>
      <c r="I8" s="13" t="s">
        <v>339</v>
      </c>
      <c r="J8" s="13" t="s">
        <v>334</v>
      </c>
      <c r="K8" s="13" t="s">
        <v>340</v>
      </c>
    </row>
    <row r="9" ht="19.5" customHeight="1" spans="1:11">
      <c r="A9" s="140" t="s">
        <v>305</v>
      </c>
      <c r="B9" s="13" t="s">
        <v>303</v>
      </c>
      <c r="C9" s="13" t="s">
        <v>328</v>
      </c>
      <c r="D9" s="13" t="s">
        <v>329</v>
      </c>
      <c r="E9" s="13" t="s">
        <v>336</v>
      </c>
      <c r="F9" s="13" t="s">
        <v>341</v>
      </c>
      <c r="G9" s="13" t="s">
        <v>332</v>
      </c>
      <c r="H9" s="13" t="s">
        <v>338</v>
      </c>
      <c r="I9" s="13" t="s">
        <v>339</v>
      </c>
      <c r="J9" s="13" t="s">
        <v>334</v>
      </c>
      <c r="K9" s="13" t="s">
        <v>342</v>
      </c>
    </row>
    <row r="10" ht="19.5" customHeight="1" spans="1:11">
      <c r="A10" s="140" t="s">
        <v>305</v>
      </c>
      <c r="B10" s="13" t="s">
        <v>303</v>
      </c>
      <c r="C10" s="13" t="s">
        <v>328</v>
      </c>
      <c r="D10" s="13" t="s">
        <v>329</v>
      </c>
      <c r="E10" s="13" t="s">
        <v>343</v>
      </c>
      <c r="F10" s="13" t="s">
        <v>344</v>
      </c>
      <c r="G10" s="13" t="s">
        <v>332</v>
      </c>
      <c r="H10" s="13" t="s">
        <v>338</v>
      </c>
      <c r="I10" s="13" t="s">
        <v>339</v>
      </c>
      <c r="J10" s="13" t="s">
        <v>334</v>
      </c>
      <c r="K10" s="13" t="s">
        <v>345</v>
      </c>
    </row>
    <row r="11" ht="19.5" customHeight="1" spans="1:11">
      <c r="A11" s="140" t="s">
        <v>305</v>
      </c>
      <c r="B11" s="13" t="s">
        <v>303</v>
      </c>
      <c r="C11" s="13" t="s">
        <v>328</v>
      </c>
      <c r="D11" s="13" t="s">
        <v>329</v>
      </c>
      <c r="E11" s="13" t="s">
        <v>346</v>
      </c>
      <c r="F11" s="13" t="s">
        <v>347</v>
      </c>
      <c r="G11" s="13" t="s">
        <v>332</v>
      </c>
      <c r="H11" s="13" t="s">
        <v>348</v>
      </c>
      <c r="I11" s="13" t="s">
        <v>349</v>
      </c>
      <c r="J11" s="13" t="s">
        <v>334</v>
      </c>
      <c r="K11" s="13" t="s">
        <v>350</v>
      </c>
    </row>
    <row r="12" ht="19.5" customHeight="1" spans="1:11">
      <c r="A12" s="140" t="s">
        <v>305</v>
      </c>
      <c r="B12" s="13" t="s">
        <v>303</v>
      </c>
      <c r="C12" s="13" t="s">
        <v>328</v>
      </c>
      <c r="D12" s="13" t="s">
        <v>351</v>
      </c>
      <c r="E12" s="13" t="s">
        <v>352</v>
      </c>
      <c r="F12" s="13" t="s">
        <v>353</v>
      </c>
      <c r="G12" s="13" t="s">
        <v>354</v>
      </c>
      <c r="H12" s="13" t="s">
        <v>355</v>
      </c>
      <c r="I12" s="13" t="s">
        <v>349</v>
      </c>
      <c r="J12" s="13" t="s">
        <v>334</v>
      </c>
      <c r="K12" s="13" t="s">
        <v>356</v>
      </c>
    </row>
    <row r="13" ht="19.5" customHeight="1" spans="1:11">
      <c r="A13" s="140" t="s">
        <v>305</v>
      </c>
      <c r="B13" s="13" t="s">
        <v>303</v>
      </c>
      <c r="C13" s="13" t="s">
        <v>328</v>
      </c>
      <c r="D13" s="13" t="s">
        <v>351</v>
      </c>
      <c r="E13" s="13" t="s">
        <v>357</v>
      </c>
      <c r="F13" s="13" t="s">
        <v>358</v>
      </c>
      <c r="G13" s="13" t="s">
        <v>359</v>
      </c>
      <c r="H13" s="13" t="s">
        <v>360</v>
      </c>
      <c r="I13" s="13" t="s">
        <v>361</v>
      </c>
      <c r="J13" s="13" t="s">
        <v>334</v>
      </c>
      <c r="K13" s="13" t="s">
        <v>362</v>
      </c>
    </row>
    <row r="14" ht="19.5" customHeight="1" spans="1:11">
      <c r="A14" s="140" t="s">
        <v>305</v>
      </c>
      <c r="B14" s="13" t="s">
        <v>303</v>
      </c>
      <c r="C14" s="13" t="s">
        <v>328</v>
      </c>
      <c r="D14" s="13" t="s">
        <v>363</v>
      </c>
      <c r="E14" s="13" t="s">
        <v>364</v>
      </c>
      <c r="F14" s="13" t="s">
        <v>365</v>
      </c>
      <c r="G14" s="13" t="s">
        <v>332</v>
      </c>
      <c r="H14" s="13" t="s">
        <v>366</v>
      </c>
      <c r="I14" s="13" t="s">
        <v>339</v>
      </c>
      <c r="J14" s="13" t="s">
        <v>334</v>
      </c>
      <c r="K14" s="13" t="s">
        <v>367</v>
      </c>
    </row>
    <row r="15" ht="19.5" customHeight="1" spans="1:11">
      <c r="A15" s="140" t="s">
        <v>305</v>
      </c>
      <c r="B15" s="13" t="s">
        <v>303</v>
      </c>
      <c r="C15" s="13" t="s">
        <v>328</v>
      </c>
      <c r="D15" s="13" t="s">
        <v>363</v>
      </c>
      <c r="E15" s="13" t="s">
        <v>364</v>
      </c>
      <c r="F15" s="13" t="s">
        <v>368</v>
      </c>
      <c r="G15" s="13" t="s">
        <v>332</v>
      </c>
      <c r="H15" s="13" t="s">
        <v>366</v>
      </c>
      <c r="I15" s="13" t="s">
        <v>339</v>
      </c>
      <c r="J15" s="13" t="s">
        <v>334</v>
      </c>
      <c r="K15" s="13" t="s">
        <v>369</v>
      </c>
    </row>
    <row r="16" ht="19.5" customHeight="1" spans="1:11">
      <c r="A16" s="140" t="s">
        <v>293</v>
      </c>
      <c r="B16" s="13" t="s">
        <v>294</v>
      </c>
      <c r="C16" s="13" t="s">
        <v>370</v>
      </c>
      <c r="D16" s="13" t="s">
        <v>329</v>
      </c>
      <c r="E16" s="13" t="s">
        <v>343</v>
      </c>
      <c r="F16" s="13" t="s">
        <v>344</v>
      </c>
      <c r="G16" s="13" t="s">
        <v>332</v>
      </c>
      <c r="H16" s="13" t="s">
        <v>338</v>
      </c>
      <c r="I16" s="13" t="s">
        <v>339</v>
      </c>
      <c r="J16" s="13" t="s">
        <v>371</v>
      </c>
      <c r="K16" s="13" t="s">
        <v>345</v>
      </c>
    </row>
    <row r="17" ht="19.5" customHeight="1" spans="1:11">
      <c r="A17" s="140" t="s">
        <v>293</v>
      </c>
      <c r="B17" s="13" t="s">
        <v>294</v>
      </c>
      <c r="C17" s="13" t="s">
        <v>370</v>
      </c>
      <c r="D17" s="13" t="s">
        <v>329</v>
      </c>
      <c r="E17" s="13" t="s">
        <v>346</v>
      </c>
      <c r="F17" s="13" t="s">
        <v>347</v>
      </c>
      <c r="G17" s="13" t="s">
        <v>332</v>
      </c>
      <c r="H17" s="13" t="s">
        <v>372</v>
      </c>
      <c r="I17" s="13" t="s">
        <v>349</v>
      </c>
      <c r="J17" s="13" t="s">
        <v>334</v>
      </c>
      <c r="K17" s="13" t="s">
        <v>373</v>
      </c>
    </row>
    <row r="18" ht="19.5" customHeight="1" spans="1:11">
      <c r="A18" s="140" t="s">
        <v>293</v>
      </c>
      <c r="B18" s="13" t="s">
        <v>294</v>
      </c>
      <c r="C18" s="13" t="s">
        <v>370</v>
      </c>
      <c r="D18" s="13" t="s">
        <v>351</v>
      </c>
      <c r="E18" s="13" t="s">
        <v>352</v>
      </c>
      <c r="F18" s="13" t="s">
        <v>353</v>
      </c>
      <c r="G18" s="13" t="s">
        <v>354</v>
      </c>
      <c r="H18" s="13" t="s">
        <v>374</v>
      </c>
      <c r="I18" s="13" t="s">
        <v>349</v>
      </c>
      <c r="J18" s="13" t="s">
        <v>334</v>
      </c>
      <c r="K18" s="13" t="s">
        <v>375</v>
      </c>
    </row>
    <row r="19" ht="19.5" customHeight="1" spans="1:11">
      <c r="A19" s="140" t="s">
        <v>293</v>
      </c>
      <c r="B19" s="13" t="s">
        <v>294</v>
      </c>
      <c r="C19" s="13" t="s">
        <v>370</v>
      </c>
      <c r="D19" s="13" t="s">
        <v>351</v>
      </c>
      <c r="E19" s="13" t="s">
        <v>352</v>
      </c>
      <c r="F19" s="13" t="s">
        <v>376</v>
      </c>
      <c r="G19" s="13" t="s">
        <v>377</v>
      </c>
      <c r="H19" s="13" t="s">
        <v>360</v>
      </c>
      <c r="I19" s="13" t="s">
        <v>361</v>
      </c>
      <c r="J19" s="13" t="s">
        <v>371</v>
      </c>
      <c r="K19" s="13" t="s">
        <v>378</v>
      </c>
    </row>
    <row r="20" ht="19.5" customHeight="1" spans="1:11">
      <c r="A20" s="140" t="s">
        <v>293</v>
      </c>
      <c r="B20" s="13" t="s">
        <v>294</v>
      </c>
      <c r="C20" s="13" t="s">
        <v>370</v>
      </c>
      <c r="D20" s="13" t="s">
        <v>351</v>
      </c>
      <c r="E20" s="13" t="s">
        <v>357</v>
      </c>
      <c r="F20" s="13" t="s">
        <v>358</v>
      </c>
      <c r="G20" s="13" t="s">
        <v>377</v>
      </c>
      <c r="H20" s="13" t="s">
        <v>360</v>
      </c>
      <c r="I20" s="13" t="s">
        <v>361</v>
      </c>
      <c r="J20" s="13" t="s">
        <v>371</v>
      </c>
      <c r="K20" s="13" t="s">
        <v>379</v>
      </c>
    </row>
    <row r="21" ht="19.5" customHeight="1" spans="1:11">
      <c r="A21" s="140" t="s">
        <v>293</v>
      </c>
      <c r="B21" s="13" t="s">
        <v>294</v>
      </c>
      <c r="C21" s="13" t="s">
        <v>370</v>
      </c>
      <c r="D21" s="13" t="s">
        <v>363</v>
      </c>
      <c r="E21" s="13" t="s">
        <v>364</v>
      </c>
      <c r="F21" s="13" t="s">
        <v>365</v>
      </c>
      <c r="G21" s="13" t="s">
        <v>332</v>
      </c>
      <c r="H21" s="13" t="s">
        <v>366</v>
      </c>
      <c r="I21" s="13" t="s">
        <v>339</v>
      </c>
      <c r="J21" s="13" t="s">
        <v>371</v>
      </c>
      <c r="K21" s="13" t="s">
        <v>380</v>
      </c>
    </row>
    <row r="22" ht="19.5" customHeight="1" spans="1:11">
      <c r="A22" s="140" t="s">
        <v>293</v>
      </c>
      <c r="B22" s="13" t="s">
        <v>294</v>
      </c>
      <c r="C22" s="13" t="s">
        <v>370</v>
      </c>
      <c r="D22" s="13" t="s">
        <v>363</v>
      </c>
      <c r="E22" s="13" t="s">
        <v>364</v>
      </c>
      <c r="F22" s="13" t="s">
        <v>368</v>
      </c>
      <c r="G22" s="13" t="s">
        <v>377</v>
      </c>
      <c r="H22" s="13" t="s">
        <v>366</v>
      </c>
      <c r="I22" s="13" t="s">
        <v>339</v>
      </c>
      <c r="J22" s="13" t="s">
        <v>371</v>
      </c>
      <c r="K22" s="13" t="s">
        <v>381</v>
      </c>
    </row>
    <row r="23" ht="19.5" customHeight="1" spans="1:11">
      <c r="A23" s="140" t="s">
        <v>314</v>
      </c>
      <c r="B23" s="13" t="s">
        <v>312</v>
      </c>
      <c r="C23" s="13" t="s">
        <v>382</v>
      </c>
      <c r="D23" s="13" t="s">
        <v>329</v>
      </c>
      <c r="E23" s="13" t="s">
        <v>330</v>
      </c>
      <c r="F23" s="13" t="s">
        <v>383</v>
      </c>
      <c r="G23" s="13" t="s">
        <v>377</v>
      </c>
      <c r="H23" s="13" t="s">
        <v>384</v>
      </c>
      <c r="I23" s="13" t="s">
        <v>339</v>
      </c>
      <c r="J23" s="13" t="s">
        <v>371</v>
      </c>
      <c r="K23" s="13" t="s">
        <v>385</v>
      </c>
    </row>
    <row r="24" ht="19.5" customHeight="1" spans="1:11">
      <c r="A24" s="140" t="s">
        <v>314</v>
      </c>
      <c r="B24" s="13" t="s">
        <v>312</v>
      </c>
      <c r="C24" s="13" t="s">
        <v>382</v>
      </c>
      <c r="D24" s="13" t="s">
        <v>329</v>
      </c>
      <c r="E24" s="13" t="s">
        <v>336</v>
      </c>
      <c r="F24" s="13" t="s">
        <v>386</v>
      </c>
      <c r="G24" s="13" t="s">
        <v>377</v>
      </c>
      <c r="H24" s="13" t="s">
        <v>384</v>
      </c>
      <c r="I24" s="13" t="s">
        <v>339</v>
      </c>
      <c r="J24" s="13" t="s">
        <v>334</v>
      </c>
      <c r="K24" s="13" t="s">
        <v>387</v>
      </c>
    </row>
    <row r="25" ht="19.5" customHeight="1" spans="1:11">
      <c r="A25" s="140" t="s">
        <v>314</v>
      </c>
      <c r="B25" s="13" t="s">
        <v>312</v>
      </c>
      <c r="C25" s="13" t="s">
        <v>382</v>
      </c>
      <c r="D25" s="13" t="s">
        <v>329</v>
      </c>
      <c r="E25" s="13" t="s">
        <v>336</v>
      </c>
      <c r="F25" s="13" t="s">
        <v>388</v>
      </c>
      <c r="G25" s="13" t="s">
        <v>377</v>
      </c>
      <c r="H25" s="13" t="s">
        <v>384</v>
      </c>
      <c r="I25" s="13" t="s">
        <v>339</v>
      </c>
      <c r="J25" s="13" t="s">
        <v>371</v>
      </c>
      <c r="K25" s="13" t="s">
        <v>389</v>
      </c>
    </row>
    <row r="26" ht="19.5" customHeight="1" spans="1:11">
      <c r="A26" s="140" t="s">
        <v>314</v>
      </c>
      <c r="B26" s="13" t="s">
        <v>312</v>
      </c>
      <c r="C26" s="13" t="s">
        <v>382</v>
      </c>
      <c r="D26" s="13" t="s">
        <v>329</v>
      </c>
      <c r="E26" s="13" t="s">
        <v>346</v>
      </c>
      <c r="F26" s="13" t="s">
        <v>390</v>
      </c>
      <c r="G26" s="13" t="s">
        <v>377</v>
      </c>
      <c r="H26" s="13" t="s">
        <v>391</v>
      </c>
      <c r="I26" s="13" t="s">
        <v>392</v>
      </c>
      <c r="J26" s="13" t="s">
        <v>334</v>
      </c>
      <c r="K26" s="13" t="s">
        <v>393</v>
      </c>
    </row>
    <row r="27" ht="19.5" customHeight="1" spans="1:11">
      <c r="A27" s="140" t="s">
        <v>314</v>
      </c>
      <c r="B27" s="13" t="s">
        <v>312</v>
      </c>
      <c r="C27" s="13" t="s">
        <v>382</v>
      </c>
      <c r="D27" s="13" t="s">
        <v>351</v>
      </c>
      <c r="E27" s="13" t="s">
        <v>352</v>
      </c>
      <c r="F27" s="13" t="s">
        <v>394</v>
      </c>
      <c r="G27" s="13" t="s">
        <v>377</v>
      </c>
      <c r="H27" s="13" t="s">
        <v>384</v>
      </c>
      <c r="I27" s="13" t="s">
        <v>339</v>
      </c>
      <c r="J27" s="13" t="s">
        <v>371</v>
      </c>
      <c r="K27" s="13" t="s">
        <v>395</v>
      </c>
    </row>
    <row r="28" ht="19.5" customHeight="1" spans="1:11">
      <c r="A28" s="140" t="s">
        <v>314</v>
      </c>
      <c r="B28" s="13" t="s">
        <v>312</v>
      </c>
      <c r="C28" s="13" t="s">
        <v>382</v>
      </c>
      <c r="D28" s="13" t="s">
        <v>363</v>
      </c>
      <c r="E28" s="13" t="s">
        <v>364</v>
      </c>
      <c r="F28" s="13" t="s">
        <v>396</v>
      </c>
      <c r="G28" s="13" t="s">
        <v>332</v>
      </c>
      <c r="H28" s="13" t="s">
        <v>338</v>
      </c>
      <c r="I28" s="13" t="s">
        <v>339</v>
      </c>
      <c r="J28" s="13" t="s">
        <v>371</v>
      </c>
      <c r="K28" s="13" t="s">
        <v>397</v>
      </c>
    </row>
    <row r="29" ht="19.5" customHeight="1" spans="1:11">
      <c r="A29" s="140" t="s">
        <v>314</v>
      </c>
      <c r="B29" s="13" t="s">
        <v>312</v>
      </c>
      <c r="C29" s="13" t="s">
        <v>382</v>
      </c>
      <c r="D29" s="13" t="s">
        <v>363</v>
      </c>
      <c r="E29" s="13" t="s">
        <v>364</v>
      </c>
      <c r="F29" s="13" t="s">
        <v>365</v>
      </c>
      <c r="G29" s="13" t="s">
        <v>332</v>
      </c>
      <c r="H29" s="13" t="s">
        <v>338</v>
      </c>
      <c r="I29" s="13" t="s">
        <v>339</v>
      </c>
      <c r="J29" s="13" t="s">
        <v>371</v>
      </c>
      <c r="K29" s="13" t="s">
        <v>398</v>
      </c>
    </row>
    <row r="30" ht="19.5" customHeight="1" spans="1:11">
      <c r="A30" s="140" t="s">
        <v>310</v>
      </c>
      <c r="B30" s="13" t="s">
        <v>309</v>
      </c>
      <c r="C30" s="13" t="s">
        <v>399</v>
      </c>
      <c r="D30" s="13" t="s">
        <v>329</v>
      </c>
      <c r="E30" s="13" t="s">
        <v>330</v>
      </c>
      <c r="F30" s="13" t="s">
        <v>400</v>
      </c>
      <c r="G30" s="13" t="s">
        <v>332</v>
      </c>
      <c r="H30" s="13" t="s">
        <v>338</v>
      </c>
      <c r="I30" s="13" t="s">
        <v>339</v>
      </c>
      <c r="J30" s="13" t="s">
        <v>334</v>
      </c>
      <c r="K30" s="13" t="s">
        <v>401</v>
      </c>
    </row>
    <row r="31" ht="19.5" customHeight="1" spans="1:11">
      <c r="A31" s="140" t="s">
        <v>310</v>
      </c>
      <c r="B31" s="13" t="s">
        <v>309</v>
      </c>
      <c r="C31" s="13" t="s">
        <v>399</v>
      </c>
      <c r="D31" s="13" t="s">
        <v>329</v>
      </c>
      <c r="E31" s="13" t="s">
        <v>336</v>
      </c>
      <c r="F31" s="13" t="s">
        <v>341</v>
      </c>
      <c r="G31" s="13" t="s">
        <v>332</v>
      </c>
      <c r="H31" s="13" t="s">
        <v>338</v>
      </c>
      <c r="I31" s="13" t="s">
        <v>339</v>
      </c>
      <c r="J31" s="13" t="s">
        <v>334</v>
      </c>
      <c r="K31" s="13" t="s">
        <v>342</v>
      </c>
    </row>
    <row r="32" ht="19.5" customHeight="1" spans="1:11">
      <c r="A32" s="140" t="s">
        <v>310</v>
      </c>
      <c r="B32" s="13" t="s">
        <v>309</v>
      </c>
      <c r="C32" s="13" t="s">
        <v>399</v>
      </c>
      <c r="D32" s="13" t="s">
        <v>329</v>
      </c>
      <c r="E32" s="13" t="s">
        <v>346</v>
      </c>
      <c r="F32" s="13" t="s">
        <v>347</v>
      </c>
      <c r="G32" s="13" t="s">
        <v>332</v>
      </c>
      <c r="H32" s="13" t="s">
        <v>402</v>
      </c>
      <c r="I32" s="13" t="s">
        <v>349</v>
      </c>
      <c r="J32" s="13" t="s">
        <v>334</v>
      </c>
      <c r="K32" s="13" t="s">
        <v>403</v>
      </c>
    </row>
    <row r="33" ht="19.5" customHeight="1" spans="1:11">
      <c r="A33" s="140" t="s">
        <v>310</v>
      </c>
      <c r="B33" s="13" t="s">
        <v>309</v>
      </c>
      <c r="C33" s="13" t="s">
        <v>399</v>
      </c>
      <c r="D33" s="13" t="s">
        <v>351</v>
      </c>
      <c r="E33" s="13" t="s">
        <v>352</v>
      </c>
      <c r="F33" s="13" t="s">
        <v>353</v>
      </c>
      <c r="G33" s="13" t="s">
        <v>354</v>
      </c>
      <c r="H33" s="13" t="s">
        <v>355</v>
      </c>
      <c r="I33" s="13" t="s">
        <v>349</v>
      </c>
      <c r="J33" s="13" t="s">
        <v>334</v>
      </c>
      <c r="K33" s="13" t="s">
        <v>356</v>
      </c>
    </row>
    <row r="34" ht="19.5" customHeight="1" spans="1:11">
      <c r="A34" s="140" t="s">
        <v>310</v>
      </c>
      <c r="B34" s="13" t="s">
        <v>309</v>
      </c>
      <c r="C34" s="13" t="s">
        <v>399</v>
      </c>
      <c r="D34" s="13" t="s">
        <v>351</v>
      </c>
      <c r="E34" s="13" t="s">
        <v>357</v>
      </c>
      <c r="F34" s="13" t="s">
        <v>358</v>
      </c>
      <c r="G34" s="13" t="s">
        <v>359</v>
      </c>
      <c r="H34" s="13" t="s">
        <v>360</v>
      </c>
      <c r="I34" s="13" t="s">
        <v>361</v>
      </c>
      <c r="J34" s="13" t="s">
        <v>334</v>
      </c>
      <c r="K34" s="13" t="s">
        <v>404</v>
      </c>
    </row>
    <row r="35" ht="19.5" customHeight="1" spans="1:11">
      <c r="A35" s="140" t="s">
        <v>310</v>
      </c>
      <c r="B35" s="13" t="s">
        <v>309</v>
      </c>
      <c r="C35" s="13" t="s">
        <v>399</v>
      </c>
      <c r="D35" s="13" t="s">
        <v>363</v>
      </c>
      <c r="E35" s="13" t="s">
        <v>364</v>
      </c>
      <c r="F35" s="13" t="s">
        <v>365</v>
      </c>
      <c r="G35" s="13" t="s">
        <v>332</v>
      </c>
      <c r="H35" s="13" t="s">
        <v>366</v>
      </c>
      <c r="I35" s="13" t="s">
        <v>339</v>
      </c>
      <c r="J35" s="13" t="s">
        <v>334</v>
      </c>
      <c r="K35" s="13" t="s">
        <v>405</v>
      </c>
    </row>
    <row r="36" ht="19.5" customHeight="1" spans="1:11">
      <c r="A36" s="140" t="s">
        <v>310</v>
      </c>
      <c r="B36" s="13" t="s">
        <v>309</v>
      </c>
      <c r="C36" s="13" t="s">
        <v>399</v>
      </c>
      <c r="D36" s="13" t="s">
        <v>363</v>
      </c>
      <c r="E36" s="13" t="s">
        <v>364</v>
      </c>
      <c r="F36" s="13" t="s">
        <v>368</v>
      </c>
      <c r="G36" s="13" t="s">
        <v>332</v>
      </c>
      <c r="H36" s="13" t="s">
        <v>366</v>
      </c>
      <c r="I36" s="13" t="s">
        <v>339</v>
      </c>
      <c r="J36" s="13" t="s">
        <v>334</v>
      </c>
      <c r="K36" s="13" t="s">
        <v>369</v>
      </c>
    </row>
  </sheetData>
  <mergeCells count="13">
    <mergeCell ref="B2:K2"/>
    <mergeCell ref="A7:A15"/>
    <mergeCell ref="A16:A22"/>
    <mergeCell ref="A23:A29"/>
    <mergeCell ref="A30:A36"/>
    <mergeCell ref="B7:B15"/>
    <mergeCell ref="B16:B22"/>
    <mergeCell ref="B23:B29"/>
    <mergeCell ref="B30:B36"/>
    <mergeCell ref="C7:C15"/>
    <mergeCell ref="C16:C22"/>
    <mergeCell ref="C23:C29"/>
    <mergeCell ref="C30:C36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11" sqref="A11"/>
    </sheetView>
  </sheetViews>
  <sheetFormatPr defaultColWidth="9.125" defaultRowHeight="12" customHeight="1" outlineLevelRow="7"/>
  <cols>
    <col min="1" max="1" width="38" customWidth="1"/>
    <col min="2" max="2" width="22.75" customWidth="1"/>
    <col min="3" max="3" width="17.625" customWidth="1"/>
    <col min="4" max="7" width="23.625" customWidth="1"/>
    <col min="8" max="8" width="21.875" customWidth="1"/>
    <col min="9" max="11" width="23.625" customWidth="1"/>
  </cols>
  <sheetData>
    <row r="1" ht="17.25" customHeight="1" spans="11:11">
      <c r="K1" s="69" t="s">
        <v>406</v>
      </c>
    </row>
    <row r="2" ht="28.5" customHeight="1" spans="2:11">
      <c r="B2" s="126" t="s">
        <v>407</v>
      </c>
      <c r="C2" s="20"/>
      <c r="D2" s="20"/>
      <c r="E2" s="20"/>
      <c r="F2" s="20"/>
      <c r="G2" s="75"/>
      <c r="H2" s="20"/>
      <c r="I2" s="75"/>
      <c r="J2" s="75"/>
      <c r="K2" s="20"/>
    </row>
    <row r="3" ht="17.25" customHeight="1" spans="1:2">
      <c r="A3" t="s">
        <v>408</v>
      </c>
      <c r="B3" s="127"/>
    </row>
    <row r="4" ht="44.25" customHeight="1" spans="1:11">
      <c r="A4" s="128" t="s">
        <v>220</v>
      </c>
      <c r="B4" s="46" t="s">
        <v>318</v>
      </c>
      <c r="C4" s="46" t="s">
        <v>319</v>
      </c>
      <c r="D4" s="46" t="s">
        <v>320</v>
      </c>
      <c r="E4" s="46" t="s">
        <v>321</v>
      </c>
      <c r="F4" s="46" t="s">
        <v>322</v>
      </c>
      <c r="G4" s="54" t="s">
        <v>323</v>
      </c>
      <c r="H4" s="46" t="s">
        <v>324</v>
      </c>
      <c r="I4" s="54" t="s">
        <v>325</v>
      </c>
      <c r="J4" s="54" t="s">
        <v>326</v>
      </c>
      <c r="K4" s="46" t="s">
        <v>327</v>
      </c>
    </row>
    <row r="5" ht="14.25" customHeight="1" spans="1:11">
      <c r="A5" s="129">
        <v>1</v>
      </c>
      <c r="B5" s="130">
        <v>2</v>
      </c>
      <c r="C5" s="131">
        <v>3</v>
      </c>
      <c r="D5" s="132">
        <v>4</v>
      </c>
      <c r="E5" s="132">
        <v>5</v>
      </c>
      <c r="F5" s="132">
        <v>6</v>
      </c>
      <c r="G5" s="132">
        <v>7</v>
      </c>
      <c r="H5" s="131">
        <v>8</v>
      </c>
      <c r="I5" s="132">
        <v>8</v>
      </c>
      <c r="J5" s="131">
        <v>10</v>
      </c>
      <c r="K5" s="131">
        <v>11</v>
      </c>
    </row>
    <row r="6" ht="42" customHeight="1" spans="1:11">
      <c r="A6" s="14"/>
      <c r="B6" s="13"/>
      <c r="C6" s="133"/>
      <c r="D6" s="133"/>
      <c r="E6" s="133"/>
      <c r="F6" s="134"/>
      <c r="G6" s="135"/>
      <c r="H6" s="134"/>
      <c r="I6" s="135"/>
      <c r="J6" s="135"/>
      <c r="K6" s="134"/>
    </row>
    <row r="7" ht="51.75" customHeight="1" spans="1:11">
      <c r="A7" s="129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409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zoomScale="80" zoomScaleNormal="80" workbookViewId="0">
      <selection activeCell="C19" sqref="C19"/>
    </sheetView>
  </sheetViews>
  <sheetFormatPr defaultColWidth="9.125" defaultRowHeight="14.25" customHeight="1" outlineLevelCol="5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ht="12" customHeight="1" spans="1:6">
      <c r="A1" s="104">
        <v>1</v>
      </c>
      <c r="B1" s="105">
        <v>0</v>
      </c>
      <c r="C1" s="104">
        <v>1</v>
      </c>
      <c r="D1" s="120"/>
      <c r="E1" s="120"/>
      <c r="F1" s="103" t="s">
        <v>410</v>
      </c>
    </row>
    <row r="2" ht="26.25" customHeight="1" spans="1:6">
      <c r="A2" s="108" t="s">
        <v>411</v>
      </c>
      <c r="B2" s="108" t="s">
        <v>411</v>
      </c>
      <c r="C2" s="109"/>
      <c r="D2" s="121"/>
      <c r="E2" s="121"/>
      <c r="F2" s="121"/>
    </row>
    <row r="3" ht="13.5" customHeight="1" spans="1:6">
      <c r="A3" s="4" t="str">
        <f>"单位名称："&amp;"曲靖市第二幼儿园"</f>
        <v>单位名称：曲靖市第二幼儿园</v>
      </c>
      <c r="B3" s="4" t="s">
        <v>412</v>
      </c>
      <c r="C3" s="104"/>
      <c r="D3" s="120"/>
      <c r="E3" s="120"/>
      <c r="F3" s="273" t="s">
        <v>2</v>
      </c>
    </row>
    <row r="4" ht="19.5" customHeight="1" spans="1:6">
      <c r="A4" s="67" t="s">
        <v>413</v>
      </c>
      <c r="B4" s="122" t="s">
        <v>46</v>
      </c>
      <c r="C4" s="67" t="s">
        <v>47</v>
      </c>
      <c r="D4" s="10" t="s">
        <v>414</v>
      </c>
      <c r="E4" s="10"/>
      <c r="F4" s="10"/>
    </row>
    <row r="5" ht="18.75" customHeight="1" spans="1:6">
      <c r="A5" s="67"/>
      <c r="B5" s="123"/>
      <c r="C5" s="67"/>
      <c r="D5" s="10" t="s">
        <v>29</v>
      </c>
      <c r="E5" s="10" t="s">
        <v>48</v>
      </c>
      <c r="F5" s="10" t="s">
        <v>49</v>
      </c>
    </row>
    <row r="6" ht="23.25" customHeight="1" spans="1:6">
      <c r="A6" s="54">
        <v>1</v>
      </c>
      <c r="B6" s="116" t="s">
        <v>110</v>
      </c>
      <c r="C6" s="54">
        <v>3</v>
      </c>
      <c r="D6" s="66">
        <v>4</v>
      </c>
      <c r="E6" s="66">
        <v>5</v>
      </c>
      <c r="F6" s="66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4" t="s">
        <v>92</v>
      </c>
      <c r="B9" s="124" t="s">
        <v>92</v>
      </c>
      <c r="C9" s="125" t="s">
        <v>92</v>
      </c>
      <c r="D9" s="15"/>
      <c r="E9" s="15"/>
      <c r="F9" s="15"/>
    </row>
    <row r="10" customHeight="1" spans="1:1">
      <c r="A10" t="s">
        <v>415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12" sqref="B12"/>
    </sheetView>
  </sheetViews>
  <sheetFormatPr defaultColWidth="9.125" defaultRowHeight="14.25" customHeight="1" outlineLevelCol="5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7" t="s">
        <v>416</v>
      </c>
    </row>
    <row r="2" ht="26.25" customHeight="1" spans="1:6">
      <c r="A2" s="108" t="s">
        <v>417</v>
      </c>
      <c r="B2" s="108" t="s">
        <v>411</v>
      </c>
      <c r="C2" s="109"/>
      <c r="D2" s="110"/>
      <c r="E2" s="110"/>
      <c r="F2" s="110"/>
    </row>
    <row r="3" ht="13.5" customHeight="1" spans="1:6">
      <c r="A3" s="4" t="str">
        <f>"单位名称："&amp;"曲靖市第二幼儿园"</f>
        <v>单位名称：曲靖市第二幼儿园</v>
      </c>
      <c r="B3" s="111" t="s">
        <v>412</v>
      </c>
      <c r="C3" s="104"/>
      <c r="D3" s="106"/>
      <c r="E3" s="106"/>
      <c r="F3" s="273" t="s">
        <v>2</v>
      </c>
    </row>
    <row r="4" ht="19.5" customHeight="1" spans="1:6">
      <c r="A4" s="112" t="s">
        <v>413</v>
      </c>
      <c r="B4" s="113" t="s">
        <v>46</v>
      </c>
      <c r="C4" s="112" t="s">
        <v>47</v>
      </c>
      <c r="D4" s="37" t="s">
        <v>418</v>
      </c>
      <c r="E4" s="38"/>
      <c r="F4" s="39"/>
    </row>
    <row r="5" ht="18.75" customHeight="1" spans="1:6">
      <c r="A5" s="114"/>
      <c r="B5" s="115"/>
      <c r="C5" s="114"/>
      <c r="D5" s="25" t="s">
        <v>29</v>
      </c>
      <c r="E5" s="37" t="s">
        <v>48</v>
      </c>
      <c r="F5" s="25" t="s">
        <v>49</v>
      </c>
    </row>
    <row r="6" ht="18.75" customHeight="1" spans="1:6">
      <c r="A6" s="54">
        <v>1</v>
      </c>
      <c r="B6" s="116" t="s">
        <v>110</v>
      </c>
      <c r="C6" s="54">
        <v>3</v>
      </c>
      <c r="D6" s="66">
        <v>4</v>
      </c>
      <c r="E6" s="66">
        <v>5</v>
      </c>
      <c r="F6" s="66">
        <v>6</v>
      </c>
    </row>
    <row r="7" ht="21" customHeight="1" spans="1:6">
      <c r="A7" s="13"/>
      <c r="B7" s="117"/>
      <c r="C7" s="117"/>
      <c r="D7" s="15"/>
      <c r="E7" s="15"/>
      <c r="F7" s="15"/>
    </row>
    <row r="8" ht="21" customHeight="1" spans="1:6">
      <c r="A8" s="117"/>
      <c r="B8" s="13"/>
      <c r="C8" s="13"/>
      <c r="D8" s="15"/>
      <c r="E8" s="15"/>
      <c r="F8" s="15"/>
    </row>
    <row r="9" ht="18.75" customHeight="1" spans="1:6">
      <c r="A9" s="118" t="s">
        <v>92</v>
      </c>
      <c r="B9" s="118" t="s">
        <v>92</v>
      </c>
      <c r="C9" s="119" t="s">
        <v>92</v>
      </c>
      <c r="D9" s="15"/>
      <c r="E9" s="15"/>
      <c r="F9" s="15"/>
    </row>
    <row r="10" customHeight="1" spans="1:1">
      <c r="A10" t="s">
        <v>419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topLeftCell="A10" workbookViewId="0">
      <selection activeCell="D22" sqref="D22"/>
    </sheetView>
  </sheetViews>
  <sheetFormatPr defaultColWidth="9.125" defaultRowHeight="14.25" customHeight="1"/>
  <cols>
    <col min="1" max="2" width="23.625" customWidth="1"/>
    <col min="3" max="3" width="27" customWidth="1"/>
    <col min="4" max="4" width="18.5" customWidth="1"/>
    <col min="5" max="5" width="18.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ht="13.5" customHeight="1" spans="15:17">
      <c r="O1" s="69"/>
      <c r="P1" s="69"/>
      <c r="Q1" s="40" t="s">
        <v>420</v>
      </c>
    </row>
    <row r="2" ht="27.75" customHeight="1" spans="1:17">
      <c r="A2" s="41" t="s">
        <v>421</v>
      </c>
      <c r="B2" s="20"/>
      <c r="C2" s="20"/>
      <c r="D2" s="20"/>
      <c r="E2" s="20"/>
      <c r="F2" s="20"/>
      <c r="G2" s="20"/>
      <c r="H2" s="20"/>
      <c r="I2" s="20"/>
      <c r="J2" s="20"/>
      <c r="K2" s="75"/>
      <c r="L2" s="20"/>
      <c r="M2" s="20"/>
      <c r="N2" s="20"/>
      <c r="O2" s="75"/>
      <c r="P2" s="75"/>
      <c r="Q2" s="20"/>
    </row>
    <row r="3" ht="18.75" customHeight="1" spans="1:17">
      <c r="A3" s="42" t="str">
        <f>"单位名称："&amp;"曲靖市第二幼儿园"</f>
        <v>单位名称：曲靖市第二幼儿园</v>
      </c>
      <c r="B3" s="22"/>
      <c r="C3" s="22"/>
      <c r="D3" s="22"/>
      <c r="E3" s="22"/>
      <c r="F3" s="22"/>
      <c r="G3" s="22"/>
      <c r="H3" s="22"/>
      <c r="I3" s="22"/>
      <c r="J3" s="22"/>
      <c r="O3" s="90"/>
      <c r="P3" s="90"/>
      <c r="Q3" s="273" t="s">
        <v>2</v>
      </c>
    </row>
    <row r="4" ht="15.75" customHeight="1" spans="1:17">
      <c r="A4" s="24" t="s">
        <v>422</v>
      </c>
      <c r="B4" s="77" t="s">
        <v>423</v>
      </c>
      <c r="C4" s="77" t="s">
        <v>424</v>
      </c>
      <c r="D4" s="77" t="s">
        <v>425</v>
      </c>
      <c r="E4" s="77" t="s">
        <v>426</v>
      </c>
      <c r="F4" s="77" t="s">
        <v>427</v>
      </c>
      <c r="G4" s="44" t="s">
        <v>226</v>
      </c>
      <c r="H4" s="44"/>
      <c r="I4" s="44"/>
      <c r="J4" s="44"/>
      <c r="K4" s="91"/>
      <c r="L4" s="44"/>
      <c r="M4" s="44"/>
      <c r="N4" s="44"/>
      <c r="O4" s="92"/>
      <c r="P4" s="91"/>
      <c r="Q4" s="45"/>
    </row>
    <row r="5" ht="17.25" customHeight="1" spans="1:17">
      <c r="A5" s="27"/>
      <c r="B5" s="79"/>
      <c r="C5" s="79"/>
      <c r="D5" s="79"/>
      <c r="E5" s="79"/>
      <c r="F5" s="79"/>
      <c r="G5" s="79" t="s">
        <v>29</v>
      </c>
      <c r="H5" s="79" t="s">
        <v>32</v>
      </c>
      <c r="I5" s="79" t="s">
        <v>428</v>
      </c>
      <c r="J5" s="79" t="s">
        <v>429</v>
      </c>
      <c r="K5" s="80" t="s">
        <v>430</v>
      </c>
      <c r="L5" s="93" t="s">
        <v>36</v>
      </c>
      <c r="M5" s="93"/>
      <c r="N5" s="93"/>
      <c r="O5" s="94"/>
      <c r="P5" s="99"/>
      <c r="Q5" s="81"/>
    </row>
    <row r="6" ht="54" customHeight="1" spans="1:17">
      <c r="A6" s="30"/>
      <c r="B6" s="81"/>
      <c r="C6" s="81"/>
      <c r="D6" s="81"/>
      <c r="E6" s="81"/>
      <c r="F6" s="81"/>
      <c r="G6" s="81"/>
      <c r="H6" s="81" t="s">
        <v>31</v>
      </c>
      <c r="I6" s="81"/>
      <c r="J6" s="81"/>
      <c r="K6" s="82"/>
      <c r="L6" s="81" t="s">
        <v>31</v>
      </c>
      <c r="M6" s="81" t="s">
        <v>37</v>
      </c>
      <c r="N6" s="81" t="s">
        <v>235</v>
      </c>
      <c r="O6" s="55" t="s">
        <v>39</v>
      </c>
      <c r="P6" s="82" t="s">
        <v>40</v>
      </c>
      <c r="Q6" s="81" t="s">
        <v>41</v>
      </c>
    </row>
    <row r="7" ht="15" customHeight="1" spans="1:17">
      <c r="A7" s="31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13" t="s">
        <v>431</v>
      </c>
      <c r="B8" s="83"/>
      <c r="C8" s="83"/>
      <c r="D8" s="83"/>
      <c r="E8" s="102"/>
      <c r="F8" s="15">
        <v>75</v>
      </c>
      <c r="G8" s="15">
        <v>50</v>
      </c>
      <c r="H8" s="15">
        <v>50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303</v>
      </c>
      <c r="B9" s="13" t="s">
        <v>432</v>
      </c>
      <c r="C9" s="13" t="s">
        <v>433</v>
      </c>
      <c r="D9" s="13" t="s">
        <v>434</v>
      </c>
      <c r="E9" s="46">
        <v>10</v>
      </c>
      <c r="F9" s="15">
        <v>6</v>
      </c>
      <c r="G9" s="15">
        <v>6</v>
      </c>
      <c r="H9" s="15">
        <v>6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303</v>
      </c>
      <c r="B10" s="13" t="s">
        <v>435</v>
      </c>
      <c r="C10" s="13" t="s">
        <v>436</v>
      </c>
      <c r="D10" s="13" t="s">
        <v>437</v>
      </c>
      <c r="E10" s="46">
        <v>10</v>
      </c>
      <c r="F10" s="15">
        <v>3</v>
      </c>
      <c r="G10" s="15">
        <v>3</v>
      </c>
      <c r="H10" s="15">
        <v>3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303</v>
      </c>
      <c r="B11" s="13" t="s">
        <v>438</v>
      </c>
      <c r="C11" s="13" t="s">
        <v>439</v>
      </c>
      <c r="D11" s="13" t="s">
        <v>434</v>
      </c>
      <c r="E11" s="46">
        <v>5</v>
      </c>
      <c r="F11" s="15">
        <v>4</v>
      </c>
      <c r="G11" s="15">
        <v>4</v>
      </c>
      <c r="H11" s="15">
        <v>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303</v>
      </c>
      <c r="B12" s="13" t="s">
        <v>440</v>
      </c>
      <c r="C12" s="13" t="s">
        <v>441</v>
      </c>
      <c r="D12" s="13" t="s">
        <v>434</v>
      </c>
      <c r="E12" s="46">
        <v>3</v>
      </c>
      <c r="F12" s="15">
        <v>3</v>
      </c>
      <c r="G12" s="15">
        <v>3</v>
      </c>
      <c r="H12" s="15">
        <v>3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303</v>
      </c>
      <c r="B13" s="13" t="s">
        <v>442</v>
      </c>
      <c r="C13" s="13" t="s">
        <v>443</v>
      </c>
      <c r="D13" s="13" t="s">
        <v>434</v>
      </c>
      <c r="E13" s="46">
        <v>3</v>
      </c>
      <c r="F13" s="15">
        <v>3</v>
      </c>
      <c r="G13" s="15">
        <v>3</v>
      </c>
      <c r="H13" s="15">
        <v>3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303</v>
      </c>
      <c r="B14" s="13" t="s">
        <v>444</v>
      </c>
      <c r="C14" s="13" t="s">
        <v>445</v>
      </c>
      <c r="D14" s="13" t="s">
        <v>434</v>
      </c>
      <c r="E14" s="46">
        <v>3</v>
      </c>
      <c r="F14" s="15">
        <v>3</v>
      </c>
      <c r="G14" s="15">
        <v>3</v>
      </c>
      <c r="H14" s="15">
        <v>3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303</v>
      </c>
      <c r="B15" s="13" t="s">
        <v>446</v>
      </c>
      <c r="C15" s="13" t="s">
        <v>447</v>
      </c>
      <c r="D15" s="13" t="s">
        <v>448</v>
      </c>
      <c r="E15" s="46">
        <v>2</v>
      </c>
      <c r="F15" s="15">
        <v>10</v>
      </c>
      <c r="G15" s="15">
        <v>10</v>
      </c>
      <c r="H15" s="15">
        <v>10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5.5" customHeight="1" spans="1:17">
      <c r="A16" s="13" t="s">
        <v>303</v>
      </c>
      <c r="B16" s="13" t="s">
        <v>449</v>
      </c>
      <c r="C16" s="13" t="s">
        <v>450</v>
      </c>
      <c r="D16" s="13" t="s">
        <v>434</v>
      </c>
      <c r="E16" s="46">
        <v>4</v>
      </c>
      <c r="F16" s="15">
        <v>2</v>
      </c>
      <c r="G16" s="15">
        <v>2</v>
      </c>
      <c r="H16" s="15">
        <v>2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25.5" customHeight="1" spans="1:17">
      <c r="A17" s="13" t="s">
        <v>303</v>
      </c>
      <c r="B17" s="13" t="s">
        <v>451</v>
      </c>
      <c r="C17" s="13" t="s">
        <v>452</v>
      </c>
      <c r="D17" s="13" t="s">
        <v>453</v>
      </c>
      <c r="E17" s="46">
        <v>50</v>
      </c>
      <c r="F17" s="15">
        <v>5</v>
      </c>
      <c r="G17" s="15">
        <v>5</v>
      </c>
      <c r="H17" s="15">
        <v>5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25.5" customHeight="1" spans="1:17">
      <c r="A18" s="13" t="s">
        <v>303</v>
      </c>
      <c r="B18" s="13" t="s">
        <v>454</v>
      </c>
      <c r="C18" s="13" t="s">
        <v>455</v>
      </c>
      <c r="D18" s="13" t="s">
        <v>453</v>
      </c>
      <c r="E18" s="46">
        <v>7</v>
      </c>
      <c r="F18" s="15">
        <v>3.5</v>
      </c>
      <c r="G18" s="15">
        <v>3.5</v>
      </c>
      <c r="H18" s="15">
        <v>3.5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25.5" customHeight="1" spans="1:17">
      <c r="A19" s="13" t="s">
        <v>303</v>
      </c>
      <c r="B19" s="13" t="s">
        <v>456</v>
      </c>
      <c r="C19" s="13" t="s">
        <v>457</v>
      </c>
      <c r="D19" s="13" t="s">
        <v>453</v>
      </c>
      <c r="E19" s="46">
        <v>5</v>
      </c>
      <c r="F19" s="15">
        <v>2.5</v>
      </c>
      <c r="G19" s="15">
        <v>2.5</v>
      </c>
      <c r="H19" s="15">
        <v>2.5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25.5" customHeight="1" spans="1:17">
      <c r="A20" s="13" t="s">
        <v>303</v>
      </c>
      <c r="B20" s="13" t="s">
        <v>458</v>
      </c>
      <c r="C20" s="13" t="s">
        <v>459</v>
      </c>
      <c r="D20" s="13" t="s">
        <v>460</v>
      </c>
      <c r="E20" s="46">
        <v>25</v>
      </c>
      <c r="F20" s="15">
        <v>2.5</v>
      </c>
      <c r="G20" s="15">
        <v>2.5</v>
      </c>
      <c r="H20" s="15">
        <v>2.5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25.5" customHeight="1" spans="1:17">
      <c r="A21" s="13" t="s">
        <v>303</v>
      </c>
      <c r="B21" s="13" t="s">
        <v>461</v>
      </c>
      <c r="C21" s="13" t="s">
        <v>462</v>
      </c>
      <c r="D21" s="13" t="s">
        <v>460</v>
      </c>
      <c r="E21" s="46">
        <v>5</v>
      </c>
      <c r="F21" s="15">
        <v>2.5</v>
      </c>
      <c r="G21" s="15">
        <v>2.5</v>
      </c>
      <c r="H21" s="15">
        <v>2.5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25.5" customHeight="1" spans="1:17">
      <c r="A22" s="13" t="s">
        <v>309</v>
      </c>
      <c r="B22" s="13" t="s">
        <v>438</v>
      </c>
      <c r="C22" s="13" t="s">
        <v>439</v>
      </c>
      <c r="D22" s="49" t="s">
        <v>434</v>
      </c>
      <c r="E22" s="46">
        <v>10</v>
      </c>
      <c r="F22" s="15">
        <v>25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ht="21" customHeight="1" spans="1:17">
      <c r="A23" s="85" t="s">
        <v>92</v>
      </c>
      <c r="B23" s="86"/>
      <c r="C23" s="86"/>
      <c r="D23" s="86"/>
      <c r="E23" s="102"/>
      <c r="F23" s="15">
        <v>75</v>
      </c>
      <c r="G23" s="15">
        <v>50</v>
      </c>
      <c r="H23" s="15">
        <v>50</v>
      </c>
      <c r="I23" s="15"/>
      <c r="J23" s="15"/>
      <c r="K23" s="15"/>
      <c r="L23" s="15"/>
      <c r="M23" s="15"/>
      <c r="N23" s="15"/>
      <c r="O23" s="15"/>
      <c r="P23" s="15"/>
      <c r="Q23" s="15"/>
    </row>
  </sheetData>
  <mergeCells count="16">
    <mergeCell ref="A2:Q2"/>
    <mergeCell ref="A3:F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25" defaultRowHeight="14.25" customHeight="1"/>
  <cols>
    <col min="1" max="1" width="23.62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ht="13.5" customHeight="1" spans="1:18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88"/>
      <c r="M1" s="72"/>
      <c r="N1" s="72"/>
      <c r="O1" s="72"/>
      <c r="P1" s="69"/>
      <c r="Q1" s="95"/>
      <c r="R1" s="96" t="s">
        <v>463</v>
      </c>
    </row>
    <row r="2" ht="27.75" customHeight="1" spans="1:18">
      <c r="A2" s="41" t="s">
        <v>464</v>
      </c>
      <c r="B2" s="74"/>
      <c r="C2" s="74"/>
      <c r="D2" s="75"/>
      <c r="E2" s="75"/>
      <c r="F2" s="75"/>
      <c r="G2" s="75"/>
      <c r="H2" s="74"/>
      <c r="I2" s="74"/>
      <c r="J2" s="74"/>
      <c r="K2" s="74"/>
      <c r="L2" s="89"/>
      <c r="M2" s="74"/>
      <c r="N2" s="74"/>
      <c r="O2" s="74"/>
      <c r="P2" s="75"/>
      <c r="Q2" s="89"/>
      <c r="R2" s="74"/>
    </row>
    <row r="3" ht="18.75" customHeight="1" spans="1:18">
      <c r="A3" s="76" t="str">
        <f>"单位名称："&amp;"曲靖市第二幼儿园"</f>
        <v>单位名称：曲靖市第二幼儿园</v>
      </c>
      <c r="B3" s="62"/>
      <c r="C3" s="62"/>
      <c r="D3" s="64"/>
      <c r="E3" s="64"/>
      <c r="F3" s="64"/>
      <c r="G3" s="64"/>
      <c r="H3" s="62"/>
      <c r="I3" s="62"/>
      <c r="J3" s="62"/>
      <c r="K3" s="62"/>
      <c r="L3" s="88"/>
      <c r="M3" s="72"/>
      <c r="N3" s="72"/>
      <c r="O3" s="72"/>
      <c r="P3" s="90"/>
      <c r="Q3" s="97"/>
      <c r="R3" s="276" t="s">
        <v>2</v>
      </c>
    </row>
    <row r="4" ht="15.75" customHeight="1" spans="1:18">
      <c r="A4" s="24" t="s">
        <v>422</v>
      </c>
      <c r="B4" s="77" t="s">
        <v>465</v>
      </c>
      <c r="C4" s="77" t="s">
        <v>466</v>
      </c>
      <c r="D4" s="78" t="s">
        <v>467</v>
      </c>
      <c r="E4" s="78" t="s">
        <v>468</v>
      </c>
      <c r="F4" s="78" t="s">
        <v>469</v>
      </c>
      <c r="G4" s="78" t="s">
        <v>470</v>
      </c>
      <c r="H4" s="44" t="s">
        <v>226</v>
      </c>
      <c r="I4" s="44"/>
      <c r="J4" s="44"/>
      <c r="K4" s="44"/>
      <c r="L4" s="91"/>
      <c r="M4" s="44"/>
      <c r="N4" s="44"/>
      <c r="O4" s="44"/>
      <c r="P4" s="92"/>
      <c r="Q4" s="91"/>
      <c r="R4" s="45"/>
    </row>
    <row r="5" ht="17.25" customHeight="1" spans="1:18">
      <c r="A5" s="27"/>
      <c r="B5" s="79"/>
      <c r="C5" s="79"/>
      <c r="D5" s="80"/>
      <c r="E5" s="80"/>
      <c r="F5" s="80"/>
      <c r="G5" s="80"/>
      <c r="H5" s="79" t="s">
        <v>29</v>
      </c>
      <c r="I5" s="79" t="s">
        <v>32</v>
      </c>
      <c r="J5" s="79" t="s">
        <v>428</v>
      </c>
      <c r="K5" s="79" t="s">
        <v>429</v>
      </c>
      <c r="L5" s="80" t="s">
        <v>430</v>
      </c>
      <c r="M5" s="93" t="s">
        <v>471</v>
      </c>
      <c r="N5" s="93"/>
      <c r="O5" s="93"/>
      <c r="P5" s="94"/>
      <c r="Q5" s="99"/>
      <c r="R5" s="81"/>
    </row>
    <row r="6" ht="54" customHeight="1" spans="1:18">
      <c r="A6" s="30"/>
      <c r="B6" s="81"/>
      <c r="C6" s="81"/>
      <c r="D6" s="82"/>
      <c r="E6" s="82"/>
      <c r="F6" s="82"/>
      <c r="G6" s="82"/>
      <c r="H6" s="81"/>
      <c r="I6" s="81" t="s">
        <v>31</v>
      </c>
      <c r="J6" s="81"/>
      <c r="K6" s="81"/>
      <c r="L6" s="82"/>
      <c r="M6" s="81" t="s">
        <v>31</v>
      </c>
      <c r="N6" s="81" t="s">
        <v>37</v>
      </c>
      <c r="O6" s="81" t="s">
        <v>235</v>
      </c>
      <c r="P6" s="55" t="s">
        <v>39</v>
      </c>
      <c r="Q6" s="82" t="s">
        <v>40</v>
      </c>
      <c r="R6" s="81" t="s">
        <v>41</v>
      </c>
    </row>
    <row r="7" ht="15" customHeight="1" spans="1:18">
      <c r="A7" s="30">
        <v>1</v>
      </c>
      <c r="B7" s="81">
        <v>2</v>
      </c>
      <c r="C7" s="81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13"/>
      <c r="B8" s="83"/>
      <c r="C8" s="83"/>
      <c r="D8" s="84"/>
      <c r="E8" s="84"/>
      <c r="F8" s="84"/>
      <c r="G8" s="8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5" t="s">
        <v>472</v>
      </c>
      <c r="B10" s="86"/>
      <c r="C10" s="87"/>
      <c r="D10" s="84"/>
      <c r="E10" s="84"/>
      <c r="F10" s="84"/>
      <c r="G10" s="8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473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I37" sqref="I37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ht="13.5" customHeight="1" spans="4:14">
      <c r="D1" s="57"/>
      <c r="F1" s="58"/>
      <c r="N1" s="69" t="s">
        <v>474</v>
      </c>
    </row>
    <row r="2" ht="35.25" customHeight="1" spans="1:14">
      <c r="A2" s="59" t="s">
        <v>475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24" customHeight="1" spans="1:13">
      <c r="A3" s="61" t="str">
        <f>"单位名称："&amp;"曲靖市第二幼儿园"</f>
        <v>单位名称：曲靖市第二幼儿园</v>
      </c>
      <c r="B3" s="62"/>
      <c r="C3" s="62"/>
      <c r="D3" s="63"/>
      <c r="E3" s="62"/>
      <c r="F3" s="64"/>
      <c r="G3" s="62"/>
      <c r="H3" s="62"/>
      <c r="I3" s="62"/>
      <c r="J3" s="62"/>
      <c r="K3" s="22"/>
      <c r="L3" s="22"/>
      <c r="M3" s="277" t="s">
        <v>2</v>
      </c>
    </row>
    <row r="4" ht="19.5" customHeight="1" spans="1:14">
      <c r="A4" s="10" t="s">
        <v>476</v>
      </c>
      <c r="B4" s="10" t="s">
        <v>226</v>
      </c>
      <c r="C4" s="10"/>
      <c r="D4" s="10"/>
      <c r="E4" s="10" t="s">
        <v>477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5" t="s">
        <v>478</v>
      </c>
      <c r="E5" s="54" t="s">
        <v>479</v>
      </c>
      <c r="F5" s="54" t="s">
        <v>480</v>
      </c>
      <c r="G5" s="54" t="s">
        <v>481</v>
      </c>
      <c r="H5" s="54" t="s">
        <v>482</v>
      </c>
      <c r="I5" s="54" t="s">
        <v>483</v>
      </c>
      <c r="J5" s="54" t="s">
        <v>484</v>
      </c>
      <c r="K5" s="54" t="s">
        <v>485</v>
      </c>
      <c r="L5" s="54" t="s">
        <v>486</v>
      </c>
      <c r="M5" s="54" t="s">
        <v>487</v>
      </c>
      <c r="N5" s="54" t="s">
        <v>488</v>
      </c>
    </row>
    <row r="6" ht="19.5" customHeight="1" spans="1:14">
      <c r="A6" s="66">
        <v>1</v>
      </c>
      <c r="B6" s="66">
        <v>2</v>
      </c>
      <c r="C6" s="66">
        <v>3</v>
      </c>
      <c r="D6" s="10">
        <v>4</v>
      </c>
      <c r="E6" s="54">
        <v>5</v>
      </c>
      <c r="F6" s="66">
        <v>6</v>
      </c>
      <c r="G6" s="54">
        <v>7</v>
      </c>
      <c r="H6" s="67">
        <v>8</v>
      </c>
      <c r="I6" s="54">
        <v>9</v>
      </c>
      <c r="J6" s="54">
        <v>10</v>
      </c>
      <c r="K6" s="54">
        <v>11</v>
      </c>
      <c r="L6" s="67">
        <v>12</v>
      </c>
      <c r="M6" s="54">
        <v>13</v>
      </c>
      <c r="N6" s="71">
        <v>14</v>
      </c>
    </row>
    <row r="7" ht="18.75" customHeight="1" spans="1:14">
      <c r="A7" s="6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489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D17" sqref="D17"/>
    </sheetView>
  </sheetViews>
  <sheetFormatPr defaultColWidth="9.125" defaultRowHeight="12" customHeight="1" outlineLevelRow="7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customHeight="1" spans="10:10">
      <c r="J1" s="56" t="s">
        <v>490</v>
      </c>
    </row>
    <row r="2" ht="28.5" customHeight="1" spans="1:10">
      <c r="A2" s="52" t="s">
        <v>491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1">
      <c r="A3" s="4" t="str">
        <f>"单位名称："&amp;"曲靖市第二幼儿园"</f>
        <v>单位名称：曲靖市第二幼儿园</v>
      </c>
    </row>
    <row r="4" ht="44.25" customHeight="1" spans="1:10">
      <c r="A4" s="46" t="s">
        <v>318</v>
      </c>
      <c r="B4" s="46" t="s">
        <v>319</v>
      </c>
      <c r="C4" s="46" t="s">
        <v>320</v>
      </c>
      <c r="D4" s="46" t="s">
        <v>321</v>
      </c>
      <c r="E4" s="46" t="s">
        <v>322</v>
      </c>
      <c r="F4" s="54" t="s">
        <v>323</v>
      </c>
      <c r="G4" s="46" t="s">
        <v>324</v>
      </c>
      <c r="H4" s="54" t="s">
        <v>325</v>
      </c>
      <c r="I4" s="54" t="s">
        <v>326</v>
      </c>
      <c r="J4" s="46" t="s">
        <v>327</v>
      </c>
    </row>
    <row r="5" ht="14.25" customHeight="1" spans="1:10">
      <c r="A5" s="46">
        <v>1</v>
      </c>
      <c r="B5" s="54">
        <v>2</v>
      </c>
      <c r="C5" s="55">
        <v>3</v>
      </c>
      <c r="D5" s="55">
        <v>4</v>
      </c>
      <c r="E5" s="55">
        <v>5</v>
      </c>
      <c r="F5" s="55">
        <v>6</v>
      </c>
      <c r="G5" s="54">
        <v>7</v>
      </c>
      <c r="H5" s="55">
        <v>8</v>
      </c>
      <c r="I5" s="54">
        <v>9</v>
      </c>
      <c r="J5" s="54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492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21"/>
  <sheetViews>
    <sheetView tabSelected="1" workbookViewId="0">
      <selection activeCell="E20" sqref="E20"/>
    </sheetView>
  </sheetViews>
  <sheetFormatPr defaultColWidth="9.125" defaultRowHeight="12" customHeight="1" outlineLevelCol="7"/>
  <cols>
    <col min="1" max="1" width="22.75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ht="14.25" customHeight="1" spans="8:8">
      <c r="H1" s="40" t="s">
        <v>493</v>
      </c>
    </row>
    <row r="2" ht="28.5" customHeight="1" spans="1:8">
      <c r="A2" s="41" t="s">
        <v>494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"单位名称："&amp;"曲靖市第二幼儿园"</f>
        <v>单位名称：曲靖市第二幼儿园</v>
      </c>
      <c r="B3" s="21"/>
    </row>
    <row r="4" ht="18" customHeight="1" spans="1:8">
      <c r="A4" s="24" t="s">
        <v>413</v>
      </c>
      <c r="B4" s="24" t="s">
        <v>495</v>
      </c>
      <c r="C4" s="24" t="s">
        <v>496</v>
      </c>
      <c r="D4" s="24" t="s">
        <v>497</v>
      </c>
      <c r="E4" s="24" t="s">
        <v>498</v>
      </c>
      <c r="F4" s="43" t="s">
        <v>499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426</v>
      </c>
      <c r="G5" s="46" t="s">
        <v>500</v>
      </c>
      <c r="H5" s="46" t="s">
        <v>501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21" customHeight="1" spans="1:8">
      <c r="A7" s="13" t="s">
        <v>43</v>
      </c>
      <c r="B7" s="47" t="s">
        <v>208</v>
      </c>
      <c r="C7" s="13" t="s">
        <v>433</v>
      </c>
      <c r="D7" s="13" t="s">
        <v>432</v>
      </c>
      <c r="E7" s="13" t="s">
        <v>434</v>
      </c>
      <c r="F7" s="46">
        <v>10</v>
      </c>
      <c r="G7" s="48">
        <v>0.6</v>
      </c>
      <c r="H7" s="15">
        <v>6</v>
      </c>
    </row>
    <row r="8" ht="21" customHeight="1" spans="1:8">
      <c r="A8" s="13" t="s">
        <v>43</v>
      </c>
      <c r="B8" s="47" t="s">
        <v>208</v>
      </c>
      <c r="C8" s="13" t="s">
        <v>436</v>
      </c>
      <c r="D8" s="13" t="s">
        <v>435</v>
      </c>
      <c r="E8" s="13" t="s">
        <v>437</v>
      </c>
      <c r="F8" s="46">
        <v>10</v>
      </c>
      <c r="G8" s="48">
        <v>0.3</v>
      </c>
      <c r="H8" s="15">
        <v>3</v>
      </c>
    </row>
    <row r="9" ht="21" customHeight="1" spans="1:8">
      <c r="A9" s="13" t="s">
        <v>43</v>
      </c>
      <c r="B9" s="47" t="s">
        <v>208</v>
      </c>
      <c r="C9" s="13" t="s">
        <v>439</v>
      </c>
      <c r="D9" s="13" t="s">
        <v>438</v>
      </c>
      <c r="E9" s="13" t="s">
        <v>434</v>
      </c>
      <c r="F9" s="46">
        <v>5</v>
      </c>
      <c r="G9" s="48">
        <v>0.8</v>
      </c>
      <c r="H9" s="15">
        <v>4</v>
      </c>
    </row>
    <row r="10" ht="21" customHeight="1" spans="1:8">
      <c r="A10" s="13" t="s">
        <v>43</v>
      </c>
      <c r="B10" s="47" t="s">
        <v>208</v>
      </c>
      <c r="C10" s="13" t="s">
        <v>441</v>
      </c>
      <c r="D10" s="13" t="s">
        <v>440</v>
      </c>
      <c r="E10" s="13" t="s">
        <v>434</v>
      </c>
      <c r="F10" s="46">
        <v>3</v>
      </c>
      <c r="G10" s="48">
        <v>1</v>
      </c>
      <c r="H10" s="15">
        <v>3</v>
      </c>
    </row>
    <row r="11" ht="21" customHeight="1" spans="1:8">
      <c r="A11" s="13" t="s">
        <v>43</v>
      </c>
      <c r="B11" s="47" t="s">
        <v>208</v>
      </c>
      <c r="C11" s="13" t="s">
        <v>443</v>
      </c>
      <c r="D11" s="13" t="s">
        <v>442</v>
      </c>
      <c r="E11" s="13" t="s">
        <v>434</v>
      </c>
      <c r="F11" s="46">
        <v>3</v>
      </c>
      <c r="G11" s="48">
        <v>1</v>
      </c>
      <c r="H11" s="15">
        <v>3</v>
      </c>
    </row>
    <row r="12" ht="21" customHeight="1" spans="1:8">
      <c r="A12" s="13" t="s">
        <v>43</v>
      </c>
      <c r="B12" s="47" t="s">
        <v>208</v>
      </c>
      <c r="C12" s="13" t="s">
        <v>445</v>
      </c>
      <c r="D12" s="13" t="s">
        <v>444</v>
      </c>
      <c r="E12" s="13" t="s">
        <v>434</v>
      </c>
      <c r="F12" s="46">
        <v>3</v>
      </c>
      <c r="G12" s="48">
        <v>1</v>
      </c>
      <c r="H12" s="15">
        <v>3</v>
      </c>
    </row>
    <row r="13" ht="21" customHeight="1" spans="1:8">
      <c r="A13" s="13" t="s">
        <v>43</v>
      </c>
      <c r="B13" s="47" t="s">
        <v>208</v>
      </c>
      <c r="C13" s="13" t="s">
        <v>447</v>
      </c>
      <c r="D13" s="13" t="s">
        <v>446</v>
      </c>
      <c r="E13" s="13" t="s">
        <v>448</v>
      </c>
      <c r="F13" s="46">
        <v>2</v>
      </c>
      <c r="G13" s="48">
        <v>5</v>
      </c>
      <c r="H13" s="15">
        <v>10</v>
      </c>
    </row>
    <row r="14" ht="21" customHeight="1" spans="1:8">
      <c r="A14" s="13" t="s">
        <v>43</v>
      </c>
      <c r="B14" s="47" t="s">
        <v>208</v>
      </c>
      <c r="C14" s="13" t="s">
        <v>450</v>
      </c>
      <c r="D14" s="13" t="s">
        <v>449</v>
      </c>
      <c r="E14" s="13" t="s">
        <v>434</v>
      </c>
      <c r="F14" s="46">
        <v>4</v>
      </c>
      <c r="G14" s="48">
        <v>0.5</v>
      </c>
      <c r="H14" s="15">
        <v>2</v>
      </c>
    </row>
    <row r="15" ht="21" customHeight="1" spans="1:8">
      <c r="A15" s="13" t="s">
        <v>43</v>
      </c>
      <c r="B15" s="47" t="s">
        <v>208</v>
      </c>
      <c r="C15" s="13" t="s">
        <v>452</v>
      </c>
      <c r="D15" s="13" t="s">
        <v>451</v>
      </c>
      <c r="E15" s="13" t="s">
        <v>453</v>
      </c>
      <c r="F15" s="46">
        <v>50</v>
      </c>
      <c r="G15" s="48">
        <v>0.1</v>
      </c>
      <c r="H15" s="15">
        <v>5</v>
      </c>
    </row>
    <row r="16" ht="21" customHeight="1" spans="1:8">
      <c r="A16" s="13" t="s">
        <v>43</v>
      </c>
      <c r="B16" s="47" t="s">
        <v>208</v>
      </c>
      <c r="C16" s="13" t="s">
        <v>455</v>
      </c>
      <c r="D16" s="13" t="s">
        <v>454</v>
      </c>
      <c r="E16" s="13" t="s">
        <v>453</v>
      </c>
      <c r="F16" s="46">
        <v>7</v>
      </c>
      <c r="G16" s="48">
        <v>0.5</v>
      </c>
      <c r="H16" s="15">
        <v>3.5</v>
      </c>
    </row>
    <row r="17" ht="21" customHeight="1" spans="1:8">
      <c r="A17" s="13" t="s">
        <v>43</v>
      </c>
      <c r="B17" s="47" t="s">
        <v>208</v>
      </c>
      <c r="C17" s="13" t="s">
        <v>457</v>
      </c>
      <c r="D17" s="13" t="s">
        <v>456</v>
      </c>
      <c r="E17" s="13" t="s">
        <v>453</v>
      </c>
      <c r="F17" s="46">
        <v>5</v>
      </c>
      <c r="G17" s="48">
        <v>0.5</v>
      </c>
      <c r="H17" s="15">
        <v>2.5</v>
      </c>
    </row>
    <row r="18" ht="21" customHeight="1" spans="1:8">
      <c r="A18" s="13" t="s">
        <v>43</v>
      </c>
      <c r="B18" s="47" t="s">
        <v>208</v>
      </c>
      <c r="C18" s="13" t="s">
        <v>459</v>
      </c>
      <c r="D18" s="13" t="s">
        <v>458</v>
      </c>
      <c r="E18" s="13" t="s">
        <v>460</v>
      </c>
      <c r="F18" s="46">
        <v>25</v>
      </c>
      <c r="G18" s="48">
        <v>0.1</v>
      </c>
      <c r="H18" s="15">
        <v>2.5</v>
      </c>
    </row>
    <row r="19" ht="21" customHeight="1" spans="1:8">
      <c r="A19" s="13" t="s">
        <v>43</v>
      </c>
      <c r="B19" s="47" t="s">
        <v>208</v>
      </c>
      <c r="C19" s="13" t="s">
        <v>462</v>
      </c>
      <c r="D19" s="13" t="s">
        <v>461</v>
      </c>
      <c r="E19" s="13" t="s">
        <v>460</v>
      </c>
      <c r="F19" s="46">
        <v>5</v>
      </c>
      <c r="G19" s="48">
        <v>0.5</v>
      </c>
      <c r="H19" s="15">
        <v>2.5</v>
      </c>
    </row>
    <row r="20" ht="24.95" customHeight="1" spans="1:8">
      <c r="A20" s="13" t="s">
        <v>43</v>
      </c>
      <c r="B20" s="47" t="s">
        <v>208</v>
      </c>
      <c r="C20" s="13" t="s">
        <v>439</v>
      </c>
      <c r="D20" s="13" t="s">
        <v>438</v>
      </c>
      <c r="E20" s="49" t="s">
        <v>434</v>
      </c>
      <c r="F20" s="46">
        <v>10</v>
      </c>
      <c r="G20" s="48">
        <v>2.5</v>
      </c>
      <c r="H20" s="15">
        <v>25</v>
      </c>
    </row>
    <row r="21" ht="24" customHeight="1" spans="1:8">
      <c r="A21" s="50" t="s">
        <v>29</v>
      </c>
      <c r="B21" s="51"/>
      <c r="C21" s="51"/>
      <c r="D21" s="51"/>
      <c r="E21" s="51"/>
      <c r="F21" s="13"/>
      <c r="G21" s="15"/>
      <c r="H21" s="15">
        <f>SUM(H7:H20)</f>
        <v>75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F19" sqref="F19"/>
    </sheetView>
  </sheetViews>
  <sheetFormatPr defaultColWidth="9.125" defaultRowHeight="14.25" customHeight="1"/>
  <cols>
    <col min="1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ht="13.5" customHeight="1" spans="4:11">
      <c r="D1" s="19"/>
      <c r="E1" s="19"/>
      <c r="F1" s="19"/>
      <c r="G1" s="19"/>
      <c r="K1" s="36" t="s">
        <v>502</v>
      </c>
    </row>
    <row r="2" ht="27.75" customHeight="1" spans="1:11">
      <c r="A2" s="20" t="s">
        <v>503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"单位名称："&amp;"曲靖市第二幼儿园"</f>
        <v>单位名称：曲靖市第二幼儿园</v>
      </c>
      <c r="B3" s="21"/>
      <c r="C3" s="21"/>
      <c r="D3" s="21"/>
      <c r="E3" s="21"/>
      <c r="F3" s="21"/>
      <c r="G3" s="21"/>
      <c r="H3" s="22"/>
      <c r="I3" s="22"/>
      <c r="J3" s="22"/>
      <c r="K3" s="278" t="s">
        <v>2</v>
      </c>
    </row>
    <row r="4" ht="21.75" customHeight="1" spans="1:11">
      <c r="A4" s="23" t="s">
        <v>298</v>
      </c>
      <c r="B4" s="23" t="s">
        <v>221</v>
      </c>
      <c r="C4" s="23" t="s">
        <v>219</v>
      </c>
      <c r="D4" s="24" t="s">
        <v>222</v>
      </c>
      <c r="E4" s="24" t="s">
        <v>223</v>
      </c>
      <c r="F4" s="24" t="s">
        <v>299</v>
      </c>
      <c r="G4" s="24" t="s">
        <v>300</v>
      </c>
      <c r="H4" s="25" t="s">
        <v>29</v>
      </c>
      <c r="I4" s="37" t="s">
        <v>504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92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505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1" sqref="A1"/>
    </sheetView>
  </sheetViews>
  <sheetFormatPr defaultColWidth="8" defaultRowHeight="14.25" customHeight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customHeight="1" spans="9:20">
      <c r="I1" s="73"/>
      <c r="O1" s="73"/>
      <c r="P1" s="73"/>
      <c r="Q1" s="73"/>
      <c r="R1" s="73"/>
      <c r="S1" s="97" t="s">
        <v>24</v>
      </c>
      <c r="T1" s="36" t="s">
        <v>24</v>
      </c>
    </row>
    <row r="2" ht="36" customHeight="1" spans="1:20">
      <c r="A2" s="233" t="s">
        <v>25</v>
      </c>
      <c r="B2" s="20"/>
      <c r="C2" s="20"/>
      <c r="D2" s="20"/>
      <c r="E2" s="20"/>
      <c r="F2" s="20"/>
      <c r="G2" s="20"/>
      <c r="H2" s="20"/>
      <c r="I2" s="75"/>
      <c r="J2" s="20"/>
      <c r="K2" s="20"/>
      <c r="L2" s="20"/>
      <c r="M2" s="20"/>
      <c r="N2" s="20"/>
      <c r="O2" s="75"/>
      <c r="P2" s="75"/>
      <c r="Q2" s="75"/>
      <c r="R2" s="75"/>
      <c r="S2" s="20"/>
      <c r="T2" s="75"/>
    </row>
    <row r="3" ht="20.25" customHeight="1" spans="1:20">
      <c r="A3" s="42" t="str">
        <f>"单位名称："&amp;"曲靖市第二幼儿园"</f>
        <v>单位名称：曲靖市第二幼儿园</v>
      </c>
      <c r="B3" s="22"/>
      <c r="C3" s="22"/>
      <c r="D3" s="22"/>
      <c r="E3" s="22"/>
      <c r="F3" s="22"/>
      <c r="G3" s="22"/>
      <c r="H3" s="22"/>
      <c r="I3" s="64"/>
      <c r="J3" s="22"/>
      <c r="K3" s="22"/>
      <c r="L3" s="22"/>
      <c r="M3" s="22"/>
      <c r="N3" s="22"/>
      <c r="O3" s="64"/>
      <c r="P3" s="64"/>
      <c r="Q3" s="64"/>
      <c r="R3" s="64"/>
      <c r="S3" s="271" t="s">
        <v>2</v>
      </c>
      <c r="T3" s="255" t="s">
        <v>26</v>
      </c>
    </row>
    <row r="4" ht="18.75" customHeight="1" spans="1:20">
      <c r="A4" s="234" t="s">
        <v>27</v>
      </c>
      <c r="B4" s="235" t="s">
        <v>28</v>
      </c>
      <c r="C4" s="235" t="s">
        <v>29</v>
      </c>
      <c r="D4" s="236" t="s">
        <v>30</v>
      </c>
      <c r="E4" s="237"/>
      <c r="F4" s="237"/>
      <c r="G4" s="237"/>
      <c r="H4" s="237"/>
      <c r="I4" s="247"/>
      <c r="J4" s="237"/>
      <c r="K4" s="237"/>
      <c r="L4" s="237"/>
      <c r="M4" s="237"/>
      <c r="N4" s="248"/>
      <c r="O4" s="236" t="s">
        <v>20</v>
      </c>
      <c r="P4" s="236"/>
      <c r="Q4" s="236"/>
      <c r="R4" s="236"/>
      <c r="S4" s="237"/>
      <c r="T4" s="256"/>
    </row>
    <row r="5" ht="24.75" customHeight="1" spans="1:20">
      <c r="A5" s="238"/>
      <c r="B5" s="239"/>
      <c r="C5" s="239"/>
      <c r="D5" s="239" t="s">
        <v>31</v>
      </c>
      <c r="E5" s="239" t="s">
        <v>32</v>
      </c>
      <c r="F5" s="239" t="s">
        <v>33</v>
      </c>
      <c r="G5" s="239" t="s">
        <v>34</v>
      </c>
      <c r="H5" s="239" t="s">
        <v>35</v>
      </c>
      <c r="I5" s="249" t="s">
        <v>36</v>
      </c>
      <c r="J5" s="250"/>
      <c r="K5" s="250"/>
      <c r="L5" s="250"/>
      <c r="M5" s="250"/>
      <c r="N5" s="251"/>
      <c r="O5" s="252" t="s">
        <v>31</v>
      </c>
      <c r="P5" s="252" t="s">
        <v>32</v>
      </c>
      <c r="Q5" s="234" t="s">
        <v>33</v>
      </c>
      <c r="R5" s="235" t="s">
        <v>34</v>
      </c>
      <c r="S5" s="257" t="s">
        <v>35</v>
      </c>
      <c r="T5" s="235" t="s">
        <v>36</v>
      </c>
    </row>
    <row r="6" ht="24.75" customHeight="1" spans="1:20">
      <c r="A6" s="240"/>
      <c r="B6" s="241"/>
      <c r="C6" s="241"/>
      <c r="D6" s="241"/>
      <c r="E6" s="241"/>
      <c r="F6" s="241"/>
      <c r="G6" s="241"/>
      <c r="H6" s="241"/>
      <c r="I6" s="12" t="s">
        <v>31</v>
      </c>
      <c r="J6" s="253" t="s">
        <v>37</v>
      </c>
      <c r="K6" s="253" t="s">
        <v>38</v>
      </c>
      <c r="L6" s="253" t="s">
        <v>39</v>
      </c>
      <c r="M6" s="253" t="s">
        <v>40</v>
      </c>
      <c r="N6" s="253" t="s">
        <v>41</v>
      </c>
      <c r="O6" s="254"/>
      <c r="P6" s="254"/>
      <c r="Q6" s="258"/>
      <c r="R6" s="254"/>
      <c r="S6" s="241"/>
      <c r="T6" s="241"/>
    </row>
    <row r="7" ht="16.5" customHeight="1" spans="1:20">
      <c r="A7" s="242">
        <v>1</v>
      </c>
      <c r="B7" s="11">
        <v>2</v>
      </c>
      <c r="C7" s="11">
        <v>3</v>
      </c>
      <c r="D7" s="11">
        <v>4</v>
      </c>
      <c r="E7" s="243">
        <v>5</v>
      </c>
      <c r="F7" s="244">
        <v>6</v>
      </c>
      <c r="G7" s="244">
        <v>7</v>
      </c>
      <c r="H7" s="243">
        <v>8</v>
      </c>
      <c r="I7" s="243">
        <v>9</v>
      </c>
      <c r="J7" s="244">
        <v>10</v>
      </c>
      <c r="K7" s="244">
        <v>11</v>
      </c>
      <c r="L7" s="243">
        <v>12</v>
      </c>
      <c r="M7" s="243">
        <v>13</v>
      </c>
      <c r="N7" s="244">
        <v>14</v>
      </c>
      <c r="O7" s="244">
        <v>15</v>
      </c>
      <c r="P7" s="243">
        <v>16</v>
      </c>
      <c r="Q7" s="259">
        <v>17</v>
      </c>
      <c r="R7" s="260">
        <v>18</v>
      </c>
      <c r="S7" s="260">
        <v>19</v>
      </c>
      <c r="T7" s="260">
        <v>20</v>
      </c>
    </row>
    <row r="8" ht="16.5" customHeight="1" spans="1:20">
      <c r="A8" s="13" t="s">
        <v>42</v>
      </c>
      <c r="B8" s="13" t="s">
        <v>43</v>
      </c>
      <c r="C8" s="213">
        <v>2318.26976</v>
      </c>
      <c r="D8" s="213">
        <v>2318.26976</v>
      </c>
      <c r="E8" s="213">
        <v>1868.26976</v>
      </c>
      <c r="F8" s="213"/>
      <c r="G8" s="213"/>
      <c r="H8" s="213"/>
      <c r="I8" s="213">
        <v>450</v>
      </c>
      <c r="J8" s="213"/>
      <c r="K8" s="213"/>
      <c r="L8" s="213"/>
      <c r="M8" s="213"/>
      <c r="N8" s="213">
        <v>450</v>
      </c>
      <c r="O8" s="213"/>
      <c r="P8" s="213"/>
      <c r="Q8" s="213"/>
      <c r="R8" s="213"/>
      <c r="S8" s="15"/>
      <c r="T8" s="15"/>
    </row>
    <row r="9" ht="12.75" customHeight="1" spans="1:20">
      <c r="A9" s="245" t="s">
        <v>29</v>
      </c>
      <c r="B9" s="246"/>
      <c r="C9" s="213">
        <v>2318.26976</v>
      </c>
      <c r="D9" s="213">
        <v>2318.26976</v>
      </c>
      <c r="E9" s="213">
        <v>1868.26976</v>
      </c>
      <c r="F9" s="213"/>
      <c r="G9" s="213"/>
      <c r="H9" s="213"/>
      <c r="I9" s="213">
        <v>450</v>
      </c>
      <c r="J9" s="213"/>
      <c r="K9" s="213"/>
      <c r="L9" s="213"/>
      <c r="M9" s="213"/>
      <c r="N9" s="213">
        <v>450</v>
      </c>
      <c r="O9" s="213"/>
      <c r="P9" s="213"/>
      <c r="Q9" s="213"/>
      <c r="R9" s="213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workbookViewId="0">
      <selection activeCell="F10" sqref="F10"/>
    </sheetView>
  </sheetViews>
  <sheetFormatPr defaultColWidth="9.125" defaultRowHeight="14.25" customHeight="1" outlineLevelCol="6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ht="13.5" customHeight="1" spans="4:7">
      <c r="D1" s="1"/>
      <c r="G1" s="2" t="s">
        <v>506</v>
      </c>
    </row>
    <row r="2" ht="27.75" customHeight="1" spans="1:7">
      <c r="A2" s="3" t="s">
        <v>507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"单位名称："&amp;"曲靖市第二幼儿园"</f>
        <v>单位名称：曲靖市第二幼儿园</v>
      </c>
      <c r="B3" s="5"/>
      <c r="C3" s="5"/>
      <c r="D3" s="5"/>
      <c r="E3" s="6"/>
      <c r="F3" s="6"/>
      <c r="G3" s="278" t="s">
        <v>2</v>
      </c>
    </row>
    <row r="4" ht="21.75" customHeight="1" spans="1:7">
      <c r="A4" s="8" t="s">
        <v>219</v>
      </c>
      <c r="B4" s="8" t="s">
        <v>298</v>
      </c>
      <c r="C4" s="8" t="s">
        <v>221</v>
      </c>
      <c r="D4" s="9" t="s">
        <v>508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509</v>
      </c>
      <c r="F5" s="9" t="s">
        <v>510</v>
      </c>
      <c r="G5" s="9" t="s">
        <v>511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740.108</v>
      </c>
      <c r="F8" s="15">
        <v>1500.1</v>
      </c>
      <c r="G8" s="15">
        <v>1500.1</v>
      </c>
    </row>
    <row r="9" ht="24.75" customHeight="1" spans="1:7">
      <c r="A9" s="13" t="s">
        <v>43</v>
      </c>
      <c r="B9" s="13" t="s">
        <v>512</v>
      </c>
      <c r="C9" s="13" t="s">
        <v>290</v>
      </c>
      <c r="D9" s="13" t="s">
        <v>513</v>
      </c>
      <c r="E9" s="15">
        <v>60</v>
      </c>
      <c r="F9" s="15">
        <v>100</v>
      </c>
      <c r="G9" s="15">
        <v>100</v>
      </c>
    </row>
    <row r="10" ht="24.75" customHeight="1" spans="1:7">
      <c r="A10" s="13" t="s">
        <v>43</v>
      </c>
      <c r="B10" s="13" t="s">
        <v>514</v>
      </c>
      <c r="C10" s="13" t="s">
        <v>292</v>
      </c>
      <c r="D10" s="13" t="s">
        <v>513</v>
      </c>
      <c r="E10" s="15">
        <v>75</v>
      </c>
      <c r="F10" s="15">
        <v>100</v>
      </c>
      <c r="G10" s="15">
        <v>100</v>
      </c>
    </row>
    <row r="11" ht="24.75" customHeight="1" spans="1:7">
      <c r="A11" s="13" t="s">
        <v>43</v>
      </c>
      <c r="B11" s="13" t="s">
        <v>515</v>
      </c>
      <c r="C11" s="13" t="s">
        <v>294</v>
      </c>
      <c r="D11" s="13" t="s">
        <v>513</v>
      </c>
      <c r="E11" s="15">
        <v>160</v>
      </c>
      <c r="F11" s="15">
        <v>300</v>
      </c>
      <c r="G11" s="15">
        <v>300</v>
      </c>
    </row>
    <row r="12" ht="24.75" customHeight="1" spans="1:7">
      <c r="A12" s="13" t="s">
        <v>43</v>
      </c>
      <c r="B12" s="13" t="s">
        <v>516</v>
      </c>
      <c r="C12" s="13" t="s">
        <v>312</v>
      </c>
      <c r="D12" s="13" t="s">
        <v>513</v>
      </c>
      <c r="E12" s="15">
        <v>0.108</v>
      </c>
      <c r="F12" s="15">
        <v>0.1</v>
      </c>
      <c r="G12" s="15">
        <v>0.1</v>
      </c>
    </row>
    <row r="13" ht="24.75" customHeight="1" spans="1:7">
      <c r="A13" s="13" t="s">
        <v>43</v>
      </c>
      <c r="B13" s="13" t="s">
        <v>517</v>
      </c>
      <c r="C13" s="13" t="s">
        <v>303</v>
      </c>
      <c r="D13" s="13" t="s">
        <v>513</v>
      </c>
      <c r="E13" s="15">
        <v>445</v>
      </c>
      <c r="F13" s="15">
        <v>1000</v>
      </c>
      <c r="G13" s="15">
        <v>1000</v>
      </c>
    </row>
    <row r="14" ht="18.75" customHeight="1" spans="1:7">
      <c r="A14" s="16" t="s">
        <v>29</v>
      </c>
      <c r="B14" s="17" t="s">
        <v>518</v>
      </c>
      <c r="C14" s="17"/>
      <c r="D14" s="18"/>
      <c r="E14" s="15">
        <v>740.108</v>
      </c>
      <c r="F14" s="15">
        <f>SUM(F9:F13)</f>
        <v>1500.1</v>
      </c>
      <c r="G14" s="15">
        <f>SUM(G9:G13)</f>
        <v>1500.1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5"/>
  <sheetViews>
    <sheetView workbookViewId="0">
      <selection activeCell="G25" sqref="G25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14" t="str">
        <f>"单位名称："&amp;"曲靖市第二幼儿园"</f>
        <v>单位名称：曲靖市第二幼儿园</v>
      </c>
      <c r="B3" s="215"/>
      <c r="C3" s="62"/>
      <c r="D3" s="6"/>
      <c r="E3" s="62"/>
      <c r="F3" s="6"/>
      <c r="G3" s="62"/>
      <c r="H3" s="6"/>
      <c r="I3" s="6"/>
      <c r="J3" s="6"/>
      <c r="K3" s="62"/>
      <c r="L3" s="6"/>
      <c r="M3" s="62"/>
      <c r="N3" s="62"/>
      <c r="O3" s="6"/>
      <c r="P3" s="6"/>
      <c r="Q3" s="272" t="s">
        <v>2</v>
      </c>
    </row>
    <row r="4" ht="17.25" customHeight="1" spans="1:17">
      <c r="A4" s="216" t="s">
        <v>46</v>
      </c>
      <c r="B4" s="217" t="s">
        <v>47</v>
      </c>
      <c r="C4" s="218" t="s">
        <v>29</v>
      </c>
      <c r="D4" s="219" t="s">
        <v>48</v>
      </c>
      <c r="E4" s="10"/>
      <c r="F4" s="219" t="s">
        <v>49</v>
      </c>
      <c r="G4" s="10"/>
      <c r="H4" s="220" t="s">
        <v>32</v>
      </c>
      <c r="I4" s="226" t="s">
        <v>33</v>
      </c>
      <c r="J4" s="217" t="s">
        <v>50</v>
      </c>
      <c r="K4" s="227" t="s">
        <v>34</v>
      </c>
      <c r="L4" s="219" t="s">
        <v>36</v>
      </c>
      <c r="M4" s="228"/>
      <c r="N4" s="228"/>
      <c r="O4" s="228"/>
      <c r="P4" s="228"/>
      <c r="Q4" s="232"/>
    </row>
    <row r="5" ht="26.25" customHeight="1" spans="1:17">
      <c r="A5" s="10"/>
      <c r="B5" s="221"/>
      <c r="C5" s="221"/>
      <c r="D5" s="221" t="s">
        <v>29</v>
      </c>
      <c r="E5" s="221" t="s">
        <v>51</v>
      </c>
      <c r="F5" s="221" t="s">
        <v>29</v>
      </c>
      <c r="G5" s="222" t="s">
        <v>51</v>
      </c>
      <c r="H5" s="221"/>
      <c r="I5" s="221"/>
      <c r="J5" s="221"/>
      <c r="K5" s="222"/>
      <c r="L5" s="221" t="s">
        <v>31</v>
      </c>
      <c r="M5" s="229" t="s">
        <v>52</v>
      </c>
      <c r="N5" s="229" t="s">
        <v>53</v>
      </c>
      <c r="O5" s="229" t="s">
        <v>54</v>
      </c>
      <c r="P5" s="229" t="s">
        <v>55</v>
      </c>
      <c r="Q5" s="229" t="s">
        <v>56</v>
      </c>
    </row>
    <row r="6" ht="16.5" customHeight="1" spans="1:17">
      <c r="A6" s="10">
        <v>1</v>
      </c>
      <c r="B6" s="221">
        <v>2</v>
      </c>
      <c r="C6" s="221">
        <v>3</v>
      </c>
      <c r="D6" s="221">
        <v>4</v>
      </c>
      <c r="E6" s="223">
        <v>5</v>
      </c>
      <c r="F6" s="224">
        <v>6</v>
      </c>
      <c r="G6" s="223">
        <v>7</v>
      </c>
      <c r="H6" s="224">
        <v>8</v>
      </c>
      <c r="I6" s="223">
        <v>9</v>
      </c>
      <c r="J6" s="223">
        <v>10</v>
      </c>
      <c r="K6" s="223">
        <v>11</v>
      </c>
      <c r="L6" s="223">
        <v>12</v>
      </c>
      <c r="M6" s="230">
        <v>13</v>
      </c>
      <c r="N6" s="231">
        <v>14</v>
      </c>
      <c r="O6" s="231">
        <v>15</v>
      </c>
      <c r="P6" s="231">
        <v>16</v>
      </c>
      <c r="Q6" s="231">
        <v>17</v>
      </c>
    </row>
    <row r="7" ht="19.5" customHeight="1" spans="1:17">
      <c r="A7" s="13" t="s">
        <v>57</v>
      </c>
      <c r="B7" s="13" t="s">
        <v>58</v>
      </c>
      <c r="C7" s="15">
        <v>1957.34478</v>
      </c>
      <c r="D7" s="15">
        <v>1262.23</v>
      </c>
      <c r="E7" s="15">
        <v>1062.23</v>
      </c>
      <c r="F7" s="15">
        <v>695.108</v>
      </c>
      <c r="G7" s="15">
        <v>445.108</v>
      </c>
      <c r="H7" s="15">
        <v>1507.34478</v>
      </c>
      <c r="I7" s="15"/>
      <c r="J7" s="15"/>
      <c r="K7" s="15"/>
      <c r="L7" s="15">
        <v>450</v>
      </c>
      <c r="M7" s="15"/>
      <c r="N7" s="15"/>
      <c r="O7" s="15"/>
      <c r="P7" s="15"/>
      <c r="Q7" s="15">
        <v>450</v>
      </c>
    </row>
    <row r="8" ht="19.5" customHeight="1" spans="1:17">
      <c r="A8" s="160" t="s">
        <v>59</v>
      </c>
      <c r="B8" s="160" t="s">
        <v>60</v>
      </c>
      <c r="C8" s="15">
        <v>1957.34478</v>
      </c>
      <c r="D8" s="15">
        <v>1262.23</v>
      </c>
      <c r="E8" s="15">
        <v>1062.23</v>
      </c>
      <c r="F8" s="15">
        <v>695.108</v>
      </c>
      <c r="G8" s="15">
        <v>445.108</v>
      </c>
      <c r="H8" s="15">
        <v>1507.34478</v>
      </c>
      <c r="I8" s="15"/>
      <c r="J8" s="15"/>
      <c r="K8" s="15"/>
      <c r="L8" s="15">
        <v>450</v>
      </c>
      <c r="M8" s="15"/>
      <c r="N8" s="15"/>
      <c r="O8" s="15"/>
      <c r="P8" s="15"/>
      <c r="Q8" s="15">
        <v>450</v>
      </c>
    </row>
    <row r="9" ht="19.5" customHeight="1" spans="1:17">
      <c r="A9" s="203" t="s">
        <v>61</v>
      </c>
      <c r="B9" s="203" t="s">
        <v>62</v>
      </c>
      <c r="C9" s="15">
        <v>1957.34478</v>
      </c>
      <c r="D9" s="15">
        <v>1262.23</v>
      </c>
      <c r="E9" s="15">
        <v>1062.23</v>
      </c>
      <c r="F9" s="15">
        <v>695.108</v>
      </c>
      <c r="G9" s="15">
        <v>445.108</v>
      </c>
      <c r="H9" s="15">
        <v>1507.34478</v>
      </c>
      <c r="I9" s="15"/>
      <c r="J9" s="15"/>
      <c r="K9" s="15"/>
      <c r="L9" s="15">
        <v>450</v>
      </c>
      <c r="M9" s="15"/>
      <c r="N9" s="15"/>
      <c r="O9" s="15"/>
      <c r="P9" s="15"/>
      <c r="Q9" s="15">
        <v>450</v>
      </c>
    </row>
    <row r="10" ht="19.5" customHeight="1" spans="1:17">
      <c r="A10" s="13" t="s">
        <v>63</v>
      </c>
      <c r="B10" s="13" t="s">
        <v>64</v>
      </c>
      <c r="C10" s="15">
        <v>145.945631</v>
      </c>
      <c r="D10" s="15">
        <v>145.945631</v>
      </c>
      <c r="E10" s="15">
        <v>145.945631</v>
      </c>
      <c r="F10" s="15"/>
      <c r="G10" s="15"/>
      <c r="H10" s="15">
        <v>145.945631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60" t="s">
        <v>65</v>
      </c>
      <c r="B11" s="160" t="s">
        <v>66</v>
      </c>
      <c r="C11" s="15">
        <v>140.73</v>
      </c>
      <c r="D11" s="15">
        <v>140.73</v>
      </c>
      <c r="E11" s="15">
        <v>140.73</v>
      </c>
      <c r="F11" s="15"/>
      <c r="G11" s="15"/>
      <c r="H11" s="15">
        <v>140.73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03" t="s">
        <v>67</v>
      </c>
      <c r="B12" s="203" t="s">
        <v>68</v>
      </c>
      <c r="C12" s="15">
        <v>29.413156</v>
      </c>
      <c r="D12" s="15">
        <v>29.413156</v>
      </c>
      <c r="E12" s="15">
        <v>29.413156</v>
      </c>
      <c r="F12" s="15"/>
      <c r="G12" s="15"/>
      <c r="H12" s="15">
        <v>29.413156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03" t="s">
        <v>69</v>
      </c>
      <c r="B13" s="203" t="s">
        <v>70</v>
      </c>
      <c r="C13" s="15">
        <v>111.32</v>
      </c>
      <c r="D13" s="15">
        <v>111.32</v>
      </c>
      <c r="E13" s="15">
        <v>111.32</v>
      </c>
      <c r="F13" s="15"/>
      <c r="G13" s="15"/>
      <c r="H13" s="15">
        <v>111.32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60" t="s">
        <v>71</v>
      </c>
      <c r="B14" s="160" t="s">
        <v>72</v>
      </c>
      <c r="C14" s="15">
        <v>0.9984</v>
      </c>
      <c r="D14" s="15">
        <v>0.9984</v>
      </c>
      <c r="E14" s="15">
        <v>0.9984</v>
      </c>
      <c r="F14" s="15"/>
      <c r="G14" s="15"/>
      <c r="H14" s="15">
        <v>0.9984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03" t="s">
        <v>73</v>
      </c>
      <c r="B15" s="203" t="s">
        <v>74</v>
      </c>
      <c r="C15" s="15">
        <v>0.9984</v>
      </c>
      <c r="D15" s="15">
        <v>0.9984</v>
      </c>
      <c r="E15" s="15">
        <v>0.9984</v>
      </c>
      <c r="F15" s="15"/>
      <c r="G15" s="15"/>
      <c r="H15" s="15">
        <v>0.9984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60" t="s">
        <v>75</v>
      </c>
      <c r="B16" s="160" t="s">
        <v>76</v>
      </c>
      <c r="C16" s="15">
        <v>4.22305</v>
      </c>
      <c r="D16" s="15">
        <v>4.22305</v>
      </c>
      <c r="E16" s="15">
        <v>4.22305</v>
      </c>
      <c r="F16" s="15"/>
      <c r="G16" s="15"/>
      <c r="H16" s="15">
        <v>4.22305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203" t="s">
        <v>77</v>
      </c>
      <c r="B17" s="203" t="s">
        <v>76</v>
      </c>
      <c r="C17" s="15">
        <v>4.22305</v>
      </c>
      <c r="D17" s="15">
        <v>4.22305</v>
      </c>
      <c r="E17" s="15">
        <v>4.22305</v>
      </c>
      <c r="F17" s="15"/>
      <c r="G17" s="15"/>
      <c r="H17" s="15">
        <v>4.22305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78</v>
      </c>
      <c r="B18" s="13" t="s">
        <v>79</v>
      </c>
      <c r="C18" s="15">
        <v>126.283281</v>
      </c>
      <c r="D18" s="15">
        <v>126.283281</v>
      </c>
      <c r="E18" s="15">
        <v>126.283281</v>
      </c>
      <c r="F18" s="15"/>
      <c r="G18" s="15"/>
      <c r="H18" s="15">
        <v>126.283281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60" t="s">
        <v>80</v>
      </c>
      <c r="B19" s="160" t="s">
        <v>81</v>
      </c>
      <c r="C19" s="15">
        <v>126.283281</v>
      </c>
      <c r="D19" s="15">
        <v>126.283281</v>
      </c>
      <c r="E19" s="15">
        <v>126.283281</v>
      </c>
      <c r="F19" s="15"/>
      <c r="G19" s="15"/>
      <c r="H19" s="15">
        <v>126.283281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203" t="s">
        <v>82</v>
      </c>
      <c r="B20" s="203" t="s">
        <v>83</v>
      </c>
      <c r="C20" s="15">
        <v>46.02391</v>
      </c>
      <c r="D20" s="15">
        <v>46.02391</v>
      </c>
      <c r="E20" s="15">
        <v>46.02391</v>
      </c>
      <c r="F20" s="15"/>
      <c r="G20" s="15"/>
      <c r="H20" s="15">
        <v>46.02391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03" t="s">
        <v>84</v>
      </c>
      <c r="B21" s="203" t="s">
        <v>85</v>
      </c>
      <c r="C21" s="15">
        <v>80.259371</v>
      </c>
      <c r="D21" s="15">
        <v>80.259371</v>
      </c>
      <c r="E21" s="15">
        <v>80.259371</v>
      </c>
      <c r="F21" s="15"/>
      <c r="G21" s="15"/>
      <c r="H21" s="15">
        <v>80.259371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3" t="s">
        <v>86</v>
      </c>
      <c r="B22" s="13" t="s">
        <v>87</v>
      </c>
      <c r="C22" s="15">
        <v>88.696068</v>
      </c>
      <c r="D22" s="15">
        <v>88.696068</v>
      </c>
      <c r="E22" s="15">
        <v>88.696068</v>
      </c>
      <c r="F22" s="15"/>
      <c r="G22" s="15"/>
      <c r="H22" s="15">
        <v>88.696068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60" t="s">
        <v>88</v>
      </c>
      <c r="B23" s="160" t="s">
        <v>89</v>
      </c>
      <c r="C23" s="15">
        <v>88.696068</v>
      </c>
      <c r="D23" s="15">
        <v>88.696068</v>
      </c>
      <c r="E23" s="15">
        <v>88.696068</v>
      </c>
      <c r="F23" s="15"/>
      <c r="G23" s="15"/>
      <c r="H23" s="15">
        <v>88.696068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203" t="s">
        <v>90</v>
      </c>
      <c r="B24" s="203" t="s">
        <v>91</v>
      </c>
      <c r="C24" s="15">
        <v>88.696068</v>
      </c>
      <c r="D24" s="15">
        <v>88.696068</v>
      </c>
      <c r="E24" s="15">
        <v>88.696068</v>
      </c>
      <c r="F24" s="15"/>
      <c r="G24" s="15"/>
      <c r="H24" s="15">
        <v>88.696068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7.25" customHeight="1" spans="1:17">
      <c r="A25" s="225" t="s">
        <v>92</v>
      </c>
      <c r="B25" s="226" t="s">
        <v>92</v>
      </c>
      <c r="C25" s="15">
        <v>2318.26976</v>
      </c>
      <c r="D25" s="15">
        <v>1623.16</v>
      </c>
      <c r="E25" s="15">
        <v>1423.16</v>
      </c>
      <c r="F25" s="15">
        <v>695.108</v>
      </c>
      <c r="G25" s="15">
        <v>445.108</v>
      </c>
      <c r="H25" s="15">
        <v>1868.26976</v>
      </c>
      <c r="I25" s="15"/>
      <c r="J25" s="15"/>
      <c r="K25" s="15"/>
      <c r="L25" s="15">
        <v>450</v>
      </c>
      <c r="M25" s="15"/>
      <c r="N25" s="15"/>
      <c r="O25" s="15"/>
      <c r="P25" s="15"/>
      <c r="Q25" s="15">
        <v>450</v>
      </c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D23" sqref="D23"/>
    </sheetView>
  </sheetViews>
  <sheetFormatPr defaultColWidth="9.125" defaultRowHeight="14.25" customHeight="1" outlineLevelCol="3"/>
  <cols>
    <col min="1" max="1" width="49.25" customWidth="1"/>
    <col min="2" max="2" width="38.875" customWidth="1"/>
    <col min="3" max="3" width="52.75" customWidth="1"/>
    <col min="4" max="4" width="36.375" customWidth="1"/>
  </cols>
  <sheetData>
    <row r="1" customHeight="1" spans="1:4">
      <c r="A1" s="194"/>
      <c r="C1" s="206"/>
      <c r="D1" s="148" t="s">
        <v>93</v>
      </c>
    </row>
    <row r="2" ht="31.5" customHeight="1" spans="1:4">
      <c r="A2" s="52" t="s">
        <v>94</v>
      </c>
      <c r="B2" s="207"/>
      <c r="C2" s="206"/>
      <c r="D2" s="207"/>
    </row>
    <row r="3" ht="17.25" customHeight="1" spans="1:4">
      <c r="A3" s="111" t="str">
        <f>"单位名称："&amp;"曲靖市第二幼儿园"</f>
        <v>单位名称：曲靖市第二幼儿园</v>
      </c>
      <c r="B3" s="208"/>
      <c r="C3" s="206"/>
      <c r="D3" s="273" t="s">
        <v>2</v>
      </c>
    </row>
    <row r="4" ht="19.5" customHeight="1" spans="1:4">
      <c r="A4" s="10" t="s">
        <v>3</v>
      </c>
      <c r="B4" s="10"/>
      <c r="C4" s="209" t="s">
        <v>4</v>
      </c>
      <c r="D4" s="177"/>
    </row>
    <row r="5" ht="21.75" customHeight="1" spans="1:4">
      <c r="A5" s="10" t="s">
        <v>5</v>
      </c>
      <c r="B5" s="210" t="s">
        <v>6</v>
      </c>
      <c r="C5" s="211" t="s">
        <v>95</v>
      </c>
      <c r="D5" s="210" t="s">
        <v>6</v>
      </c>
    </row>
    <row r="6" ht="17.25" customHeight="1" spans="1:4">
      <c r="A6" s="10"/>
      <c r="B6" s="212"/>
      <c r="C6" s="211"/>
      <c r="D6" s="212"/>
    </row>
    <row r="7" ht="17.25" customHeight="1" spans="1:4">
      <c r="A7" s="13" t="s">
        <v>96</v>
      </c>
      <c r="B7" s="213">
        <v>1868.26976</v>
      </c>
      <c r="C7" s="13" t="s">
        <v>97</v>
      </c>
      <c r="D7" s="213">
        <v>1868.26976</v>
      </c>
    </row>
    <row r="8" ht="17.25" customHeight="1" spans="1:4">
      <c r="A8" s="13" t="s">
        <v>98</v>
      </c>
      <c r="B8" s="213">
        <v>1868.26976</v>
      </c>
      <c r="C8" s="13" t="str">
        <f>"(一)"&amp;"教育支出"</f>
        <v>(一)教育支出</v>
      </c>
      <c r="D8" s="213">
        <v>1507.34478</v>
      </c>
    </row>
    <row r="9" ht="17.25" customHeight="1" spans="1:4">
      <c r="A9" s="13" t="s">
        <v>99</v>
      </c>
      <c r="B9" s="213"/>
      <c r="C9" s="13" t="str">
        <f>"(二)"&amp;"社会保障和就业支出"</f>
        <v>(二)社会保障和就业支出</v>
      </c>
      <c r="D9" s="213">
        <v>145.945631</v>
      </c>
    </row>
    <row r="10" ht="17.25" customHeight="1" spans="1:4">
      <c r="A10" s="13" t="s">
        <v>100</v>
      </c>
      <c r="B10" s="213"/>
      <c r="C10" s="13" t="str">
        <f>"(三)"&amp;"卫生健康支出"</f>
        <v>(三)卫生健康支出</v>
      </c>
      <c r="D10" s="213">
        <v>126.283281</v>
      </c>
    </row>
    <row r="11" ht="17.25" customHeight="1" spans="1:4">
      <c r="A11" s="13" t="s">
        <v>101</v>
      </c>
      <c r="B11" s="213"/>
      <c r="C11" s="13" t="str">
        <f>"(四)"&amp;"住房保障支出"</f>
        <v>(四)住房保障支出</v>
      </c>
      <c r="D11" s="213">
        <v>88.696068</v>
      </c>
    </row>
    <row r="12" ht="17.25" customHeight="1" spans="1:4">
      <c r="A12" s="13" t="s">
        <v>98</v>
      </c>
      <c r="B12" s="213"/>
      <c r="C12" s="13"/>
      <c r="D12" s="15"/>
    </row>
    <row r="13" ht="17.25" customHeight="1" spans="1:4">
      <c r="A13" s="13" t="s">
        <v>99</v>
      </c>
      <c r="B13" s="213"/>
      <c r="C13" s="13"/>
      <c r="D13" s="15"/>
    </row>
    <row r="14" ht="17.25" customHeight="1" spans="1:4">
      <c r="A14" s="13" t="s">
        <v>100</v>
      </c>
      <c r="B14" s="213"/>
      <c r="C14" s="13"/>
      <c r="D14" s="15"/>
    </row>
    <row r="15" customHeight="1" spans="1:4">
      <c r="A15" s="13"/>
      <c r="B15" s="15"/>
      <c r="C15" s="13" t="s">
        <v>102</v>
      </c>
      <c r="D15" s="15"/>
    </row>
    <row r="16" ht="17.25" customHeight="1" spans="1:4">
      <c r="A16" s="211" t="s">
        <v>103</v>
      </c>
      <c r="B16" s="213">
        <v>1868.26976</v>
      </c>
      <c r="C16" s="211" t="s">
        <v>23</v>
      </c>
      <c r="D16" s="213">
        <v>1868.26976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workbookViewId="0">
      <selection activeCell="C23" sqref="C23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3" width="24.25" customWidth="1"/>
    <col min="4" max="4" width="16.625" customWidth="1"/>
    <col min="5" max="7" width="24.25" customWidth="1"/>
  </cols>
  <sheetData>
    <row r="1" customHeight="1" spans="4:7">
      <c r="D1" s="198"/>
      <c r="F1" s="57"/>
      <c r="G1" s="40" t="s">
        <v>104</v>
      </c>
    </row>
    <row r="2" ht="39" customHeight="1" spans="1:7">
      <c r="A2" s="110" t="s">
        <v>105</v>
      </c>
      <c r="B2" s="110"/>
      <c r="C2" s="110"/>
      <c r="D2" s="110"/>
      <c r="E2" s="110"/>
      <c r="F2" s="110"/>
      <c r="G2" s="110"/>
    </row>
    <row r="3" ht="18" customHeight="1" spans="1:7">
      <c r="A3" s="4" t="str">
        <f>"单位名称："&amp;"曲靖市第二幼儿园"</f>
        <v>单位名称：曲靖市第二幼儿园</v>
      </c>
      <c r="F3" s="106"/>
      <c r="G3" s="273" t="s">
        <v>2</v>
      </c>
    </row>
    <row r="4" ht="20.25" customHeight="1" spans="1:7">
      <c r="A4" s="199" t="s">
        <v>106</v>
      </c>
      <c r="B4" s="200"/>
      <c r="C4" s="67" t="s">
        <v>29</v>
      </c>
      <c r="D4" s="201" t="s">
        <v>48</v>
      </c>
      <c r="E4" s="10"/>
      <c r="F4" s="10"/>
      <c r="G4" s="10" t="s">
        <v>49</v>
      </c>
    </row>
    <row r="5" ht="20.25" customHeight="1" spans="1:7">
      <c r="A5" s="202" t="s">
        <v>46</v>
      </c>
      <c r="B5" s="202" t="s">
        <v>47</v>
      </c>
      <c r="C5" s="10"/>
      <c r="D5" s="66" t="s">
        <v>31</v>
      </c>
      <c r="E5" s="66" t="s">
        <v>107</v>
      </c>
      <c r="F5" s="66" t="s">
        <v>108</v>
      </c>
      <c r="G5" s="10"/>
    </row>
    <row r="6" ht="13.5" customHeight="1" spans="1:7">
      <c r="A6" s="202" t="s">
        <v>109</v>
      </c>
      <c r="B6" s="202" t="s">
        <v>110</v>
      </c>
      <c r="C6" s="202" t="s">
        <v>111</v>
      </c>
      <c r="D6" s="116" t="s">
        <v>112</v>
      </c>
      <c r="E6" s="116" t="s">
        <v>113</v>
      </c>
      <c r="F6" s="116" t="s">
        <v>114</v>
      </c>
      <c r="G6" s="71">
        <v>7</v>
      </c>
    </row>
    <row r="7" ht="18" customHeight="1" spans="1:7">
      <c r="A7" s="13" t="s">
        <v>57</v>
      </c>
      <c r="B7" s="13" t="s">
        <v>58</v>
      </c>
      <c r="C7" s="15">
        <v>1507.34478</v>
      </c>
      <c r="D7" s="15">
        <v>1062.23</v>
      </c>
      <c r="E7" s="15">
        <v>964.163724</v>
      </c>
      <c r="F7" s="15">
        <v>98.073056</v>
      </c>
      <c r="G7" s="15">
        <v>445.108</v>
      </c>
    </row>
    <row r="8" ht="18" customHeight="1" spans="1:7">
      <c r="A8" s="160" t="s">
        <v>59</v>
      </c>
      <c r="B8" s="160" t="s">
        <v>60</v>
      </c>
      <c r="C8" s="15">
        <v>1507.34478</v>
      </c>
      <c r="D8" s="15">
        <v>1062.23</v>
      </c>
      <c r="E8" s="15">
        <v>964.163724</v>
      </c>
      <c r="F8" s="15">
        <v>98.073056</v>
      </c>
      <c r="G8" s="15">
        <v>445.108</v>
      </c>
    </row>
    <row r="9" ht="18" customHeight="1" spans="1:7">
      <c r="A9" s="203" t="s">
        <v>61</v>
      </c>
      <c r="B9" s="203" t="s">
        <v>62</v>
      </c>
      <c r="C9" s="15">
        <v>1507.34478</v>
      </c>
      <c r="D9" s="15">
        <v>1062.23</v>
      </c>
      <c r="E9" s="15">
        <v>964.163724</v>
      </c>
      <c r="F9" s="15">
        <v>98.073056</v>
      </c>
      <c r="G9" s="15">
        <v>445.108</v>
      </c>
    </row>
    <row r="10" ht="18" customHeight="1" spans="1:7">
      <c r="A10" s="13" t="s">
        <v>63</v>
      </c>
      <c r="B10" s="13" t="s">
        <v>64</v>
      </c>
      <c r="C10" s="15">
        <v>145.945631</v>
      </c>
      <c r="D10" s="15">
        <v>145.945631</v>
      </c>
      <c r="E10" s="15">
        <v>130.975875</v>
      </c>
      <c r="F10" s="15">
        <v>14.969756</v>
      </c>
      <c r="G10" s="15"/>
    </row>
    <row r="11" ht="18" customHeight="1" spans="1:7">
      <c r="A11" s="160" t="s">
        <v>65</v>
      </c>
      <c r="B11" s="160" t="s">
        <v>66</v>
      </c>
      <c r="C11" s="15">
        <v>140.73</v>
      </c>
      <c r="D11" s="15">
        <v>140.73</v>
      </c>
      <c r="E11" s="15">
        <v>125.76</v>
      </c>
      <c r="F11" s="15">
        <v>14.969756</v>
      </c>
      <c r="G11" s="15"/>
    </row>
    <row r="12" ht="18" customHeight="1" spans="1:7">
      <c r="A12" s="203" t="s">
        <v>67</v>
      </c>
      <c r="B12" s="203" t="s">
        <v>68</v>
      </c>
      <c r="C12" s="15">
        <v>29.413156</v>
      </c>
      <c r="D12" s="15">
        <v>29.413156</v>
      </c>
      <c r="E12" s="15">
        <v>14.4434</v>
      </c>
      <c r="F12" s="15">
        <v>14.969756</v>
      </c>
      <c r="G12" s="15"/>
    </row>
    <row r="13" ht="18" customHeight="1" spans="1:7">
      <c r="A13" s="203" t="s">
        <v>69</v>
      </c>
      <c r="B13" s="203" t="s">
        <v>70</v>
      </c>
      <c r="C13" s="15">
        <v>111.32</v>
      </c>
      <c r="D13" s="15">
        <v>111.32</v>
      </c>
      <c r="E13" s="15">
        <v>111.32</v>
      </c>
      <c r="F13" s="15"/>
      <c r="G13" s="15"/>
    </row>
    <row r="14" ht="18" customHeight="1" spans="1:7">
      <c r="A14" s="160" t="s">
        <v>71</v>
      </c>
      <c r="B14" s="160" t="s">
        <v>72</v>
      </c>
      <c r="C14" s="15">
        <v>0.9984</v>
      </c>
      <c r="D14" s="15">
        <v>0.9984</v>
      </c>
      <c r="E14" s="15">
        <v>0.9984</v>
      </c>
      <c r="F14" s="15"/>
      <c r="G14" s="15"/>
    </row>
    <row r="15" ht="18" customHeight="1" spans="1:7">
      <c r="A15" s="203" t="s">
        <v>73</v>
      </c>
      <c r="B15" s="203" t="s">
        <v>74</v>
      </c>
      <c r="C15" s="15">
        <v>0.9984</v>
      </c>
      <c r="D15" s="15">
        <v>0.9984</v>
      </c>
      <c r="E15" s="15">
        <v>0.9984</v>
      </c>
      <c r="F15" s="15"/>
      <c r="G15" s="15"/>
    </row>
    <row r="16" ht="18" customHeight="1" spans="1:7">
      <c r="A16" s="160" t="s">
        <v>75</v>
      </c>
      <c r="B16" s="160" t="s">
        <v>76</v>
      </c>
      <c r="C16" s="15">
        <v>4.22305</v>
      </c>
      <c r="D16" s="15">
        <v>4.22305</v>
      </c>
      <c r="E16" s="15">
        <v>4.22305</v>
      </c>
      <c r="F16" s="15"/>
      <c r="G16" s="15"/>
    </row>
    <row r="17" ht="18" customHeight="1" spans="1:7">
      <c r="A17" s="203" t="s">
        <v>77</v>
      </c>
      <c r="B17" s="203" t="s">
        <v>76</v>
      </c>
      <c r="C17" s="15">
        <v>4.22305</v>
      </c>
      <c r="D17" s="15">
        <v>4.22305</v>
      </c>
      <c r="E17" s="15">
        <v>4.22305</v>
      </c>
      <c r="F17" s="15"/>
      <c r="G17" s="15"/>
    </row>
    <row r="18" ht="18" customHeight="1" spans="1:7">
      <c r="A18" s="13" t="s">
        <v>78</v>
      </c>
      <c r="B18" s="13" t="s">
        <v>79</v>
      </c>
      <c r="C18" s="15">
        <v>126.283281</v>
      </c>
      <c r="D18" s="15">
        <v>126.283281</v>
      </c>
      <c r="E18" s="15">
        <v>126.283281</v>
      </c>
      <c r="F18" s="15"/>
      <c r="G18" s="15"/>
    </row>
    <row r="19" ht="18" customHeight="1" spans="1:7">
      <c r="A19" s="160" t="s">
        <v>80</v>
      </c>
      <c r="B19" s="160" t="s">
        <v>81</v>
      </c>
      <c r="C19" s="15">
        <v>126.283281</v>
      </c>
      <c r="D19" s="15">
        <v>126.283281</v>
      </c>
      <c r="E19" s="15">
        <v>126.283281</v>
      </c>
      <c r="F19" s="15"/>
      <c r="G19" s="15"/>
    </row>
    <row r="20" ht="18" customHeight="1" spans="1:7">
      <c r="A20" s="203" t="s">
        <v>82</v>
      </c>
      <c r="B20" s="203" t="s">
        <v>83</v>
      </c>
      <c r="C20" s="15">
        <v>46.02391</v>
      </c>
      <c r="D20" s="15">
        <v>46.02391</v>
      </c>
      <c r="E20" s="15">
        <v>46.02391</v>
      </c>
      <c r="F20" s="15"/>
      <c r="G20" s="15"/>
    </row>
    <row r="21" ht="18" customHeight="1" spans="1:7">
      <c r="A21" s="203" t="s">
        <v>84</v>
      </c>
      <c r="B21" s="203" t="s">
        <v>85</v>
      </c>
      <c r="C21" s="15">
        <v>80.259371</v>
      </c>
      <c r="D21" s="15">
        <v>80.259371</v>
      </c>
      <c r="E21" s="15">
        <v>80.259371</v>
      </c>
      <c r="F21" s="15"/>
      <c r="G21" s="15"/>
    </row>
    <row r="22" ht="18" customHeight="1" spans="1:7">
      <c r="A22" s="13" t="s">
        <v>86</v>
      </c>
      <c r="B22" s="13" t="s">
        <v>87</v>
      </c>
      <c r="C22" s="15">
        <v>88.696068</v>
      </c>
      <c r="D22" s="15">
        <v>88.696068</v>
      </c>
      <c r="E22" s="15">
        <v>88.696068</v>
      </c>
      <c r="F22" s="15"/>
      <c r="G22" s="15"/>
    </row>
    <row r="23" ht="18" customHeight="1" spans="1:7">
      <c r="A23" s="160" t="s">
        <v>88</v>
      </c>
      <c r="B23" s="160" t="s">
        <v>89</v>
      </c>
      <c r="C23" s="15">
        <v>88.696068</v>
      </c>
      <c r="D23" s="15">
        <v>88.696068</v>
      </c>
      <c r="E23" s="15">
        <v>88.696068</v>
      </c>
      <c r="F23" s="15"/>
      <c r="G23" s="15"/>
    </row>
    <row r="24" ht="18" customHeight="1" spans="1:7">
      <c r="A24" s="203" t="s">
        <v>90</v>
      </c>
      <c r="B24" s="203" t="s">
        <v>91</v>
      </c>
      <c r="C24" s="15">
        <v>88.696068</v>
      </c>
      <c r="D24" s="15">
        <v>88.696068</v>
      </c>
      <c r="E24" s="15">
        <v>88.696068</v>
      </c>
      <c r="F24" s="15"/>
      <c r="G24" s="15"/>
    </row>
    <row r="25" ht="18" customHeight="1" spans="1:7">
      <c r="A25" s="204" t="s">
        <v>92</v>
      </c>
      <c r="B25" s="205" t="s">
        <v>92</v>
      </c>
      <c r="C25" s="15">
        <v>1868.26976</v>
      </c>
      <c r="D25" s="15">
        <v>1423.16176</v>
      </c>
      <c r="E25" s="15">
        <v>1310.118948</v>
      </c>
      <c r="F25" s="15">
        <v>113.042812</v>
      </c>
      <c r="G25" s="15">
        <v>445.108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7"/>
  <sheetViews>
    <sheetView showGridLines="0" topLeftCell="H1" workbookViewId="0">
      <selection activeCell="P18" sqref="P18"/>
    </sheetView>
  </sheetViews>
  <sheetFormatPr defaultColWidth="9.125" defaultRowHeight="14.25" customHeight="1"/>
  <cols>
    <col min="1" max="1" width="5.875" customWidth="1"/>
    <col min="2" max="2" width="7.125" customWidth="1"/>
    <col min="3" max="3" width="44" customWidth="1"/>
    <col min="4" max="13" width="19.375" customWidth="1"/>
    <col min="14" max="14" width="7.625" customWidth="1"/>
    <col min="15" max="15" width="6.25" customWidth="1"/>
    <col min="16" max="16" width="44" customWidth="1"/>
    <col min="17" max="17" width="21.75" customWidth="1"/>
    <col min="18" max="26" width="18.875" customWidth="1"/>
  </cols>
  <sheetData>
    <row r="1" ht="12" customHeight="1" spans="1:26">
      <c r="A1" s="174"/>
      <c r="D1" s="58"/>
      <c r="K1" s="58"/>
      <c r="L1" s="58"/>
      <c r="M1" s="58"/>
      <c r="Q1" s="58"/>
      <c r="W1" s="57"/>
      <c r="X1" s="57"/>
      <c r="Y1" s="57"/>
      <c r="Z1" s="56" t="s">
        <v>115</v>
      </c>
    </row>
    <row r="2" ht="39" customHeight="1" spans="1:26">
      <c r="A2" s="175" t="s">
        <v>116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94"/>
    </row>
    <row r="3" ht="19.5" customHeight="1" spans="1:26">
      <c r="A3" s="21" t="str">
        <f>"单位名称："&amp;"曲靖市第二幼儿园"</f>
        <v>单位名称：曲靖市第二幼儿园</v>
      </c>
      <c r="D3" s="58"/>
      <c r="K3" s="58"/>
      <c r="L3" s="58"/>
      <c r="M3" s="58"/>
      <c r="Q3" s="58"/>
      <c r="W3" s="106"/>
      <c r="X3" s="106"/>
      <c r="Y3" s="106"/>
      <c r="Z3" s="106" t="s">
        <v>2</v>
      </c>
    </row>
    <row r="4" ht="19.5" customHeight="1" spans="1:26">
      <c r="A4" s="177" t="s">
        <v>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 t="s">
        <v>4</v>
      </c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</row>
    <row r="5" ht="21.75" customHeight="1" spans="1:26">
      <c r="A5" s="178" t="s">
        <v>117</v>
      </c>
      <c r="B5" s="179"/>
      <c r="C5" s="178"/>
      <c r="D5" s="177" t="s">
        <v>29</v>
      </c>
      <c r="E5" s="177" t="s">
        <v>32</v>
      </c>
      <c r="F5" s="177"/>
      <c r="G5" s="177"/>
      <c r="H5" s="177" t="s">
        <v>33</v>
      </c>
      <c r="I5" s="177"/>
      <c r="J5" s="177"/>
      <c r="K5" s="177" t="s">
        <v>34</v>
      </c>
      <c r="L5" s="177"/>
      <c r="M5" s="177"/>
      <c r="N5" s="178" t="s">
        <v>118</v>
      </c>
      <c r="O5" s="179"/>
      <c r="P5" s="178"/>
      <c r="Q5" s="177" t="s">
        <v>29</v>
      </c>
      <c r="R5" s="191" t="s">
        <v>32</v>
      </c>
      <c r="S5" s="192"/>
      <c r="T5" s="193"/>
      <c r="U5" s="191" t="s">
        <v>33</v>
      </c>
      <c r="V5" s="192"/>
      <c r="W5" s="177"/>
      <c r="X5" s="177" t="s">
        <v>34</v>
      </c>
      <c r="Y5" s="177"/>
      <c r="Z5" s="193"/>
    </row>
    <row r="6" ht="17.25" customHeight="1" spans="1:26">
      <c r="A6" s="180" t="s">
        <v>119</v>
      </c>
      <c r="B6" s="180" t="s">
        <v>120</v>
      </c>
      <c r="C6" s="180" t="s">
        <v>47</v>
      </c>
      <c r="D6" s="177"/>
      <c r="E6" s="177" t="s">
        <v>31</v>
      </c>
      <c r="F6" s="177" t="s">
        <v>48</v>
      </c>
      <c r="G6" s="177" t="s">
        <v>49</v>
      </c>
      <c r="H6" s="177" t="s">
        <v>31</v>
      </c>
      <c r="I6" s="177" t="s">
        <v>48</v>
      </c>
      <c r="J6" s="177" t="s">
        <v>49</v>
      </c>
      <c r="K6" s="177" t="s">
        <v>31</v>
      </c>
      <c r="L6" s="177" t="s">
        <v>48</v>
      </c>
      <c r="M6" s="177" t="s">
        <v>49</v>
      </c>
      <c r="N6" s="180" t="s">
        <v>119</v>
      </c>
      <c r="O6" s="180" t="s">
        <v>120</v>
      </c>
      <c r="P6" s="180" t="s">
        <v>47</v>
      </c>
      <c r="Q6" s="177"/>
      <c r="R6" s="177" t="s">
        <v>31</v>
      </c>
      <c r="S6" s="177" t="s">
        <v>48</v>
      </c>
      <c r="T6" s="177" t="s">
        <v>49</v>
      </c>
      <c r="U6" s="177" t="s">
        <v>31</v>
      </c>
      <c r="V6" s="177" t="s">
        <v>48</v>
      </c>
      <c r="W6" s="177" t="s">
        <v>49</v>
      </c>
      <c r="X6" s="177" t="s">
        <v>31</v>
      </c>
      <c r="Y6" s="177" t="s">
        <v>48</v>
      </c>
      <c r="Z6" s="195" t="s">
        <v>49</v>
      </c>
    </row>
    <row r="7" customHeight="1" spans="1:26">
      <c r="A7" s="181" t="s">
        <v>109</v>
      </c>
      <c r="B7" s="181" t="s">
        <v>110</v>
      </c>
      <c r="C7" s="181" t="s">
        <v>111</v>
      </c>
      <c r="D7" s="181" t="s">
        <v>112</v>
      </c>
      <c r="E7" s="182" t="s">
        <v>113</v>
      </c>
      <c r="F7" s="182" t="s">
        <v>114</v>
      </c>
      <c r="G7" s="182" t="s">
        <v>121</v>
      </c>
      <c r="H7" s="182" t="s">
        <v>122</v>
      </c>
      <c r="I7" s="182" t="s">
        <v>123</v>
      </c>
      <c r="J7" s="182" t="s">
        <v>124</v>
      </c>
      <c r="K7" s="182" t="s">
        <v>125</v>
      </c>
      <c r="L7" s="182" t="s">
        <v>126</v>
      </c>
      <c r="M7" s="182" t="s">
        <v>127</v>
      </c>
      <c r="N7" s="182" t="s">
        <v>128</v>
      </c>
      <c r="O7" s="182" t="s">
        <v>129</v>
      </c>
      <c r="P7" s="182" t="s">
        <v>130</v>
      </c>
      <c r="Q7" s="182" t="s">
        <v>131</v>
      </c>
      <c r="R7" s="182" t="s">
        <v>132</v>
      </c>
      <c r="S7" s="182" t="s">
        <v>133</v>
      </c>
      <c r="T7" s="182" t="s">
        <v>134</v>
      </c>
      <c r="U7" s="182" t="s">
        <v>135</v>
      </c>
      <c r="V7" s="182" t="s">
        <v>136</v>
      </c>
      <c r="W7" s="182" t="s">
        <v>137</v>
      </c>
      <c r="X7" s="182" t="s">
        <v>138</v>
      </c>
      <c r="Y7" s="196">
        <v>25</v>
      </c>
      <c r="Z7" s="197">
        <v>26</v>
      </c>
    </row>
    <row r="8" ht="17.25" customHeight="1" spans="1:26">
      <c r="A8" s="183" t="s">
        <v>139</v>
      </c>
      <c r="B8" s="183"/>
      <c r="C8" s="183" t="s">
        <v>140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141</v>
      </c>
      <c r="O8" s="13"/>
      <c r="P8" s="188" t="s">
        <v>142</v>
      </c>
      <c r="Q8" s="15">
        <v>1289.69</v>
      </c>
      <c r="R8" s="15">
        <v>1289.69</v>
      </c>
      <c r="S8" s="15">
        <v>1289.69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4"/>
      <c r="B9" s="184" t="s">
        <v>143</v>
      </c>
      <c r="C9" s="184" t="s">
        <v>144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0"/>
      <c r="O9" s="160" t="s">
        <v>143</v>
      </c>
      <c r="P9" s="189" t="s">
        <v>145</v>
      </c>
      <c r="Q9" s="15">
        <v>312.4932</v>
      </c>
      <c r="R9" s="15">
        <v>312.4932</v>
      </c>
      <c r="S9" s="15">
        <v>312.4932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3" t="s">
        <v>146</v>
      </c>
      <c r="B10" s="183"/>
      <c r="C10" s="183" t="s">
        <v>147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0"/>
      <c r="O10" s="160" t="s">
        <v>148</v>
      </c>
      <c r="P10" s="189" t="s">
        <v>149</v>
      </c>
      <c r="Q10" s="15">
        <v>25.945824</v>
      </c>
      <c r="R10" s="15">
        <v>25.945824</v>
      </c>
      <c r="S10" s="15">
        <v>25.945824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4"/>
      <c r="B11" s="184" t="s">
        <v>143</v>
      </c>
      <c r="C11" s="184" t="s">
        <v>150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0"/>
      <c r="O11" s="160" t="s">
        <v>151</v>
      </c>
      <c r="P11" s="189" t="s">
        <v>152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3" t="s">
        <v>153</v>
      </c>
      <c r="B12" s="183"/>
      <c r="C12" s="183" t="s">
        <v>154</v>
      </c>
      <c r="D12" s="15">
        <v>1757.71996</v>
      </c>
      <c r="E12" s="15">
        <v>1757.71996</v>
      </c>
      <c r="F12" s="15">
        <v>1402.71996</v>
      </c>
      <c r="G12" s="15">
        <v>355</v>
      </c>
      <c r="H12" s="15"/>
      <c r="I12" s="15"/>
      <c r="J12" s="15"/>
      <c r="K12" s="15"/>
      <c r="L12" s="15"/>
      <c r="M12" s="15"/>
      <c r="N12" s="160"/>
      <c r="O12" s="160" t="s">
        <v>155</v>
      </c>
      <c r="P12" s="189" t="s">
        <v>156</v>
      </c>
      <c r="Q12" s="15">
        <v>465.7247</v>
      </c>
      <c r="R12" s="15">
        <v>465.7247</v>
      </c>
      <c r="S12" s="15">
        <v>465.7247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4"/>
      <c r="B13" s="184" t="s">
        <v>143</v>
      </c>
      <c r="C13" s="184" t="s">
        <v>142</v>
      </c>
      <c r="D13" s="15">
        <v>1289.677148</v>
      </c>
      <c r="E13" s="15">
        <v>1289.677148</v>
      </c>
      <c r="F13" s="15">
        <v>1289.677148</v>
      </c>
      <c r="G13" s="15"/>
      <c r="H13" s="15"/>
      <c r="I13" s="15"/>
      <c r="J13" s="15"/>
      <c r="K13" s="15"/>
      <c r="L13" s="15"/>
      <c r="M13" s="15"/>
      <c r="N13" s="160"/>
      <c r="O13" s="160" t="s">
        <v>157</v>
      </c>
      <c r="P13" s="189" t="s">
        <v>158</v>
      </c>
      <c r="Q13" s="15">
        <v>111.32</v>
      </c>
      <c r="R13" s="15">
        <v>111.32</v>
      </c>
      <c r="S13" s="15">
        <v>111.32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4"/>
      <c r="B14" s="184" t="s">
        <v>148</v>
      </c>
      <c r="C14" s="184" t="s">
        <v>159</v>
      </c>
      <c r="D14" s="15">
        <v>468.042812</v>
      </c>
      <c r="E14" s="15">
        <v>468.042812</v>
      </c>
      <c r="F14" s="15">
        <v>113.042812</v>
      </c>
      <c r="G14" s="15">
        <v>355</v>
      </c>
      <c r="H14" s="15"/>
      <c r="I14" s="15"/>
      <c r="J14" s="15"/>
      <c r="K14" s="15"/>
      <c r="L14" s="15"/>
      <c r="M14" s="15"/>
      <c r="N14" s="160"/>
      <c r="O14" s="160" t="s">
        <v>160</v>
      </c>
      <c r="P14" s="189" t="s">
        <v>161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3" t="s">
        <v>162</v>
      </c>
      <c r="B15" s="183"/>
      <c r="C15" s="183" t="s">
        <v>163</v>
      </c>
      <c r="D15" s="15">
        <v>90</v>
      </c>
      <c r="E15" s="15">
        <v>90</v>
      </c>
      <c r="F15" s="15"/>
      <c r="G15" s="15">
        <v>90</v>
      </c>
      <c r="H15" s="15"/>
      <c r="I15" s="15"/>
      <c r="J15" s="15"/>
      <c r="K15" s="15"/>
      <c r="L15" s="15"/>
      <c r="M15" s="15"/>
      <c r="N15" s="160"/>
      <c r="O15" s="160" t="s">
        <v>124</v>
      </c>
      <c r="P15" s="189" t="s">
        <v>164</v>
      </c>
      <c r="Q15" s="15">
        <v>41.02391</v>
      </c>
      <c r="R15" s="15">
        <v>41.02391</v>
      </c>
      <c r="S15" s="15">
        <v>41.02391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4"/>
      <c r="B16" s="184" t="s">
        <v>143</v>
      </c>
      <c r="C16" s="184" t="s">
        <v>165</v>
      </c>
      <c r="D16" s="15">
        <v>90</v>
      </c>
      <c r="E16" s="15">
        <v>90</v>
      </c>
      <c r="F16" s="15"/>
      <c r="G16" s="15">
        <v>90</v>
      </c>
      <c r="H16" s="15"/>
      <c r="I16" s="15"/>
      <c r="J16" s="15"/>
      <c r="K16" s="15"/>
      <c r="L16" s="15"/>
      <c r="M16" s="15"/>
      <c r="N16" s="160"/>
      <c r="O16" s="160" t="s">
        <v>125</v>
      </c>
      <c r="P16" s="189" t="s">
        <v>166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83" t="s">
        <v>167</v>
      </c>
      <c r="B17" s="183"/>
      <c r="C17" s="183" t="s">
        <v>168</v>
      </c>
      <c r="D17" s="15">
        <v>20.5498</v>
      </c>
      <c r="E17" s="15">
        <v>20.5498</v>
      </c>
      <c r="F17" s="15">
        <v>20.4418</v>
      </c>
      <c r="G17" s="15">
        <v>0.108</v>
      </c>
      <c r="H17" s="15"/>
      <c r="I17" s="15"/>
      <c r="J17" s="15"/>
      <c r="K17" s="15"/>
      <c r="L17" s="15"/>
      <c r="M17" s="15"/>
      <c r="N17" s="160"/>
      <c r="O17" s="160" t="s">
        <v>126</v>
      </c>
      <c r="P17" s="189" t="s">
        <v>169</v>
      </c>
      <c r="Q17" s="15">
        <v>84.482421</v>
      </c>
      <c r="R17" s="15">
        <v>84.482421</v>
      </c>
      <c r="S17" s="15">
        <v>84.482421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4"/>
      <c r="B18" s="184" t="s">
        <v>143</v>
      </c>
      <c r="C18" s="184" t="s">
        <v>170</v>
      </c>
      <c r="D18" s="15">
        <v>8.3984</v>
      </c>
      <c r="E18" s="15">
        <v>8.3984</v>
      </c>
      <c r="F18" s="15">
        <v>8.3984</v>
      </c>
      <c r="G18" s="15"/>
      <c r="H18" s="15"/>
      <c r="I18" s="15"/>
      <c r="J18" s="15"/>
      <c r="K18" s="15"/>
      <c r="L18" s="15"/>
      <c r="M18" s="15"/>
      <c r="N18" s="160"/>
      <c r="O18" s="160" t="s">
        <v>127</v>
      </c>
      <c r="P18" s="189" t="s">
        <v>91</v>
      </c>
      <c r="Q18" s="15">
        <v>88.696068</v>
      </c>
      <c r="R18" s="15">
        <v>88.696068</v>
      </c>
      <c r="S18" s="15">
        <v>88.696068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4"/>
      <c r="B19" s="184" t="s">
        <v>148</v>
      </c>
      <c r="C19" s="184" t="s">
        <v>171</v>
      </c>
      <c r="D19" s="15">
        <v>0.108</v>
      </c>
      <c r="E19" s="15">
        <v>0.108</v>
      </c>
      <c r="F19" s="15"/>
      <c r="G19" s="15">
        <v>0.108</v>
      </c>
      <c r="H19" s="15"/>
      <c r="I19" s="15"/>
      <c r="J19" s="15"/>
      <c r="K19" s="15"/>
      <c r="L19" s="15"/>
      <c r="M19" s="15"/>
      <c r="N19" s="160"/>
      <c r="O19" s="160" t="s">
        <v>172</v>
      </c>
      <c r="P19" s="189" t="s">
        <v>173</v>
      </c>
      <c r="Q19" s="15">
        <v>160</v>
      </c>
      <c r="R19" s="15">
        <v>160</v>
      </c>
      <c r="S19" s="15">
        <v>160</v>
      </c>
      <c r="T19" s="15"/>
      <c r="U19" s="15"/>
      <c r="V19" s="15"/>
      <c r="W19" s="15"/>
      <c r="X19" s="15"/>
      <c r="Y19" s="15"/>
      <c r="Z19" s="15"/>
    </row>
    <row r="20" ht="17.25" customHeight="1" spans="1:26">
      <c r="A20" s="184"/>
      <c r="B20" s="184" t="s">
        <v>174</v>
      </c>
      <c r="C20" s="184" t="s">
        <v>175</v>
      </c>
      <c r="D20" s="15">
        <v>12.0434</v>
      </c>
      <c r="E20" s="15">
        <v>12.0434</v>
      </c>
      <c r="F20" s="15">
        <v>12.0434</v>
      </c>
      <c r="G20" s="15"/>
      <c r="H20" s="15"/>
      <c r="I20" s="15"/>
      <c r="J20" s="15"/>
      <c r="K20" s="15"/>
      <c r="L20" s="15"/>
      <c r="M20" s="15"/>
      <c r="N20" s="13" t="s">
        <v>176</v>
      </c>
      <c r="O20" s="13"/>
      <c r="P20" s="188" t="s">
        <v>159</v>
      </c>
      <c r="Q20" s="15">
        <v>468.03</v>
      </c>
      <c r="R20" s="15">
        <v>468.03</v>
      </c>
      <c r="S20" s="15">
        <v>113.03</v>
      </c>
      <c r="T20" s="15">
        <v>355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60"/>
      <c r="O21" s="160" t="s">
        <v>143</v>
      </c>
      <c r="P21" s="189" t="s">
        <v>177</v>
      </c>
      <c r="Q21" s="15">
        <v>110.67</v>
      </c>
      <c r="R21" s="15">
        <v>110.67</v>
      </c>
      <c r="S21" s="15">
        <v>20.67</v>
      </c>
      <c r="T21" s="15">
        <v>90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60"/>
      <c r="O22" s="160" t="s">
        <v>148</v>
      </c>
      <c r="P22" s="189" t="s">
        <v>178</v>
      </c>
      <c r="Q22" s="15">
        <v>15</v>
      </c>
      <c r="R22" s="15">
        <v>15</v>
      </c>
      <c r="S22" s="15">
        <v>5</v>
      </c>
      <c r="T22" s="15">
        <v>10</v>
      </c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60"/>
      <c r="O23" s="160" t="s">
        <v>174</v>
      </c>
      <c r="P23" s="189" t="s">
        <v>179</v>
      </c>
      <c r="Q23" s="15">
        <v>12</v>
      </c>
      <c r="R23" s="15">
        <v>12</v>
      </c>
      <c r="S23" s="15">
        <v>2</v>
      </c>
      <c r="T23" s="15">
        <v>10</v>
      </c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60"/>
      <c r="O24" s="160" t="s">
        <v>180</v>
      </c>
      <c r="P24" s="189" t="s">
        <v>181</v>
      </c>
      <c r="Q24" s="15">
        <v>12</v>
      </c>
      <c r="R24" s="15">
        <v>12</v>
      </c>
      <c r="S24" s="15">
        <v>2</v>
      </c>
      <c r="T24" s="15">
        <v>10</v>
      </c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60"/>
      <c r="O25" s="160" t="s">
        <v>155</v>
      </c>
      <c r="P25" s="189" t="s">
        <v>182</v>
      </c>
      <c r="Q25" s="15">
        <v>13</v>
      </c>
      <c r="R25" s="15">
        <v>13</v>
      </c>
      <c r="S25" s="15">
        <v>3</v>
      </c>
      <c r="T25" s="15">
        <v>10</v>
      </c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60"/>
      <c r="O26" s="160" t="s">
        <v>160</v>
      </c>
      <c r="P26" s="189" t="s">
        <v>183</v>
      </c>
      <c r="Q26" s="15">
        <v>19</v>
      </c>
      <c r="R26" s="15">
        <v>19</v>
      </c>
      <c r="S26" s="15">
        <v>4</v>
      </c>
      <c r="T26" s="15">
        <v>15</v>
      </c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60"/>
      <c r="O27" s="160" t="s">
        <v>125</v>
      </c>
      <c r="P27" s="189" t="s">
        <v>184</v>
      </c>
      <c r="Q27" s="15">
        <v>45</v>
      </c>
      <c r="R27" s="15">
        <v>45</v>
      </c>
      <c r="S27" s="15">
        <v>5</v>
      </c>
      <c r="T27" s="15">
        <v>40</v>
      </c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60"/>
      <c r="O28" s="160" t="s">
        <v>127</v>
      </c>
      <c r="P28" s="189" t="s">
        <v>185</v>
      </c>
      <c r="Q28" s="15">
        <v>140</v>
      </c>
      <c r="R28" s="15">
        <v>140</v>
      </c>
      <c r="S28" s="15">
        <v>20</v>
      </c>
      <c r="T28" s="15">
        <v>120</v>
      </c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60"/>
      <c r="O29" s="160" t="s">
        <v>128</v>
      </c>
      <c r="P29" s="189" t="s">
        <v>186</v>
      </c>
      <c r="Q29" s="15">
        <v>5</v>
      </c>
      <c r="R29" s="15">
        <v>5</v>
      </c>
      <c r="S29" s="15"/>
      <c r="T29" s="15">
        <v>5</v>
      </c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60"/>
      <c r="O30" s="160" t="s">
        <v>129</v>
      </c>
      <c r="P30" s="189" t="s">
        <v>187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60"/>
      <c r="O31" s="160" t="s">
        <v>130</v>
      </c>
      <c r="P31" s="189" t="s">
        <v>188</v>
      </c>
      <c r="Q31" s="15">
        <v>25.001138</v>
      </c>
      <c r="R31" s="15">
        <v>25.001138</v>
      </c>
      <c r="S31" s="15">
        <v>5.001138</v>
      </c>
      <c r="T31" s="15">
        <v>20</v>
      </c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60"/>
      <c r="O32" s="160" t="s">
        <v>131</v>
      </c>
      <c r="P32" s="189" t="s">
        <v>189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60"/>
      <c r="O33" s="160" t="s">
        <v>190</v>
      </c>
      <c r="P33" s="189" t="s">
        <v>191</v>
      </c>
      <c r="Q33" s="15">
        <v>5</v>
      </c>
      <c r="R33" s="15">
        <v>5</v>
      </c>
      <c r="S33" s="15"/>
      <c r="T33" s="15">
        <v>5</v>
      </c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60"/>
      <c r="O34" s="160" t="s">
        <v>192</v>
      </c>
      <c r="P34" s="189" t="s">
        <v>193</v>
      </c>
      <c r="Q34" s="15">
        <v>18.287544</v>
      </c>
      <c r="R34" s="15">
        <v>18.287544</v>
      </c>
      <c r="S34" s="15">
        <v>18.287544</v>
      </c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60"/>
      <c r="O35" s="160" t="s">
        <v>194</v>
      </c>
      <c r="P35" s="189" t="s">
        <v>195</v>
      </c>
      <c r="Q35" s="15">
        <v>20.073232</v>
      </c>
      <c r="R35" s="15">
        <v>20.073232</v>
      </c>
      <c r="S35" s="15">
        <v>20.073232</v>
      </c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60"/>
      <c r="O36" s="160" t="s">
        <v>196</v>
      </c>
      <c r="P36" s="189" t="s">
        <v>197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60"/>
      <c r="O37" s="160" t="s">
        <v>198</v>
      </c>
      <c r="P37" s="189" t="s">
        <v>199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60"/>
      <c r="O38" s="160" t="s">
        <v>172</v>
      </c>
      <c r="P38" s="189" t="s">
        <v>200</v>
      </c>
      <c r="Q38" s="15">
        <v>28</v>
      </c>
      <c r="R38" s="15">
        <v>28</v>
      </c>
      <c r="S38" s="15">
        <v>8</v>
      </c>
      <c r="T38" s="15">
        <v>20</v>
      </c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 t="s">
        <v>201</v>
      </c>
      <c r="O39" s="13"/>
      <c r="P39" s="188" t="s">
        <v>168</v>
      </c>
      <c r="Q39" s="15">
        <v>20.5498</v>
      </c>
      <c r="R39" s="15">
        <v>20.5498</v>
      </c>
      <c r="S39" s="15">
        <v>20.4418</v>
      </c>
      <c r="T39" s="15">
        <v>0.108</v>
      </c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60"/>
      <c r="O40" s="160" t="s">
        <v>143</v>
      </c>
      <c r="P40" s="189" t="s">
        <v>202</v>
      </c>
      <c r="Q40" s="15">
        <v>12.0434</v>
      </c>
      <c r="R40" s="15">
        <v>12.0434</v>
      </c>
      <c r="S40" s="15">
        <v>12.0434</v>
      </c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60"/>
      <c r="O41" s="160" t="s">
        <v>148</v>
      </c>
      <c r="P41" s="189" t="s">
        <v>203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60"/>
      <c r="O42" s="160" t="s">
        <v>174</v>
      </c>
      <c r="P42" s="189" t="s">
        <v>204</v>
      </c>
      <c r="Q42" s="15">
        <v>3.3984</v>
      </c>
      <c r="R42" s="15">
        <v>3.3984</v>
      </c>
      <c r="S42" s="15">
        <v>3.3984</v>
      </c>
      <c r="T42" s="15"/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60"/>
      <c r="O43" s="160" t="s">
        <v>155</v>
      </c>
      <c r="P43" s="189" t="s">
        <v>205</v>
      </c>
      <c r="Q43" s="15">
        <v>5</v>
      </c>
      <c r="R43" s="15">
        <v>5</v>
      </c>
      <c r="S43" s="15">
        <v>5</v>
      </c>
      <c r="T43" s="15"/>
      <c r="U43" s="15"/>
      <c r="V43" s="15"/>
      <c r="W43" s="15"/>
      <c r="X43" s="15"/>
      <c r="Y43" s="15"/>
      <c r="Z43" s="15"/>
    </row>
    <row r="44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60"/>
      <c r="O44" s="160" t="s">
        <v>157</v>
      </c>
      <c r="P44" s="189" t="s">
        <v>171</v>
      </c>
      <c r="Q44" s="15">
        <v>0.108</v>
      </c>
      <c r="R44" s="15">
        <v>0.108</v>
      </c>
      <c r="S44" s="15"/>
      <c r="T44" s="15">
        <v>0.108</v>
      </c>
      <c r="U44" s="15"/>
      <c r="V44" s="15"/>
      <c r="W44" s="15"/>
      <c r="X44" s="15"/>
      <c r="Y44" s="15"/>
      <c r="Z44" s="15"/>
    </row>
    <row r="45" ht="17.25" customHeight="1" spans="1:2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 t="s">
        <v>206</v>
      </c>
      <c r="O45" s="13"/>
      <c r="P45" s="188" t="s">
        <v>207</v>
      </c>
      <c r="Q45" s="15">
        <v>90</v>
      </c>
      <c r="R45" s="15">
        <v>90</v>
      </c>
      <c r="S45" s="15"/>
      <c r="T45" s="15">
        <v>90</v>
      </c>
      <c r="U45" s="15"/>
      <c r="V45" s="15"/>
      <c r="W45" s="15"/>
      <c r="X45" s="15"/>
      <c r="Y45" s="15"/>
      <c r="Z45" s="15"/>
    </row>
    <row r="46" ht="17.25" customHeight="1" spans="1:2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60"/>
      <c r="O46" s="160" t="s">
        <v>148</v>
      </c>
      <c r="P46" s="189" t="s">
        <v>208</v>
      </c>
      <c r="Q46" s="15">
        <v>90</v>
      </c>
      <c r="R46" s="15">
        <v>90</v>
      </c>
      <c r="S46" s="15"/>
      <c r="T46" s="15">
        <v>90</v>
      </c>
      <c r="U46" s="15"/>
      <c r="V46" s="15"/>
      <c r="W46" s="15"/>
      <c r="X46" s="15"/>
      <c r="Y46" s="15"/>
      <c r="Z46" s="15"/>
    </row>
    <row r="47" ht="20.25" customHeight="1" spans="1:26">
      <c r="A47" s="185" t="s">
        <v>23</v>
      </c>
      <c r="B47" s="186"/>
      <c r="C47" s="187"/>
      <c r="D47" s="15">
        <v>1868.26976</v>
      </c>
      <c r="E47" s="15">
        <v>1868.26976</v>
      </c>
      <c r="F47" s="15">
        <v>1423.16176</v>
      </c>
      <c r="G47" s="15">
        <v>445.108</v>
      </c>
      <c r="H47" s="15"/>
      <c r="I47" s="15"/>
      <c r="J47" s="15"/>
      <c r="K47" s="15"/>
      <c r="L47" s="15"/>
      <c r="M47" s="15"/>
      <c r="N47" s="190" t="s">
        <v>23</v>
      </c>
      <c r="O47" s="190"/>
      <c r="P47" s="190"/>
      <c r="Q47" s="15">
        <v>1868.26976</v>
      </c>
      <c r="R47" s="15">
        <v>1868.26976</v>
      </c>
      <c r="S47" s="15">
        <v>1423.16176</v>
      </c>
      <c r="T47" s="15">
        <v>445.108</v>
      </c>
      <c r="U47" s="15"/>
      <c r="V47" s="15"/>
      <c r="W47" s="15"/>
      <c r="X47" s="15"/>
      <c r="Y47" s="15"/>
      <c r="Z47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7:C47"/>
    <mergeCell ref="N47:P47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B15" sqref="B15"/>
    </sheetView>
  </sheetViews>
  <sheetFormatPr defaultColWidth="9.125" defaultRowHeight="14.25" customHeight="1" outlineLevelRow="7" outlineLevelCol="5"/>
  <cols>
    <col min="1" max="2" width="27.375" customWidth="1"/>
    <col min="3" max="3" width="17.25" customWidth="1"/>
    <col min="4" max="5" width="26.25" customWidth="1"/>
    <col min="6" max="6" width="18.75" customWidth="1"/>
  </cols>
  <sheetData>
    <row r="1" customHeight="1" spans="1:6">
      <c r="A1" s="169"/>
      <c r="B1" s="169"/>
      <c r="C1" s="72"/>
      <c r="F1" s="170" t="s">
        <v>209</v>
      </c>
    </row>
    <row r="2" ht="25.5" customHeight="1" spans="1:6">
      <c r="A2" s="171" t="s">
        <v>210</v>
      </c>
      <c r="B2" s="171"/>
      <c r="C2" s="171"/>
      <c r="D2" s="171"/>
      <c r="E2" s="171"/>
      <c r="F2" s="171"/>
    </row>
    <row r="3" ht="15.75" customHeight="1" spans="1:6">
      <c r="A3" s="4" t="str">
        <f>"单位名称："&amp;"曲靖市第二幼儿园"</f>
        <v>单位名称：曲靖市第二幼儿园</v>
      </c>
      <c r="B3" s="169"/>
      <c r="C3" s="72"/>
      <c r="F3" s="274" t="s">
        <v>2</v>
      </c>
    </row>
    <row r="4" ht="19.5" customHeight="1" spans="1:6">
      <c r="A4" s="9" t="s">
        <v>211</v>
      </c>
      <c r="B4" s="10" t="s">
        <v>212</v>
      </c>
      <c r="C4" s="10" t="s">
        <v>213</v>
      </c>
      <c r="D4" s="10"/>
      <c r="E4" s="10"/>
      <c r="F4" s="10" t="s">
        <v>189</v>
      </c>
    </row>
    <row r="5" ht="19.5" customHeight="1" spans="1:6">
      <c r="A5" s="9"/>
      <c r="B5" s="10"/>
      <c r="C5" s="66" t="s">
        <v>31</v>
      </c>
      <c r="D5" s="66" t="s">
        <v>214</v>
      </c>
      <c r="E5" s="66" t="s">
        <v>215</v>
      </c>
      <c r="F5" s="10"/>
    </row>
    <row r="6" ht="18.75" customHeight="1" spans="1:6">
      <c r="A6" s="172">
        <v>1</v>
      </c>
      <c r="B6" s="172">
        <v>2</v>
      </c>
      <c r="C6" s="173">
        <v>3</v>
      </c>
      <c r="D6" s="172">
        <v>4</v>
      </c>
      <c r="E6" s="172">
        <v>5</v>
      </c>
      <c r="F6" s="172">
        <v>6</v>
      </c>
    </row>
    <row r="7" ht="18.75" customHeight="1" spans="1:6">
      <c r="A7" s="15">
        <v>0</v>
      </c>
      <c r="B7" s="15">
        <v>0</v>
      </c>
      <c r="C7" s="15">
        <v>0</v>
      </c>
      <c r="D7" s="15">
        <v>0</v>
      </c>
      <c r="E7" s="15">
        <v>0</v>
      </c>
      <c r="F7" s="15"/>
    </row>
    <row r="8" customHeight="1" spans="1:1">
      <c r="A8" t="s">
        <v>216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8"/>
  <sheetViews>
    <sheetView zoomScale="50" zoomScaleNormal="50" workbookViewId="0">
      <selection activeCell="E62" sqref="E62"/>
    </sheetView>
  </sheetViews>
  <sheetFormatPr defaultColWidth="9.125" defaultRowHeight="14.25" customHeight="1"/>
  <cols>
    <col min="1" max="1" width="32.875" customWidth="1"/>
    <col min="2" max="2" width="20.75" customWidth="1"/>
    <col min="3" max="3" width="31.25" customWidth="1"/>
    <col min="4" max="4" width="10.125" customWidth="1"/>
    <col min="5" max="5" width="17.62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ht="16.5" customHeight="1" spans="2:26">
      <c r="B1" s="149"/>
      <c r="D1" s="150"/>
      <c r="E1" s="150"/>
      <c r="F1" s="150"/>
      <c r="G1" s="150"/>
      <c r="H1" s="151"/>
      <c r="I1" s="151"/>
      <c r="K1" s="151"/>
      <c r="L1" s="151"/>
      <c r="M1" s="151"/>
      <c r="P1" s="151"/>
      <c r="T1" s="151"/>
      <c r="X1" s="149"/>
      <c r="Z1" s="56" t="s">
        <v>217</v>
      </c>
    </row>
    <row r="2" ht="26.25" customHeight="1" spans="1:26">
      <c r="A2" s="53" t="s">
        <v>218</v>
      </c>
      <c r="B2" s="53"/>
      <c r="C2" s="53"/>
      <c r="D2" s="53"/>
      <c r="E2" s="53"/>
      <c r="F2" s="53"/>
      <c r="G2" s="53"/>
      <c r="H2" s="53"/>
      <c r="I2" s="53"/>
      <c r="J2" s="3"/>
      <c r="K2" s="53"/>
      <c r="L2" s="53"/>
      <c r="M2" s="53"/>
      <c r="N2" s="3"/>
      <c r="O2" s="3"/>
      <c r="P2" s="53"/>
      <c r="Q2" s="3"/>
      <c r="R2" s="3"/>
      <c r="S2" s="3"/>
      <c r="T2" s="53"/>
      <c r="U2" s="53"/>
      <c r="V2" s="53"/>
      <c r="W2" s="53"/>
      <c r="X2" s="53"/>
      <c r="Y2" s="53"/>
      <c r="Z2" s="53"/>
    </row>
    <row r="3" ht="15" customHeight="1" spans="1:26">
      <c r="A3" s="4" t="str">
        <f>"单位名称："&amp;"曲靖市第二幼儿园"</f>
        <v>单位名称：曲靖市第二幼儿园</v>
      </c>
      <c r="B3" s="152"/>
      <c r="C3" s="152"/>
      <c r="D3" s="152"/>
      <c r="E3" s="152"/>
      <c r="F3" s="152"/>
      <c r="G3" s="152"/>
      <c r="H3" s="153"/>
      <c r="I3" s="153"/>
      <c r="J3" s="6"/>
      <c r="K3" s="153"/>
      <c r="L3" s="153"/>
      <c r="M3" s="153"/>
      <c r="N3" s="6"/>
      <c r="O3" s="6"/>
      <c r="P3" s="153"/>
      <c r="Q3" s="6"/>
      <c r="R3" s="6"/>
      <c r="S3" s="6"/>
      <c r="T3" s="153"/>
      <c r="X3" s="149"/>
      <c r="Z3" s="275" t="s">
        <v>2</v>
      </c>
    </row>
    <row r="4" ht="18" customHeight="1" spans="1:26">
      <c r="A4" s="154" t="s">
        <v>219</v>
      </c>
      <c r="B4" s="154" t="s">
        <v>220</v>
      </c>
      <c r="C4" s="154" t="s">
        <v>221</v>
      </c>
      <c r="D4" s="154" t="s">
        <v>222</v>
      </c>
      <c r="E4" s="154" t="s">
        <v>223</v>
      </c>
      <c r="F4" s="154" t="s">
        <v>224</v>
      </c>
      <c r="G4" s="154" t="s">
        <v>225</v>
      </c>
      <c r="H4" s="67" t="s">
        <v>226</v>
      </c>
      <c r="I4" s="67" t="s">
        <v>226</v>
      </c>
      <c r="J4" s="10"/>
      <c r="K4" s="67"/>
      <c r="L4" s="67"/>
      <c r="M4" s="67"/>
      <c r="N4" s="10"/>
      <c r="O4" s="10"/>
      <c r="P4" s="67"/>
      <c r="Q4" s="10"/>
      <c r="R4" s="10"/>
      <c r="S4" s="10"/>
      <c r="T4" s="167" t="s">
        <v>35</v>
      </c>
      <c r="U4" s="67" t="s">
        <v>36</v>
      </c>
      <c r="V4" s="67"/>
      <c r="W4" s="67"/>
      <c r="X4" s="67"/>
      <c r="Y4" s="67"/>
      <c r="Z4" s="67"/>
    </row>
    <row r="5" ht="18" customHeight="1" spans="1:26">
      <c r="A5" s="155"/>
      <c r="B5" s="156"/>
      <c r="C5" s="155"/>
      <c r="D5" s="155"/>
      <c r="E5" s="155"/>
      <c r="F5" s="155"/>
      <c r="G5" s="155"/>
      <c r="H5" s="67" t="s">
        <v>227</v>
      </c>
      <c r="I5" s="67" t="s">
        <v>32</v>
      </c>
      <c r="J5" s="10"/>
      <c r="K5" s="67"/>
      <c r="L5" s="67"/>
      <c r="M5" s="67"/>
      <c r="N5" s="10"/>
      <c r="O5" s="10"/>
      <c r="P5" s="67"/>
      <c r="Q5" s="10" t="s">
        <v>228</v>
      </c>
      <c r="R5" s="10"/>
      <c r="S5" s="10"/>
      <c r="T5" s="154" t="s">
        <v>35</v>
      </c>
      <c r="U5" s="67" t="s">
        <v>36</v>
      </c>
      <c r="V5" s="167" t="s">
        <v>37</v>
      </c>
      <c r="W5" s="67" t="s">
        <v>36</v>
      </c>
      <c r="X5" s="167" t="s">
        <v>39</v>
      </c>
      <c r="Y5" s="167" t="s">
        <v>40</v>
      </c>
      <c r="Z5" s="165" t="s">
        <v>41</v>
      </c>
    </row>
    <row r="6" customHeight="1" spans="1:26">
      <c r="A6" s="157"/>
      <c r="B6" s="157"/>
      <c r="C6" s="157"/>
      <c r="D6" s="157"/>
      <c r="E6" s="157"/>
      <c r="F6" s="157"/>
      <c r="G6" s="157"/>
      <c r="H6" s="157"/>
      <c r="I6" s="164" t="s">
        <v>229</v>
      </c>
      <c r="J6" s="165" t="s">
        <v>230</v>
      </c>
      <c r="K6" s="154" t="s">
        <v>231</v>
      </c>
      <c r="L6" s="154" t="s">
        <v>232</v>
      </c>
      <c r="M6" s="154" t="s">
        <v>233</v>
      </c>
      <c r="N6" s="154" t="s">
        <v>234</v>
      </c>
      <c r="O6" s="154" t="s">
        <v>33</v>
      </c>
      <c r="P6" s="154" t="s">
        <v>34</v>
      </c>
      <c r="Q6" s="154" t="s">
        <v>32</v>
      </c>
      <c r="R6" s="154" t="s">
        <v>33</v>
      </c>
      <c r="S6" s="154" t="s">
        <v>34</v>
      </c>
      <c r="T6" s="157"/>
      <c r="U6" s="154" t="s">
        <v>31</v>
      </c>
      <c r="V6" s="154" t="s">
        <v>37</v>
      </c>
      <c r="W6" s="154" t="s">
        <v>235</v>
      </c>
      <c r="X6" s="154" t="s">
        <v>39</v>
      </c>
      <c r="Y6" s="154" t="s">
        <v>40</v>
      </c>
      <c r="Z6" s="154" t="s">
        <v>41</v>
      </c>
    </row>
    <row r="7" ht="37.5" customHeight="1" spans="1:26">
      <c r="A7" s="158"/>
      <c r="B7" s="158"/>
      <c r="C7" s="158"/>
      <c r="D7" s="158"/>
      <c r="E7" s="158"/>
      <c r="F7" s="158"/>
      <c r="G7" s="158"/>
      <c r="H7" s="158"/>
      <c r="I7" s="55" t="s">
        <v>31</v>
      </c>
      <c r="J7" s="55" t="s">
        <v>236</v>
      </c>
      <c r="K7" s="166" t="s">
        <v>230</v>
      </c>
      <c r="L7" s="166" t="s">
        <v>232</v>
      </c>
      <c r="M7" s="166" t="s">
        <v>233</v>
      </c>
      <c r="N7" s="166" t="s">
        <v>234</v>
      </c>
      <c r="O7" s="166" t="s">
        <v>234</v>
      </c>
      <c r="P7" s="166" t="s">
        <v>234</v>
      </c>
      <c r="Q7" s="166" t="s">
        <v>232</v>
      </c>
      <c r="R7" s="166" t="s">
        <v>233</v>
      </c>
      <c r="S7" s="166" t="s">
        <v>234</v>
      </c>
      <c r="T7" s="166" t="s">
        <v>35</v>
      </c>
      <c r="U7" s="166" t="s">
        <v>31</v>
      </c>
      <c r="V7" s="166" t="s">
        <v>37</v>
      </c>
      <c r="W7" s="166" t="s">
        <v>235</v>
      </c>
      <c r="X7" s="166" t="s">
        <v>39</v>
      </c>
      <c r="Y7" s="166" t="s">
        <v>40</v>
      </c>
      <c r="Z7" s="166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1">
        <v>25</v>
      </c>
      <c r="Z8" s="168">
        <v>26</v>
      </c>
    </row>
    <row r="9" ht="21" customHeight="1" spans="1:26">
      <c r="A9" s="13" t="s">
        <v>43</v>
      </c>
      <c r="B9" s="159"/>
      <c r="C9" s="159"/>
      <c r="D9" s="159"/>
      <c r="E9" s="159"/>
      <c r="F9" s="159"/>
      <c r="G9" s="159"/>
      <c r="H9" s="15">
        <f>SUM(H10:H47)</f>
        <v>1623.160735</v>
      </c>
      <c r="I9" s="15">
        <f>SUM(I10:I47)</f>
        <v>1423.160735</v>
      </c>
      <c r="J9" s="15"/>
      <c r="K9" s="15"/>
      <c r="L9" s="15"/>
      <c r="M9" s="15">
        <f>SUM(M10:M47)</f>
        <v>1623.160735</v>
      </c>
      <c r="N9" s="15">
        <v>-200</v>
      </c>
      <c r="O9" s="15"/>
      <c r="P9" s="15"/>
      <c r="Q9" s="15"/>
      <c r="R9" s="15"/>
      <c r="S9" s="15"/>
      <c r="T9" s="15"/>
      <c r="U9" s="15">
        <v>200</v>
      </c>
      <c r="V9" s="15"/>
      <c r="W9" s="15"/>
      <c r="X9" s="15"/>
      <c r="Y9" s="15"/>
      <c r="Z9" s="15">
        <v>200</v>
      </c>
    </row>
    <row r="10" ht="23.25" customHeight="1" outlineLevel="1" spans="1:26">
      <c r="A10" s="160" t="s">
        <v>43</v>
      </c>
      <c r="B10" s="13" t="s">
        <v>237</v>
      </c>
      <c r="C10" s="13" t="s">
        <v>238</v>
      </c>
      <c r="D10" s="13" t="s">
        <v>61</v>
      </c>
      <c r="E10" s="13" t="s">
        <v>62</v>
      </c>
      <c r="F10" s="13" t="s">
        <v>239</v>
      </c>
      <c r="G10" s="13" t="s">
        <v>145</v>
      </c>
      <c r="H10" s="15">
        <v>312.4932</v>
      </c>
      <c r="I10" s="15">
        <v>312.4932</v>
      </c>
      <c r="J10" s="15"/>
      <c r="K10" s="15"/>
      <c r="L10" s="15"/>
      <c r="M10" s="15">
        <v>312.4932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60" t="s">
        <v>43</v>
      </c>
      <c r="B11" s="13" t="s">
        <v>237</v>
      </c>
      <c r="C11" s="13" t="s">
        <v>238</v>
      </c>
      <c r="D11" s="13" t="s">
        <v>61</v>
      </c>
      <c r="E11" s="13" t="s">
        <v>62</v>
      </c>
      <c r="F11" s="13" t="s">
        <v>240</v>
      </c>
      <c r="G11" s="13" t="s">
        <v>149</v>
      </c>
      <c r="H11" s="15">
        <v>25.945824</v>
      </c>
      <c r="I11" s="15">
        <v>25.945824</v>
      </c>
      <c r="J11" s="15"/>
      <c r="K11" s="15"/>
      <c r="L11" s="15"/>
      <c r="M11" s="15">
        <v>25.945824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60" t="s">
        <v>43</v>
      </c>
      <c r="B12" s="13" t="s">
        <v>237</v>
      </c>
      <c r="C12" s="13" t="s">
        <v>238</v>
      </c>
      <c r="D12" s="13" t="s">
        <v>61</v>
      </c>
      <c r="E12" s="13" t="s">
        <v>62</v>
      </c>
      <c r="F12" s="13" t="s">
        <v>241</v>
      </c>
      <c r="G12" s="13" t="s">
        <v>156</v>
      </c>
      <c r="H12" s="15">
        <v>26.0411</v>
      </c>
      <c r="I12" s="15">
        <v>26.0411</v>
      </c>
      <c r="J12" s="15"/>
      <c r="K12" s="15"/>
      <c r="L12" s="15"/>
      <c r="M12" s="15">
        <v>26.0411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60" t="s">
        <v>43</v>
      </c>
      <c r="B13" s="13" t="s">
        <v>237</v>
      </c>
      <c r="C13" s="13" t="s">
        <v>238</v>
      </c>
      <c r="D13" s="13" t="s">
        <v>61</v>
      </c>
      <c r="E13" s="13" t="s">
        <v>62</v>
      </c>
      <c r="F13" s="13" t="s">
        <v>241</v>
      </c>
      <c r="G13" s="13" t="s">
        <v>156</v>
      </c>
      <c r="H13" s="15">
        <v>208.4136</v>
      </c>
      <c r="I13" s="15">
        <v>208.4136</v>
      </c>
      <c r="J13" s="15"/>
      <c r="K13" s="15"/>
      <c r="L13" s="15"/>
      <c r="M13" s="15">
        <v>208.4136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60" t="s">
        <v>43</v>
      </c>
      <c r="B14" s="13" t="s">
        <v>237</v>
      </c>
      <c r="C14" s="13" t="s">
        <v>238</v>
      </c>
      <c r="D14" s="13" t="s">
        <v>61</v>
      </c>
      <c r="E14" s="13" t="s">
        <v>62</v>
      </c>
      <c r="F14" s="13" t="s">
        <v>241</v>
      </c>
      <c r="G14" s="13" t="s">
        <v>156</v>
      </c>
      <c r="H14" s="15">
        <v>61.47</v>
      </c>
      <c r="I14" s="15">
        <v>61.47</v>
      </c>
      <c r="J14" s="15"/>
      <c r="K14" s="15"/>
      <c r="L14" s="15"/>
      <c r="M14" s="15">
        <v>61.47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60" t="s">
        <v>43</v>
      </c>
      <c r="B15" s="13" t="s">
        <v>242</v>
      </c>
      <c r="C15" s="13" t="s">
        <v>243</v>
      </c>
      <c r="D15" s="13" t="s">
        <v>61</v>
      </c>
      <c r="E15" s="13" t="s">
        <v>62</v>
      </c>
      <c r="F15" s="13" t="s">
        <v>241</v>
      </c>
      <c r="G15" s="13" t="s">
        <v>156</v>
      </c>
      <c r="H15" s="15">
        <v>109.8</v>
      </c>
      <c r="I15" s="15">
        <v>109.8</v>
      </c>
      <c r="J15" s="15"/>
      <c r="K15" s="15"/>
      <c r="L15" s="15"/>
      <c r="M15" s="15">
        <v>109.8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60" t="s">
        <v>43</v>
      </c>
      <c r="B16" s="13" t="s">
        <v>244</v>
      </c>
      <c r="C16" s="13" t="s">
        <v>245</v>
      </c>
      <c r="D16" s="13" t="s">
        <v>69</v>
      </c>
      <c r="E16" s="13" t="s">
        <v>70</v>
      </c>
      <c r="F16" s="13" t="s">
        <v>246</v>
      </c>
      <c r="G16" s="13" t="s">
        <v>158</v>
      </c>
      <c r="H16" s="15">
        <v>111.32</v>
      </c>
      <c r="I16" s="15">
        <v>111.32</v>
      </c>
      <c r="J16" s="15"/>
      <c r="K16" s="15"/>
      <c r="L16" s="15"/>
      <c r="M16" s="15">
        <v>111.32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60" t="s">
        <v>43</v>
      </c>
      <c r="B17" s="13" t="s">
        <v>247</v>
      </c>
      <c r="C17" s="13" t="s">
        <v>248</v>
      </c>
      <c r="D17" s="13" t="s">
        <v>82</v>
      </c>
      <c r="E17" s="13" t="s">
        <v>83</v>
      </c>
      <c r="F17" s="13" t="s">
        <v>249</v>
      </c>
      <c r="G17" s="13" t="s">
        <v>164</v>
      </c>
      <c r="H17" s="15">
        <v>41.02391</v>
      </c>
      <c r="I17" s="15">
        <v>41.02391</v>
      </c>
      <c r="J17" s="15"/>
      <c r="K17" s="15"/>
      <c r="L17" s="15"/>
      <c r="M17" s="15">
        <v>41.02391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60" t="s">
        <v>43</v>
      </c>
      <c r="B18" s="13" t="s">
        <v>250</v>
      </c>
      <c r="C18" s="13" t="s">
        <v>251</v>
      </c>
      <c r="D18" s="13" t="s">
        <v>84</v>
      </c>
      <c r="E18" s="13" t="s">
        <v>85</v>
      </c>
      <c r="F18" s="13" t="s">
        <v>252</v>
      </c>
      <c r="G18" s="13" t="s">
        <v>169</v>
      </c>
      <c r="H18" s="15">
        <v>2.413171</v>
      </c>
      <c r="I18" s="15">
        <v>2.413171</v>
      </c>
      <c r="J18" s="15"/>
      <c r="K18" s="15"/>
      <c r="L18" s="15"/>
      <c r="M18" s="15">
        <v>2.413171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60" t="s">
        <v>43</v>
      </c>
      <c r="B19" s="13" t="s">
        <v>253</v>
      </c>
      <c r="C19" s="13" t="s">
        <v>254</v>
      </c>
      <c r="D19" s="13" t="s">
        <v>77</v>
      </c>
      <c r="E19" s="13" t="s">
        <v>76</v>
      </c>
      <c r="F19" s="13" t="s">
        <v>252</v>
      </c>
      <c r="G19" s="13" t="s">
        <v>169</v>
      </c>
      <c r="H19" s="15">
        <v>4.22305</v>
      </c>
      <c r="I19" s="15">
        <v>4.22305</v>
      </c>
      <c r="J19" s="15"/>
      <c r="K19" s="15"/>
      <c r="L19" s="15"/>
      <c r="M19" s="15">
        <v>4.22305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60" t="s">
        <v>43</v>
      </c>
      <c r="B20" s="13" t="s">
        <v>255</v>
      </c>
      <c r="C20" s="13" t="s">
        <v>256</v>
      </c>
      <c r="D20" s="13" t="s">
        <v>84</v>
      </c>
      <c r="E20" s="13" t="s">
        <v>85</v>
      </c>
      <c r="F20" s="13" t="s">
        <v>252</v>
      </c>
      <c r="G20" s="13" t="s">
        <v>169</v>
      </c>
      <c r="H20" s="15">
        <v>2.8462</v>
      </c>
      <c r="I20" s="15">
        <v>2.8462</v>
      </c>
      <c r="J20" s="15"/>
      <c r="K20" s="15"/>
      <c r="L20" s="15"/>
      <c r="M20" s="15">
        <v>2.8462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60" t="s">
        <v>43</v>
      </c>
      <c r="B21" s="13" t="s">
        <v>257</v>
      </c>
      <c r="C21" s="13" t="s">
        <v>258</v>
      </c>
      <c r="D21" s="13" t="s">
        <v>90</v>
      </c>
      <c r="E21" s="13" t="s">
        <v>91</v>
      </c>
      <c r="F21" s="13" t="s">
        <v>259</v>
      </c>
      <c r="G21" s="13" t="s">
        <v>91</v>
      </c>
      <c r="H21" s="15">
        <v>88.696068</v>
      </c>
      <c r="I21" s="15">
        <v>88.696068</v>
      </c>
      <c r="J21" s="15"/>
      <c r="K21" s="15"/>
      <c r="L21" s="15"/>
      <c r="M21" s="15">
        <v>88.696068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60" t="s">
        <v>43</v>
      </c>
      <c r="B22" s="13" t="s">
        <v>260</v>
      </c>
      <c r="C22" s="13" t="s">
        <v>261</v>
      </c>
      <c r="D22" s="13" t="s">
        <v>61</v>
      </c>
      <c r="E22" s="13" t="s">
        <v>62</v>
      </c>
      <c r="F22" s="13" t="s">
        <v>262</v>
      </c>
      <c r="G22" s="13" t="s">
        <v>177</v>
      </c>
      <c r="H22" s="15">
        <v>18.31</v>
      </c>
      <c r="I22" s="15">
        <v>18.31</v>
      </c>
      <c r="J22" s="15"/>
      <c r="K22" s="15"/>
      <c r="L22" s="15"/>
      <c r="M22" s="15">
        <v>18.31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60" t="s">
        <v>43</v>
      </c>
      <c r="B23" s="13" t="s">
        <v>260</v>
      </c>
      <c r="C23" s="13" t="s">
        <v>261</v>
      </c>
      <c r="D23" s="13" t="s">
        <v>61</v>
      </c>
      <c r="E23" s="13" t="s">
        <v>62</v>
      </c>
      <c r="F23" s="13" t="s">
        <v>263</v>
      </c>
      <c r="G23" s="13" t="s">
        <v>179</v>
      </c>
      <c r="H23" s="15">
        <v>2</v>
      </c>
      <c r="I23" s="15">
        <v>2</v>
      </c>
      <c r="J23" s="15"/>
      <c r="K23" s="15"/>
      <c r="L23" s="15"/>
      <c r="M23" s="15">
        <v>2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60" t="s">
        <v>43</v>
      </c>
      <c r="B24" s="13" t="s">
        <v>260</v>
      </c>
      <c r="C24" s="13" t="s">
        <v>261</v>
      </c>
      <c r="D24" s="13" t="s">
        <v>61</v>
      </c>
      <c r="E24" s="13" t="s">
        <v>62</v>
      </c>
      <c r="F24" s="13" t="s">
        <v>264</v>
      </c>
      <c r="G24" s="13" t="s">
        <v>181</v>
      </c>
      <c r="H24" s="15">
        <v>2</v>
      </c>
      <c r="I24" s="15">
        <v>2</v>
      </c>
      <c r="J24" s="15"/>
      <c r="K24" s="15"/>
      <c r="L24" s="15"/>
      <c r="M24" s="15">
        <v>2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60" t="s">
        <v>43</v>
      </c>
      <c r="B25" s="13" t="s">
        <v>260</v>
      </c>
      <c r="C25" s="13" t="s">
        <v>261</v>
      </c>
      <c r="D25" s="13" t="s">
        <v>61</v>
      </c>
      <c r="E25" s="13" t="s">
        <v>62</v>
      </c>
      <c r="F25" s="13" t="s">
        <v>265</v>
      </c>
      <c r="G25" s="13" t="s">
        <v>183</v>
      </c>
      <c r="H25" s="15">
        <v>4</v>
      </c>
      <c r="I25" s="15">
        <v>4</v>
      </c>
      <c r="J25" s="15"/>
      <c r="K25" s="15"/>
      <c r="L25" s="15"/>
      <c r="M25" s="15">
        <v>4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60" t="s">
        <v>43</v>
      </c>
      <c r="B26" s="13" t="s">
        <v>260</v>
      </c>
      <c r="C26" s="13" t="s">
        <v>261</v>
      </c>
      <c r="D26" s="13" t="s">
        <v>61</v>
      </c>
      <c r="E26" s="13" t="s">
        <v>62</v>
      </c>
      <c r="F26" s="13" t="s">
        <v>266</v>
      </c>
      <c r="G26" s="13" t="s">
        <v>184</v>
      </c>
      <c r="H26" s="15">
        <v>5</v>
      </c>
      <c r="I26" s="15">
        <v>5</v>
      </c>
      <c r="J26" s="15"/>
      <c r="K26" s="15"/>
      <c r="L26" s="15"/>
      <c r="M26" s="15">
        <v>5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60" t="s">
        <v>43</v>
      </c>
      <c r="B27" s="13" t="s">
        <v>260</v>
      </c>
      <c r="C27" s="13" t="s">
        <v>261</v>
      </c>
      <c r="D27" s="13" t="s">
        <v>61</v>
      </c>
      <c r="E27" s="13" t="s">
        <v>62</v>
      </c>
      <c r="F27" s="13" t="s">
        <v>267</v>
      </c>
      <c r="G27" s="13" t="s">
        <v>185</v>
      </c>
      <c r="H27" s="15">
        <v>20</v>
      </c>
      <c r="I27" s="15">
        <v>20</v>
      </c>
      <c r="J27" s="15"/>
      <c r="K27" s="15"/>
      <c r="L27" s="15"/>
      <c r="M27" s="15">
        <v>20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60" t="s">
        <v>43</v>
      </c>
      <c r="B28" s="13" t="s">
        <v>260</v>
      </c>
      <c r="C28" s="13" t="s">
        <v>261</v>
      </c>
      <c r="D28" s="13" t="s">
        <v>61</v>
      </c>
      <c r="E28" s="13" t="s">
        <v>62</v>
      </c>
      <c r="F28" s="13" t="s">
        <v>268</v>
      </c>
      <c r="G28" s="13" t="s">
        <v>200</v>
      </c>
      <c r="H28" s="15">
        <v>8</v>
      </c>
      <c r="I28" s="15">
        <v>8</v>
      </c>
      <c r="J28" s="15"/>
      <c r="K28" s="15"/>
      <c r="L28" s="15"/>
      <c r="M28" s="15">
        <v>8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60" t="s">
        <v>43</v>
      </c>
      <c r="B29" s="13" t="s">
        <v>260</v>
      </c>
      <c r="C29" s="13" t="s">
        <v>261</v>
      </c>
      <c r="D29" s="13" t="s">
        <v>61</v>
      </c>
      <c r="E29" s="13" t="s">
        <v>62</v>
      </c>
      <c r="F29" s="13" t="s">
        <v>269</v>
      </c>
      <c r="G29" s="13" t="s">
        <v>182</v>
      </c>
      <c r="H29" s="15">
        <v>3</v>
      </c>
      <c r="I29" s="15">
        <v>3</v>
      </c>
      <c r="J29" s="15"/>
      <c r="K29" s="15"/>
      <c r="L29" s="15"/>
      <c r="M29" s="15">
        <v>3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60" t="s">
        <v>43</v>
      </c>
      <c r="B30" s="13" t="s">
        <v>260</v>
      </c>
      <c r="C30" s="13" t="s">
        <v>261</v>
      </c>
      <c r="D30" s="13" t="s">
        <v>61</v>
      </c>
      <c r="E30" s="13" t="s">
        <v>62</v>
      </c>
      <c r="F30" s="13" t="s">
        <v>270</v>
      </c>
      <c r="G30" s="13" t="s">
        <v>178</v>
      </c>
      <c r="H30" s="15">
        <v>5</v>
      </c>
      <c r="I30" s="15">
        <v>5</v>
      </c>
      <c r="J30" s="15"/>
      <c r="K30" s="15"/>
      <c r="L30" s="15"/>
      <c r="M30" s="15">
        <v>5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60" t="s">
        <v>43</v>
      </c>
      <c r="B31" s="13" t="s">
        <v>271</v>
      </c>
      <c r="C31" s="13" t="s">
        <v>272</v>
      </c>
      <c r="D31" s="13" t="s">
        <v>67</v>
      </c>
      <c r="E31" s="13" t="s">
        <v>68</v>
      </c>
      <c r="F31" s="13" t="s">
        <v>262</v>
      </c>
      <c r="G31" s="13" t="s">
        <v>177</v>
      </c>
      <c r="H31" s="15">
        <v>0.231178</v>
      </c>
      <c r="I31" s="15">
        <v>0.231178</v>
      </c>
      <c r="J31" s="15"/>
      <c r="K31" s="15"/>
      <c r="L31" s="15"/>
      <c r="M31" s="15">
        <v>0.231178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60" t="s">
        <v>43</v>
      </c>
      <c r="B32" s="13" t="s">
        <v>273</v>
      </c>
      <c r="C32" s="13" t="s">
        <v>274</v>
      </c>
      <c r="D32" s="13" t="s">
        <v>67</v>
      </c>
      <c r="E32" s="13" t="s">
        <v>68</v>
      </c>
      <c r="F32" s="13" t="s">
        <v>262</v>
      </c>
      <c r="G32" s="13" t="s">
        <v>177</v>
      </c>
      <c r="H32" s="15">
        <v>2.12972</v>
      </c>
      <c r="I32" s="15">
        <v>2.12972</v>
      </c>
      <c r="J32" s="15"/>
      <c r="K32" s="15"/>
      <c r="L32" s="15"/>
      <c r="M32" s="15">
        <v>2.12972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60" t="s">
        <v>43</v>
      </c>
      <c r="B33" s="13" t="s">
        <v>275</v>
      </c>
      <c r="C33" s="13" t="s">
        <v>188</v>
      </c>
      <c r="D33" s="13" t="s">
        <v>61</v>
      </c>
      <c r="E33" s="13" t="s">
        <v>62</v>
      </c>
      <c r="F33" s="13" t="s">
        <v>276</v>
      </c>
      <c r="G33" s="13" t="s">
        <v>188</v>
      </c>
      <c r="H33" s="15">
        <v>5.001138</v>
      </c>
      <c r="I33" s="15">
        <v>5.001138</v>
      </c>
      <c r="J33" s="15"/>
      <c r="K33" s="15"/>
      <c r="L33" s="15"/>
      <c r="M33" s="15">
        <v>5.001138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60" t="s">
        <v>43</v>
      </c>
      <c r="B34" s="13" t="s">
        <v>277</v>
      </c>
      <c r="C34" s="13" t="s">
        <v>193</v>
      </c>
      <c r="D34" s="13" t="s">
        <v>61</v>
      </c>
      <c r="E34" s="13" t="s">
        <v>62</v>
      </c>
      <c r="F34" s="13" t="s">
        <v>278</v>
      </c>
      <c r="G34" s="13" t="s">
        <v>193</v>
      </c>
      <c r="H34" s="15">
        <v>12.166452</v>
      </c>
      <c r="I34" s="15">
        <v>12.166452</v>
      </c>
      <c r="J34" s="15"/>
      <c r="K34" s="15"/>
      <c r="L34" s="15"/>
      <c r="M34" s="15">
        <v>12.166452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60" t="s">
        <v>43</v>
      </c>
      <c r="B35" s="13" t="s">
        <v>277</v>
      </c>
      <c r="C35" s="13" t="s">
        <v>193</v>
      </c>
      <c r="D35" s="13" t="s">
        <v>67</v>
      </c>
      <c r="E35" s="13" t="s">
        <v>68</v>
      </c>
      <c r="F35" s="13" t="s">
        <v>278</v>
      </c>
      <c r="G35" s="13" t="s">
        <v>193</v>
      </c>
      <c r="H35" s="15">
        <v>6.121092</v>
      </c>
      <c r="I35" s="15">
        <v>6.121092</v>
      </c>
      <c r="J35" s="15"/>
      <c r="K35" s="15"/>
      <c r="L35" s="15"/>
      <c r="M35" s="15">
        <v>6.121092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60" t="s">
        <v>43</v>
      </c>
      <c r="B36" s="13" t="s">
        <v>279</v>
      </c>
      <c r="C36" s="13" t="s">
        <v>195</v>
      </c>
      <c r="D36" s="13" t="s">
        <v>61</v>
      </c>
      <c r="E36" s="13" t="s">
        <v>62</v>
      </c>
      <c r="F36" s="13" t="s">
        <v>280</v>
      </c>
      <c r="G36" s="13" t="s">
        <v>195</v>
      </c>
      <c r="H36" s="15">
        <v>13.585466</v>
      </c>
      <c r="I36" s="15">
        <v>13.585466</v>
      </c>
      <c r="J36" s="15"/>
      <c r="K36" s="15"/>
      <c r="L36" s="15"/>
      <c r="M36" s="15">
        <v>13.585466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1" spans="1:26">
      <c r="A37" s="160" t="s">
        <v>43</v>
      </c>
      <c r="B37" s="13" t="s">
        <v>279</v>
      </c>
      <c r="C37" s="13" t="s">
        <v>195</v>
      </c>
      <c r="D37" s="13" t="s">
        <v>67</v>
      </c>
      <c r="E37" s="13" t="s">
        <v>68</v>
      </c>
      <c r="F37" s="13" t="s">
        <v>280</v>
      </c>
      <c r="G37" s="13" t="s">
        <v>195</v>
      </c>
      <c r="H37" s="15">
        <v>0.32853</v>
      </c>
      <c r="I37" s="15">
        <v>0.32853</v>
      </c>
      <c r="J37" s="15"/>
      <c r="K37" s="15"/>
      <c r="L37" s="15"/>
      <c r="M37" s="15">
        <v>0.32853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1" spans="1:26">
      <c r="A38" s="160" t="s">
        <v>43</v>
      </c>
      <c r="B38" s="13" t="s">
        <v>279</v>
      </c>
      <c r="C38" s="13" t="s">
        <v>195</v>
      </c>
      <c r="D38" s="13" t="s">
        <v>67</v>
      </c>
      <c r="E38" s="13" t="s">
        <v>68</v>
      </c>
      <c r="F38" s="13" t="s">
        <v>280</v>
      </c>
      <c r="G38" s="13" t="s">
        <v>195</v>
      </c>
      <c r="H38" s="15">
        <v>6.159236</v>
      </c>
      <c r="I38" s="15">
        <v>6.159236</v>
      </c>
      <c r="J38" s="15"/>
      <c r="K38" s="15"/>
      <c r="L38" s="15"/>
      <c r="M38" s="15">
        <v>6.159236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1" spans="1:26">
      <c r="A39" s="160" t="s">
        <v>43</v>
      </c>
      <c r="B39" s="13" t="s">
        <v>281</v>
      </c>
      <c r="C39" s="13" t="s">
        <v>202</v>
      </c>
      <c r="D39" s="13" t="s">
        <v>67</v>
      </c>
      <c r="E39" s="13" t="s">
        <v>68</v>
      </c>
      <c r="F39" s="13" t="s">
        <v>282</v>
      </c>
      <c r="G39" s="13" t="s">
        <v>202</v>
      </c>
      <c r="H39" s="15">
        <v>0.6302</v>
      </c>
      <c r="I39" s="15">
        <v>0.6302</v>
      </c>
      <c r="J39" s="15"/>
      <c r="K39" s="15"/>
      <c r="L39" s="15"/>
      <c r="M39" s="15">
        <v>0.6302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1" spans="1:26">
      <c r="A40" s="160" t="s">
        <v>43</v>
      </c>
      <c r="B40" s="13" t="s">
        <v>281</v>
      </c>
      <c r="C40" s="13" t="s">
        <v>202</v>
      </c>
      <c r="D40" s="13" t="s">
        <v>67</v>
      </c>
      <c r="E40" s="13" t="s">
        <v>68</v>
      </c>
      <c r="F40" s="13" t="s">
        <v>282</v>
      </c>
      <c r="G40" s="13" t="s">
        <v>202</v>
      </c>
      <c r="H40" s="15">
        <v>11.4132</v>
      </c>
      <c r="I40" s="15">
        <v>11.4132</v>
      </c>
      <c r="J40" s="15"/>
      <c r="K40" s="15"/>
      <c r="L40" s="15"/>
      <c r="M40" s="15">
        <v>11.4132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1" spans="1:26">
      <c r="A41" s="160" t="s">
        <v>43</v>
      </c>
      <c r="B41" s="13" t="s">
        <v>281</v>
      </c>
      <c r="C41" s="13" t="s">
        <v>202</v>
      </c>
      <c r="D41" s="13" t="s">
        <v>67</v>
      </c>
      <c r="E41" s="13" t="s">
        <v>68</v>
      </c>
      <c r="F41" s="13" t="s">
        <v>283</v>
      </c>
      <c r="G41" s="13" t="s">
        <v>204</v>
      </c>
      <c r="H41" s="15">
        <v>2.4</v>
      </c>
      <c r="I41" s="15">
        <v>2.4</v>
      </c>
      <c r="J41" s="15"/>
      <c r="K41" s="15"/>
      <c r="L41" s="15"/>
      <c r="M41" s="15">
        <v>2.4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1" spans="1:26">
      <c r="A42" s="160" t="s">
        <v>43</v>
      </c>
      <c r="B42" s="13" t="s">
        <v>284</v>
      </c>
      <c r="C42" s="13" t="s">
        <v>285</v>
      </c>
      <c r="D42" s="13" t="s">
        <v>73</v>
      </c>
      <c r="E42" s="13" t="s">
        <v>74</v>
      </c>
      <c r="F42" s="13" t="s">
        <v>283</v>
      </c>
      <c r="G42" s="13" t="s">
        <v>204</v>
      </c>
      <c r="H42" s="15">
        <v>0.9984</v>
      </c>
      <c r="I42" s="15">
        <v>0.9984</v>
      </c>
      <c r="J42" s="15"/>
      <c r="K42" s="15"/>
      <c r="L42" s="15"/>
      <c r="M42" s="15">
        <v>0.9984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1" spans="1:26">
      <c r="A43" s="160" t="s">
        <v>43</v>
      </c>
      <c r="B43" s="13" t="s">
        <v>286</v>
      </c>
      <c r="C43" s="13" t="s">
        <v>287</v>
      </c>
      <c r="D43" s="13" t="s">
        <v>82</v>
      </c>
      <c r="E43" s="13" t="s">
        <v>83</v>
      </c>
      <c r="F43" s="13" t="s">
        <v>288</v>
      </c>
      <c r="G43" s="13" t="s">
        <v>205</v>
      </c>
      <c r="H43" s="15">
        <v>5</v>
      </c>
      <c r="I43" s="15">
        <v>5</v>
      </c>
      <c r="J43" s="15"/>
      <c r="K43" s="15"/>
      <c r="L43" s="15"/>
      <c r="M43" s="15">
        <v>5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1" spans="1:26">
      <c r="A44" s="160" t="s">
        <v>43</v>
      </c>
      <c r="B44" s="13" t="s">
        <v>289</v>
      </c>
      <c r="C44" s="13" t="s">
        <v>290</v>
      </c>
      <c r="D44" s="13" t="s">
        <v>61</v>
      </c>
      <c r="E44" s="13" t="s">
        <v>62</v>
      </c>
      <c r="F44" s="13" t="s">
        <v>241</v>
      </c>
      <c r="G44" s="13" t="s">
        <v>156</v>
      </c>
      <c r="H44" s="15">
        <v>200</v>
      </c>
      <c r="I44" s="15"/>
      <c r="J44" s="15"/>
      <c r="K44" s="15"/>
      <c r="L44" s="15"/>
      <c r="M44" s="15">
        <v>200</v>
      </c>
      <c r="N44" s="15">
        <v>-200</v>
      </c>
      <c r="O44" s="13"/>
      <c r="P44" s="13"/>
      <c r="Q44" s="15"/>
      <c r="R44" s="15"/>
      <c r="S44" s="15"/>
      <c r="T44" s="15"/>
      <c r="U44" s="15">
        <v>200</v>
      </c>
      <c r="V44" s="15"/>
      <c r="W44" s="15"/>
      <c r="X44" s="15"/>
      <c r="Y44" s="15"/>
      <c r="Z44" s="15">
        <v>200</v>
      </c>
    </row>
    <row r="45" ht="23.25" customHeight="1" outlineLevel="1" spans="1:26">
      <c r="A45" s="160" t="s">
        <v>43</v>
      </c>
      <c r="B45" s="13" t="s">
        <v>289</v>
      </c>
      <c r="C45" s="13" t="s">
        <v>290</v>
      </c>
      <c r="D45" s="13" t="s">
        <v>61</v>
      </c>
      <c r="E45" s="13" t="s">
        <v>62</v>
      </c>
      <c r="F45" s="13" t="s">
        <v>241</v>
      </c>
      <c r="G45" s="13" t="s">
        <v>156</v>
      </c>
      <c r="H45" s="15">
        <v>60</v>
      </c>
      <c r="I45" s="15">
        <v>60</v>
      </c>
      <c r="J45" s="15"/>
      <c r="K45" s="15"/>
      <c r="L45" s="15"/>
      <c r="M45" s="15">
        <v>60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1" spans="1:26">
      <c r="A46" s="160" t="s">
        <v>43</v>
      </c>
      <c r="B46" s="13" t="s">
        <v>291</v>
      </c>
      <c r="C46" s="13" t="s">
        <v>292</v>
      </c>
      <c r="D46" s="13" t="s">
        <v>84</v>
      </c>
      <c r="E46" s="13" t="s">
        <v>85</v>
      </c>
      <c r="F46" s="13" t="s">
        <v>252</v>
      </c>
      <c r="G46" s="13" t="s">
        <v>169</v>
      </c>
      <c r="H46" s="15">
        <v>75</v>
      </c>
      <c r="I46" s="15">
        <v>75</v>
      </c>
      <c r="J46" s="15"/>
      <c r="K46" s="15"/>
      <c r="L46" s="15"/>
      <c r="M46" s="15">
        <v>75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outlineLevel="1" spans="1:26">
      <c r="A47" s="160" t="s">
        <v>43</v>
      </c>
      <c r="B47" s="13" t="s">
        <v>293</v>
      </c>
      <c r="C47" s="13" t="s">
        <v>294</v>
      </c>
      <c r="D47" s="13" t="s">
        <v>61</v>
      </c>
      <c r="E47" s="13" t="s">
        <v>62</v>
      </c>
      <c r="F47" s="13" t="s">
        <v>295</v>
      </c>
      <c r="G47" s="13" t="s">
        <v>173</v>
      </c>
      <c r="H47" s="15">
        <v>160</v>
      </c>
      <c r="I47" s="15">
        <v>160</v>
      </c>
      <c r="J47" s="15"/>
      <c r="K47" s="15"/>
      <c r="L47" s="15"/>
      <c r="M47" s="15">
        <v>160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 spans="1:26">
      <c r="A48" s="161" t="s">
        <v>92</v>
      </c>
      <c r="B48" s="162"/>
      <c r="C48" s="162"/>
      <c r="D48" s="162"/>
      <c r="E48" s="162"/>
      <c r="F48" s="162"/>
      <c r="G48" s="163"/>
      <c r="H48" s="15">
        <f>SUM(H10:H47)</f>
        <v>1623.160735</v>
      </c>
      <c r="I48" s="15">
        <f>SUM(I10:I47)</f>
        <v>1423.160735</v>
      </c>
      <c r="J48" s="15"/>
      <c r="K48" s="15"/>
      <c r="L48" s="15"/>
      <c r="M48" s="15">
        <f>SUM(M10:M47)</f>
        <v>1623.160735</v>
      </c>
      <c r="N48" s="15">
        <v>-200</v>
      </c>
      <c r="O48" s="15"/>
      <c r="P48" s="15"/>
      <c r="Q48" s="15"/>
      <c r="R48" s="15"/>
      <c r="S48" s="15"/>
      <c r="T48" s="15"/>
      <c r="U48" s="15">
        <v>200</v>
      </c>
      <c r="V48" s="15"/>
      <c r="W48" s="15"/>
      <c r="X48" s="15"/>
      <c r="Y48" s="15"/>
      <c r="Z48" s="15">
        <v>200</v>
      </c>
    </row>
  </sheetData>
  <mergeCells count="32">
    <mergeCell ref="A2:Z2"/>
    <mergeCell ref="A3:G3"/>
    <mergeCell ref="H4:Z4"/>
    <mergeCell ref="I5:P5"/>
    <mergeCell ref="Q5:S5"/>
    <mergeCell ref="U5:Z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topLeftCell="A16" workbookViewId="0">
      <selection activeCell="K9" sqref="K9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ht="13.5" customHeight="1" spans="2:23">
      <c r="B1" s="141"/>
      <c r="E1" s="1"/>
      <c r="F1" s="1"/>
      <c r="G1" s="1"/>
      <c r="H1" s="1"/>
      <c r="U1" s="141"/>
      <c r="W1" s="148" t="s">
        <v>296</v>
      </c>
    </row>
    <row r="2" ht="27.75" customHeight="1" spans="1:23">
      <c r="A2" s="3" t="s">
        <v>297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"单位名称："&amp;"曲靖市第二幼儿园"</f>
        <v>单位名称：曲靖市第二幼儿园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1"/>
      <c r="W3" s="273" t="s">
        <v>2</v>
      </c>
    </row>
    <row r="4" ht="21.75" customHeight="1" spans="1:23">
      <c r="A4" s="8" t="s">
        <v>298</v>
      </c>
      <c r="B4" s="9" t="s">
        <v>220</v>
      </c>
      <c r="C4" s="8" t="s">
        <v>221</v>
      </c>
      <c r="D4" s="8" t="s">
        <v>219</v>
      </c>
      <c r="E4" s="9" t="s">
        <v>222</v>
      </c>
      <c r="F4" s="9" t="s">
        <v>223</v>
      </c>
      <c r="G4" s="9" t="s">
        <v>299</v>
      </c>
      <c r="H4" s="9" t="s">
        <v>300</v>
      </c>
      <c r="I4" s="10" t="s">
        <v>29</v>
      </c>
      <c r="J4" s="10" t="s">
        <v>301</v>
      </c>
      <c r="K4" s="10"/>
      <c r="L4" s="10"/>
      <c r="M4" s="10"/>
      <c r="N4" s="10" t="s">
        <v>228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2"/>
      <c r="F5" s="142"/>
      <c r="G5" s="142"/>
      <c r="H5" s="142"/>
      <c r="I5" s="10"/>
      <c r="J5" s="146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2"/>
      <c r="R5" s="9" t="s">
        <v>31</v>
      </c>
      <c r="S5" s="9" t="s">
        <v>37</v>
      </c>
      <c r="T5" s="9" t="s">
        <v>235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7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302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303</v>
      </c>
      <c r="D9" s="14"/>
      <c r="E9" s="14"/>
      <c r="F9" s="14"/>
      <c r="G9" s="14"/>
      <c r="H9" s="14"/>
      <c r="I9" s="15">
        <v>445</v>
      </c>
      <c r="J9" s="15">
        <v>445</v>
      </c>
      <c r="K9" s="15">
        <v>445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304</v>
      </c>
      <c r="B10" s="13" t="s">
        <v>305</v>
      </c>
      <c r="C10" s="13" t="s">
        <v>303</v>
      </c>
      <c r="D10" s="13" t="s">
        <v>43</v>
      </c>
      <c r="E10" s="13" t="s">
        <v>61</v>
      </c>
      <c r="F10" s="13" t="s">
        <v>62</v>
      </c>
      <c r="G10" s="13" t="s">
        <v>262</v>
      </c>
      <c r="H10" s="13" t="s">
        <v>177</v>
      </c>
      <c r="I10" s="15">
        <v>90</v>
      </c>
      <c r="J10" s="15">
        <v>90</v>
      </c>
      <c r="K10" s="15">
        <v>90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304</v>
      </c>
      <c r="B11" s="13" t="s">
        <v>305</v>
      </c>
      <c r="C11" s="13" t="s">
        <v>303</v>
      </c>
      <c r="D11" s="13" t="s">
        <v>43</v>
      </c>
      <c r="E11" s="13" t="s">
        <v>61</v>
      </c>
      <c r="F11" s="13" t="s">
        <v>62</v>
      </c>
      <c r="G11" s="13" t="s">
        <v>270</v>
      </c>
      <c r="H11" s="13" t="s">
        <v>178</v>
      </c>
      <c r="I11" s="15">
        <v>10</v>
      </c>
      <c r="J11" s="15">
        <v>10</v>
      </c>
      <c r="K11" s="15">
        <v>10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304</v>
      </c>
      <c r="B12" s="13" t="s">
        <v>305</v>
      </c>
      <c r="C12" s="13" t="s">
        <v>303</v>
      </c>
      <c r="D12" s="13" t="s">
        <v>43</v>
      </c>
      <c r="E12" s="13" t="s">
        <v>61</v>
      </c>
      <c r="F12" s="13" t="s">
        <v>62</v>
      </c>
      <c r="G12" s="13" t="s">
        <v>263</v>
      </c>
      <c r="H12" s="13" t="s">
        <v>179</v>
      </c>
      <c r="I12" s="15">
        <v>10</v>
      </c>
      <c r="J12" s="15">
        <v>10</v>
      </c>
      <c r="K12" s="15">
        <v>10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304</v>
      </c>
      <c r="B13" s="13" t="s">
        <v>305</v>
      </c>
      <c r="C13" s="13" t="s">
        <v>303</v>
      </c>
      <c r="D13" s="13" t="s">
        <v>43</v>
      </c>
      <c r="E13" s="13" t="s">
        <v>61</v>
      </c>
      <c r="F13" s="13" t="s">
        <v>62</v>
      </c>
      <c r="G13" s="13" t="s">
        <v>264</v>
      </c>
      <c r="H13" s="13" t="s">
        <v>181</v>
      </c>
      <c r="I13" s="15">
        <v>10</v>
      </c>
      <c r="J13" s="15">
        <v>10</v>
      </c>
      <c r="K13" s="15">
        <v>10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304</v>
      </c>
      <c r="B14" s="13" t="s">
        <v>305</v>
      </c>
      <c r="C14" s="13" t="s">
        <v>303</v>
      </c>
      <c r="D14" s="13" t="s">
        <v>43</v>
      </c>
      <c r="E14" s="13" t="s">
        <v>61</v>
      </c>
      <c r="F14" s="13" t="s">
        <v>62</v>
      </c>
      <c r="G14" s="13" t="s">
        <v>269</v>
      </c>
      <c r="H14" s="13" t="s">
        <v>182</v>
      </c>
      <c r="I14" s="15">
        <v>10</v>
      </c>
      <c r="J14" s="15">
        <v>10</v>
      </c>
      <c r="K14" s="15">
        <v>10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304</v>
      </c>
      <c r="B15" s="13" t="s">
        <v>305</v>
      </c>
      <c r="C15" s="13" t="s">
        <v>303</v>
      </c>
      <c r="D15" s="13" t="s">
        <v>43</v>
      </c>
      <c r="E15" s="13" t="s">
        <v>61</v>
      </c>
      <c r="F15" s="13" t="s">
        <v>62</v>
      </c>
      <c r="G15" s="13" t="s">
        <v>265</v>
      </c>
      <c r="H15" s="13" t="s">
        <v>183</v>
      </c>
      <c r="I15" s="15">
        <v>15</v>
      </c>
      <c r="J15" s="15">
        <v>15</v>
      </c>
      <c r="K15" s="15">
        <v>15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304</v>
      </c>
      <c r="B16" s="13" t="s">
        <v>305</v>
      </c>
      <c r="C16" s="13" t="s">
        <v>303</v>
      </c>
      <c r="D16" s="13" t="s">
        <v>43</v>
      </c>
      <c r="E16" s="13" t="s">
        <v>61</v>
      </c>
      <c r="F16" s="13" t="s">
        <v>62</v>
      </c>
      <c r="G16" s="13" t="s">
        <v>266</v>
      </c>
      <c r="H16" s="13" t="s">
        <v>184</v>
      </c>
      <c r="I16" s="15">
        <v>40</v>
      </c>
      <c r="J16" s="15">
        <v>40</v>
      </c>
      <c r="K16" s="15">
        <v>40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304</v>
      </c>
      <c r="B17" s="13" t="s">
        <v>305</v>
      </c>
      <c r="C17" s="13" t="s">
        <v>303</v>
      </c>
      <c r="D17" s="13" t="s">
        <v>43</v>
      </c>
      <c r="E17" s="13" t="s">
        <v>61</v>
      </c>
      <c r="F17" s="13" t="s">
        <v>62</v>
      </c>
      <c r="G17" s="13" t="s">
        <v>267</v>
      </c>
      <c r="H17" s="13" t="s">
        <v>185</v>
      </c>
      <c r="I17" s="15">
        <v>120</v>
      </c>
      <c r="J17" s="15">
        <v>120</v>
      </c>
      <c r="K17" s="15">
        <v>120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304</v>
      </c>
      <c r="B18" s="13" t="s">
        <v>305</v>
      </c>
      <c r="C18" s="13" t="s">
        <v>303</v>
      </c>
      <c r="D18" s="13" t="s">
        <v>43</v>
      </c>
      <c r="E18" s="13" t="s">
        <v>61</v>
      </c>
      <c r="F18" s="13" t="s">
        <v>62</v>
      </c>
      <c r="G18" s="13" t="s">
        <v>306</v>
      </c>
      <c r="H18" s="13" t="s">
        <v>186</v>
      </c>
      <c r="I18" s="15">
        <v>5</v>
      </c>
      <c r="J18" s="15">
        <v>5</v>
      </c>
      <c r="K18" s="15">
        <v>5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304</v>
      </c>
      <c r="B19" s="13" t="s">
        <v>305</v>
      </c>
      <c r="C19" s="13" t="s">
        <v>303</v>
      </c>
      <c r="D19" s="13" t="s">
        <v>43</v>
      </c>
      <c r="E19" s="13" t="s">
        <v>61</v>
      </c>
      <c r="F19" s="13" t="s">
        <v>62</v>
      </c>
      <c r="G19" s="13" t="s">
        <v>276</v>
      </c>
      <c r="H19" s="13" t="s">
        <v>188</v>
      </c>
      <c r="I19" s="15">
        <v>20</v>
      </c>
      <c r="J19" s="15">
        <v>20</v>
      </c>
      <c r="K19" s="15">
        <v>20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304</v>
      </c>
      <c r="B20" s="13" t="s">
        <v>305</v>
      </c>
      <c r="C20" s="13" t="s">
        <v>303</v>
      </c>
      <c r="D20" s="13" t="s">
        <v>43</v>
      </c>
      <c r="E20" s="13" t="s">
        <v>61</v>
      </c>
      <c r="F20" s="13" t="s">
        <v>62</v>
      </c>
      <c r="G20" s="13" t="s">
        <v>307</v>
      </c>
      <c r="H20" s="13" t="s">
        <v>191</v>
      </c>
      <c r="I20" s="15">
        <v>5</v>
      </c>
      <c r="J20" s="15">
        <v>5</v>
      </c>
      <c r="K20" s="15">
        <v>5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304</v>
      </c>
      <c r="B21" s="13" t="s">
        <v>305</v>
      </c>
      <c r="C21" s="13" t="s">
        <v>303</v>
      </c>
      <c r="D21" s="13" t="s">
        <v>43</v>
      </c>
      <c r="E21" s="13" t="s">
        <v>61</v>
      </c>
      <c r="F21" s="13" t="s">
        <v>62</v>
      </c>
      <c r="G21" s="13" t="s">
        <v>268</v>
      </c>
      <c r="H21" s="13" t="s">
        <v>200</v>
      </c>
      <c r="I21" s="15">
        <v>20</v>
      </c>
      <c r="J21" s="15">
        <v>20</v>
      </c>
      <c r="K21" s="15">
        <v>20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304</v>
      </c>
      <c r="B22" s="13" t="s">
        <v>305</v>
      </c>
      <c r="C22" s="13" t="s">
        <v>303</v>
      </c>
      <c r="D22" s="13" t="s">
        <v>43</v>
      </c>
      <c r="E22" s="13" t="s">
        <v>61</v>
      </c>
      <c r="F22" s="13" t="s">
        <v>62</v>
      </c>
      <c r="G22" s="13" t="s">
        <v>308</v>
      </c>
      <c r="H22" s="13" t="s">
        <v>208</v>
      </c>
      <c r="I22" s="15">
        <v>90</v>
      </c>
      <c r="J22" s="15">
        <v>90</v>
      </c>
      <c r="K22" s="15">
        <v>90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/>
      <c r="B23" s="13"/>
      <c r="C23" s="13" t="s">
        <v>309</v>
      </c>
      <c r="D23" s="13"/>
      <c r="E23" s="13"/>
      <c r="F23" s="13"/>
      <c r="G23" s="13"/>
      <c r="H23" s="13"/>
      <c r="I23" s="15">
        <v>250</v>
      </c>
      <c r="J23" s="15"/>
      <c r="K23" s="15"/>
      <c r="L23" s="15"/>
      <c r="M23" s="15"/>
      <c r="N23" s="15"/>
      <c r="O23" s="15"/>
      <c r="P23" s="13"/>
      <c r="Q23" s="15"/>
      <c r="R23" s="15">
        <v>250</v>
      </c>
      <c r="S23" s="15"/>
      <c r="T23" s="15"/>
      <c r="U23" s="15"/>
      <c r="V23" s="15"/>
      <c r="W23" s="15">
        <v>250</v>
      </c>
    </row>
    <row r="24" ht="23.25" customHeight="1" spans="1:23">
      <c r="A24" s="13" t="s">
        <v>304</v>
      </c>
      <c r="B24" s="13" t="s">
        <v>310</v>
      </c>
      <c r="C24" s="13" t="s">
        <v>309</v>
      </c>
      <c r="D24" s="13" t="s">
        <v>43</v>
      </c>
      <c r="E24" s="13" t="s">
        <v>61</v>
      </c>
      <c r="F24" s="13" t="s">
        <v>62</v>
      </c>
      <c r="G24" s="13" t="s">
        <v>262</v>
      </c>
      <c r="H24" s="13" t="s">
        <v>177</v>
      </c>
      <c r="I24" s="15">
        <v>39.6372</v>
      </c>
      <c r="J24" s="15"/>
      <c r="K24" s="15"/>
      <c r="L24" s="15"/>
      <c r="M24" s="15"/>
      <c r="N24" s="15"/>
      <c r="O24" s="15"/>
      <c r="P24" s="13"/>
      <c r="Q24" s="15"/>
      <c r="R24" s="15">
        <v>39.6372</v>
      </c>
      <c r="S24" s="15"/>
      <c r="T24" s="15"/>
      <c r="U24" s="15"/>
      <c r="V24" s="15"/>
      <c r="W24" s="15">
        <v>39.6372</v>
      </c>
    </row>
    <row r="25" ht="23.25" customHeight="1" spans="1:23">
      <c r="A25" s="13" t="s">
        <v>304</v>
      </c>
      <c r="B25" s="13" t="s">
        <v>310</v>
      </c>
      <c r="C25" s="13" t="s">
        <v>309</v>
      </c>
      <c r="D25" s="13" t="s">
        <v>43</v>
      </c>
      <c r="E25" s="13" t="s">
        <v>61</v>
      </c>
      <c r="F25" s="13" t="s">
        <v>62</v>
      </c>
      <c r="G25" s="13" t="s">
        <v>263</v>
      </c>
      <c r="H25" s="13" t="s">
        <v>179</v>
      </c>
      <c r="I25" s="15">
        <v>5</v>
      </c>
      <c r="J25" s="15"/>
      <c r="K25" s="15"/>
      <c r="L25" s="15"/>
      <c r="M25" s="15"/>
      <c r="N25" s="15"/>
      <c r="O25" s="15"/>
      <c r="P25" s="13"/>
      <c r="Q25" s="15"/>
      <c r="R25" s="15">
        <v>5</v>
      </c>
      <c r="S25" s="15"/>
      <c r="T25" s="15"/>
      <c r="U25" s="15"/>
      <c r="V25" s="15"/>
      <c r="W25" s="15">
        <v>5</v>
      </c>
    </row>
    <row r="26" ht="23.25" customHeight="1" spans="1:23">
      <c r="A26" s="13" t="s">
        <v>304</v>
      </c>
      <c r="B26" s="13" t="s">
        <v>310</v>
      </c>
      <c r="C26" s="13" t="s">
        <v>309</v>
      </c>
      <c r="D26" s="13" t="s">
        <v>43</v>
      </c>
      <c r="E26" s="13" t="s">
        <v>61</v>
      </c>
      <c r="F26" s="13" t="s">
        <v>62</v>
      </c>
      <c r="G26" s="13" t="s">
        <v>264</v>
      </c>
      <c r="H26" s="13" t="s">
        <v>181</v>
      </c>
      <c r="I26" s="15">
        <v>5</v>
      </c>
      <c r="J26" s="15"/>
      <c r="K26" s="15"/>
      <c r="L26" s="15"/>
      <c r="M26" s="15"/>
      <c r="N26" s="15"/>
      <c r="O26" s="15"/>
      <c r="P26" s="13"/>
      <c r="Q26" s="15"/>
      <c r="R26" s="15">
        <v>5</v>
      </c>
      <c r="S26" s="15"/>
      <c r="T26" s="15"/>
      <c r="U26" s="15"/>
      <c r="V26" s="15"/>
      <c r="W26" s="15">
        <v>5</v>
      </c>
    </row>
    <row r="27" ht="23.25" customHeight="1" spans="1:23">
      <c r="A27" s="13" t="s">
        <v>304</v>
      </c>
      <c r="B27" s="13" t="s">
        <v>310</v>
      </c>
      <c r="C27" s="13" t="s">
        <v>309</v>
      </c>
      <c r="D27" s="13" t="s">
        <v>43</v>
      </c>
      <c r="E27" s="13" t="s">
        <v>61</v>
      </c>
      <c r="F27" s="13" t="s">
        <v>62</v>
      </c>
      <c r="G27" s="13" t="s">
        <v>266</v>
      </c>
      <c r="H27" s="13" t="s">
        <v>184</v>
      </c>
      <c r="I27" s="15">
        <v>20</v>
      </c>
      <c r="J27" s="15"/>
      <c r="K27" s="15"/>
      <c r="L27" s="15"/>
      <c r="M27" s="15"/>
      <c r="N27" s="15"/>
      <c r="O27" s="15"/>
      <c r="P27" s="13"/>
      <c r="Q27" s="15"/>
      <c r="R27" s="15">
        <v>20</v>
      </c>
      <c r="S27" s="15"/>
      <c r="T27" s="15"/>
      <c r="U27" s="15"/>
      <c r="V27" s="15"/>
      <c r="W27" s="15">
        <v>20</v>
      </c>
    </row>
    <row r="28" ht="23.25" customHeight="1" spans="1:23">
      <c r="A28" s="13" t="s">
        <v>304</v>
      </c>
      <c r="B28" s="13" t="s">
        <v>310</v>
      </c>
      <c r="C28" s="13" t="s">
        <v>309</v>
      </c>
      <c r="D28" s="13" t="s">
        <v>43</v>
      </c>
      <c r="E28" s="13" t="s">
        <v>61</v>
      </c>
      <c r="F28" s="13" t="s">
        <v>62</v>
      </c>
      <c r="G28" s="13" t="s">
        <v>267</v>
      </c>
      <c r="H28" s="13" t="s">
        <v>185</v>
      </c>
      <c r="I28" s="15">
        <v>30</v>
      </c>
      <c r="J28" s="15"/>
      <c r="K28" s="15"/>
      <c r="L28" s="15"/>
      <c r="M28" s="15"/>
      <c r="N28" s="15"/>
      <c r="O28" s="15"/>
      <c r="P28" s="13"/>
      <c r="Q28" s="15"/>
      <c r="R28" s="15">
        <v>30</v>
      </c>
      <c r="S28" s="15"/>
      <c r="T28" s="15"/>
      <c r="U28" s="15"/>
      <c r="V28" s="15"/>
      <c r="W28" s="15">
        <v>30</v>
      </c>
    </row>
    <row r="29" ht="23.25" customHeight="1" spans="1:23">
      <c r="A29" s="13" t="s">
        <v>304</v>
      </c>
      <c r="B29" s="13" t="s">
        <v>310</v>
      </c>
      <c r="C29" s="13" t="s">
        <v>309</v>
      </c>
      <c r="D29" s="13" t="s">
        <v>43</v>
      </c>
      <c r="E29" s="13" t="s">
        <v>61</v>
      </c>
      <c r="F29" s="13" t="s">
        <v>62</v>
      </c>
      <c r="G29" s="13" t="s">
        <v>276</v>
      </c>
      <c r="H29" s="13" t="s">
        <v>188</v>
      </c>
      <c r="I29" s="15">
        <v>20</v>
      </c>
      <c r="J29" s="15"/>
      <c r="K29" s="15"/>
      <c r="L29" s="15"/>
      <c r="M29" s="15"/>
      <c r="N29" s="15"/>
      <c r="O29" s="15"/>
      <c r="P29" s="13"/>
      <c r="Q29" s="15"/>
      <c r="R29" s="15">
        <v>20</v>
      </c>
      <c r="S29" s="15"/>
      <c r="T29" s="15"/>
      <c r="U29" s="15"/>
      <c r="V29" s="15"/>
      <c r="W29" s="15">
        <v>20</v>
      </c>
    </row>
    <row r="30" ht="23.25" customHeight="1" spans="1:23">
      <c r="A30" s="13" t="s">
        <v>304</v>
      </c>
      <c r="B30" s="13" t="s">
        <v>310</v>
      </c>
      <c r="C30" s="13" t="s">
        <v>309</v>
      </c>
      <c r="D30" s="13" t="s">
        <v>43</v>
      </c>
      <c r="E30" s="13" t="s">
        <v>61</v>
      </c>
      <c r="F30" s="13" t="s">
        <v>62</v>
      </c>
      <c r="G30" s="13" t="s">
        <v>311</v>
      </c>
      <c r="H30" s="13" t="s">
        <v>189</v>
      </c>
      <c r="I30" s="15">
        <v>0.3628</v>
      </c>
      <c r="J30" s="15"/>
      <c r="K30" s="15"/>
      <c r="L30" s="15"/>
      <c r="M30" s="15"/>
      <c r="N30" s="15"/>
      <c r="O30" s="15"/>
      <c r="P30" s="13"/>
      <c r="Q30" s="15"/>
      <c r="R30" s="15">
        <v>0.3628</v>
      </c>
      <c r="S30" s="15"/>
      <c r="T30" s="15"/>
      <c r="U30" s="15"/>
      <c r="V30" s="15"/>
      <c r="W30" s="15">
        <v>0.3628</v>
      </c>
    </row>
    <row r="31" ht="23.25" customHeight="1" spans="1:23">
      <c r="A31" s="13" t="s">
        <v>304</v>
      </c>
      <c r="B31" s="13" t="s">
        <v>310</v>
      </c>
      <c r="C31" s="13" t="s">
        <v>309</v>
      </c>
      <c r="D31" s="13" t="s">
        <v>43</v>
      </c>
      <c r="E31" s="13" t="s">
        <v>61</v>
      </c>
      <c r="F31" s="13" t="s">
        <v>62</v>
      </c>
      <c r="G31" s="13" t="s">
        <v>307</v>
      </c>
      <c r="H31" s="13" t="s">
        <v>191</v>
      </c>
      <c r="I31" s="15">
        <v>60</v>
      </c>
      <c r="J31" s="15"/>
      <c r="K31" s="15"/>
      <c r="L31" s="15"/>
      <c r="M31" s="15"/>
      <c r="N31" s="15"/>
      <c r="O31" s="15"/>
      <c r="P31" s="13"/>
      <c r="Q31" s="15"/>
      <c r="R31" s="15">
        <v>60</v>
      </c>
      <c r="S31" s="15"/>
      <c r="T31" s="15"/>
      <c r="U31" s="15"/>
      <c r="V31" s="15"/>
      <c r="W31" s="15">
        <v>60</v>
      </c>
    </row>
    <row r="32" ht="23.25" customHeight="1" spans="1:23">
      <c r="A32" s="13" t="s">
        <v>304</v>
      </c>
      <c r="B32" s="13" t="s">
        <v>310</v>
      </c>
      <c r="C32" s="13" t="s">
        <v>309</v>
      </c>
      <c r="D32" s="13" t="s">
        <v>43</v>
      </c>
      <c r="E32" s="13" t="s">
        <v>61</v>
      </c>
      <c r="F32" s="13" t="s">
        <v>62</v>
      </c>
      <c r="G32" s="13" t="s">
        <v>268</v>
      </c>
      <c r="H32" s="13" t="s">
        <v>200</v>
      </c>
      <c r="I32" s="15">
        <v>20</v>
      </c>
      <c r="J32" s="15"/>
      <c r="K32" s="15"/>
      <c r="L32" s="15"/>
      <c r="M32" s="15"/>
      <c r="N32" s="15"/>
      <c r="O32" s="15"/>
      <c r="P32" s="13"/>
      <c r="Q32" s="15"/>
      <c r="R32" s="15">
        <v>20</v>
      </c>
      <c r="S32" s="15"/>
      <c r="T32" s="15"/>
      <c r="U32" s="15"/>
      <c r="V32" s="15"/>
      <c r="W32" s="15">
        <v>20</v>
      </c>
    </row>
    <row r="33" ht="23.25" customHeight="1" spans="1:23">
      <c r="A33" s="13" t="s">
        <v>304</v>
      </c>
      <c r="B33" s="13" t="s">
        <v>310</v>
      </c>
      <c r="C33" s="13" t="s">
        <v>309</v>
      </c>
      <c r="D33" s="13" t="s">
        <v>43</v>
      </c>
      <c r="E33" s="13" t="s">
        <v>61</v>
      </c>
      <c r="F33" s="13" t="s">
        <v>62</v>
      </c>
      <c r="G33" s="13" t="s">
        <v>308</v>
      </c>
      <c r="H33" s="13" t="s">
        <v>208</v>
      </c>
      <c r="I33" s="15">
        <v>50</v>
      </c>
      <c r="J33" s="15"/>
      <c r="K33" s="15"/>
      <c r="L33" s="15"/>
      <c r="M33" s="15"/>
      <c r="N33" s="15"/>
      <c r="O33" s="15"/>
      <c r="P33" s="13"/>
      <c r="Q33" s="15"/>
      <c r="R33" s="15">
        <v>50</v>
      </c>
      <c r="S33" s="15"/>
      <c r="T33" s="15"/>
      <c r="U33" s="15"/>
      <c r="V33" s="15"/>
      <c r="W33" s="15">
        <v>50</v>
      </c>
    </row>
    <row r="34" ht="23.25" customHeight="1" spans="1:23">
      <c r="A34" s="13"/>
      <c r="B34" s="13"/>
      <c r="C34" s="13" t="s">
        <v>312</v>
      </c>
      <c r="D34" s="13"/>
      <c r="E34" s="13"/>
      <c r="F34" s="13"/>
      <c r="G34" s="13"/>
      <c r="H34" s="13"/>
      <c r="I34" s="15">
        <v>0.108</v>
      </c>
      <c r="J34" s="15">
        <v>0.108</v>
      </c>
      <c r="K34" s="15">
        <v>0.108</v>
      </c>
      <c r="L34" s="15"/>
      <c r="M34" s="15"/>
      <c r="N34" s="15"/>
      <c r="O34" s="15"/>
      <c r="P34" s="13"/>
      <c r="Q34" s="15"/>
      <c r="R34" s="15"/>
      <c r="S34" s="15"/>
      <c r="T34" s="15"/>
      <c r="U34" s="15"/>
      <c r="V34" s="15"/>
      <c r="W34" s="15"/>
    </row>
    <row r="35" ht="23.25" customHeight="1" spans="1:23">
      <c r="A35" s="13" t="s">
        <v>313</v>
      </c>
      <c r="B35" s="13" t="s">
        <v>314</v>
      </c>
      <c r="C35" s="13" t="s">
        <v>312</v>
      </c>
      <c r="D35" s="13" t="s">
        <v>43</v>
      </c>
      <c r="E35" s="13" t="s">
        <v>61</v>
      </c>
      <c r="F35" s="13" t="s">
        <v>62</v>
      </c>
      <c r="G35" s="13" t="s">
        <v>315</v>
      </c>
      <c r="H35" s="13" t="s">
        <v>171</v>
      </c>
      <c r="I35" s="15">
        <v>0.108</v>
      </c>
      <c r="J35" s="15">
        <v>0.108</v>
      </c>
      <c r="K35" s="15">
        <v>0.108</v>
      </c>
      <c r="L35" s="15"/>
      <c r="M35" s="15"/>
      <c r="N35" s="15"/>
      <c r="O35" s="15"/>
      <c r="P35" s="13"/>
      <c r="Q35" s="15"/>
      <c r="R35" s="15"/>
      <c r="S35" s="15"/>
      <c r="T35" s="15"/>
      <c r="U35" s="15"/>
      <c r="V35" s="15"/>
      <c r="W35" s="15"/>
    </row>
    <row r="36" ht="18.75" customHeight="1" spans="1:23">
      <c r="A36" s="143" t="s">
        <v>92</v>
      </c>
      <c r="B36" s="144"/>
      <c r="C36" s="144"/>
      <c r="D36" s="144"/>
      <c r="E36" s="144"/>
      <c r="F36" s="144"/>
      <c r="G36" s="144"/>
      <c r="H36" s="145"/>
      <c r="I36" s="15">
        <v>695.108</v>
      </c>
      <c r="J36" s="15">
        <v>445.108</v>
      </c>
      <c r="K36" s="15">
        <v>445.108</v>
      </c>
      <c r="L36" s="15"/>
      <c r="M36" s="15"/>
      <c r="N36" s="15"/>
      <c r="O36" s="15"/>
      <c r="P36" s="15"/>
      <c r="Q36" s="15"/>
      <c r="R36" s="15">
        <v>250</v>
      </c>
      <c r="S36" s="15"/>
      <c r="T36" s="15"/>
      <c r="U36" s="15"/>
      <c r="V36" s="15"/>
      <c r="W36" s="15">
        <v>250</v>
      </c>
    </row>
  </sheetData>
  <mergeCells count="28">
    <mergeCell ref="A2:W2"/>
    <mergeCell ref="A3:H3"/>
    <mergeCell ref="J4:M4"/>
    <mergeCell ref="N4:P4"/>
    <mergeCell ref="R4:W4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2024-01-25T06:29:00Z</dcterms:created>
  <dcterms:modified xsi:type="dcterms:W3CDTF">2024-07-18T02:50:17Z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754811E647C64606A392F3578ED49955_13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