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9" activeTab="1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<sst xmlns="http://schemas.openxmlformats.org/spreadsheetml/2006/main" count="1436" uniqueCount="500">
  <si>
    <t>预算01-1表</t>
  </si>
  <si>
    <t>财务收支预算总表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</si>
  <si>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</si>
  <si>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</si>
  <si>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</si>
  <si>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</si>
  <si>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</si>
  <si>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</si>
  <si>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</si>
  <si>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</si>
  <si>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</si>
  <si>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</si>
  <si>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</si>
  <si>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</si>
  <si>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</si>
  <si>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</si>
  <si>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</si>
  <si>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</si>
  <si>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</si>
  <si>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</si>
  <si>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</si>
  <si>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</si>
  <si>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</si>
  <si>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</si>
  <si>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</si>
  <si>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</si>
  <si>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</si>
  <si>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</si>
  <si>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</si>
  <si>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</si>
  <si>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</si>
  <si>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</si>
  <si>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</si>
  <si>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</si>
  <si>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</si>
  <si>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</si>
  <si>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</si>
  <si>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</si>
  <si>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</si>
  <si>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</si>
  <si>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</si>
  <si>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376</t>
  </si>
  <si>
    <t>曲靖市数字经济发展中心</t>
  </si>
  <si>
    <t>376001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</si>
  <si>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</si>
  <si>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</si>
  <si>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</si>
  <si>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</si>
  <si>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</si>
  <si>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</si>
  <si>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</si>
  <si>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</si>
  <si>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</si>
  <si>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</si>
  <si>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</si>
  <si>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</si>
  <si>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</si>
  <si>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</si>
  <si>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</si>
  <si>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20137</t>
  </si>
  <si>
    <t>网信事务</t>
  </si>
  <si>
    <t>2013704</t>
  </si>
  <si>
    <t>信息安全事务</t>
  </si>
  <si>
    <t>2013750</t>
  </si>
  <si>
    <t>事业运行</t>
  </si>
  <si>
    <t>206</t>
  </si>
  <si>
    <t>科学技术支出</t>
  </si>
  <si>
    <t>20605</t>
  </si>
  <si>
    <t>科技条件与服务</t>
  </si>
  <si>
    <t>2060503</t>
  </si>
  <si>
    <t>科技条件专项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</si>
  <si>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</si>
  <si>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</si>
  <si>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</si>
  <si>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</si>
  <si>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</si>
  <si>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</si>
  <si>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</si>
  <si>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</si>
  <si>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</si>
  <si>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</si>
  <si>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</si>
  <si>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</si>
  <si>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</si>
  <si>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</si>
  <si>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</si>
  <si>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</si>
  <si>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</si>
  <si>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</si>
  <si>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</si>
  <si>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</si>
  <si>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</si>
  <si>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</si>
  <si>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</si>
  <si>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</si>
  <si>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</si>
  <si>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</si>
  <si>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</si>
  <si>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</si>
  <si>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</si>
  <si>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</si>
  <si>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</si>
  <si>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</si>
  <si>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</si>
  <si>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</si>
  <si>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</si>
  <si>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</si>
  <si>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</si>
  <si>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</si>
  <si>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</si>
  <si>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</si>
  <si>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</si>
  <si>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</si>
  <si>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</si>
  <si>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</si>
  <si>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</si>
  <si>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</si>
  <si>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</si>
  <si>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</si>
  <si>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</si>
  <si>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社会保险基金预算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</si>
  <si>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</si>
  <si>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</si>
  <si>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</si>
  <si>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</si>
  <si>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</si>
  <si>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</si>
  <si>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</si>
  <si>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</si>
  <si>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</si>
  <si>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</si>
  <si>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</si>
  <si>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</si>
  <si>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</si>
  <si>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</si>
  <si>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</si>
  <si>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</si>
  <si>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</si>
  <si>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</si>
  <si>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</si>
  <si>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</si>
  <si>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</si>
  <si>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</si>
  <si>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</si>
  <si>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</si>
  <si>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</si>
  <si>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</si>
  <si>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</si>
  <si>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</si>
  <si>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</si>
  <si>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</si>
  <si>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</si>
  <si>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</si>
  <si>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</si>
  <si>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</si>
  <si>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</si>
  <si>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会议费</t>
  </si>
  <si>
    <t>07</t>
  </si>
  <si>
    <t>绩效工资</t>
  </si>
  <si>
    <t>培训费</t>
  </si>
  <si>
    <t>08</t>
  </si>
  <si>
    <t>机关事业单位基本养老保险缴费</t>
  </si>
  <si>
    <t>505</t>
  </si>
  <si>
    <t>对事业单位经常性补助</t>
  </si>
  <si>
    <t>09</t>
  </si>
  <si>
    <t>职业年金缴费</t>
  </si>
  <si>
    <t>职工基本医疗保险缴费</t>
  </si>
  <si>
    <t>商品和服务支出</t>
  </si>
  <si>
    <t>公务员医疗补助缴费</t>
  </si>
  <si>
    <t>509</t>
  </si>
  <si>
    <t>对个人和家庭的补助</t>
  </si>
  <si>
    <t>其他社会保障缴费</t>
  </si>
  <si>
    <t>社会福利和救助</t>
  </si>
  <si>
    <t>99</t>
  </si>
  <si>
    <t>其他工资福利支出</t>
  </si>
  <si>
    <t>302</t>
  </si>
  <si>
    <t>办公费</t>
  </si>
  <si>
    <t>差旅费</t>
  </si>
  <si>
    <t>14</t>
  </si>
  <si>
    <t>租赁费</t>
  </si>
  <si>
    <t>15</t>
  </si>
  <si>
    <t>16</t>
  </si>
  <si>
    <t>公务接待费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</si>
  <si>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</si>
  <si>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</si>
  <si>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</si>
  <si>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</si>
  <si>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</si>
  <si>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</si>
  <si>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</si>
  <si>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</si>
  <si>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</si>
  <si>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303</t>
  </si>
  <si>
    <t>医疗费补助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</si>
  <si>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</si>
  <si>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</si>
  <si>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</si>
  <si>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</si>
  <si>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</si>
  <si>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</si>
  <si>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</si>
  <si>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</si>
  <si>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</si>
  <si>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</si>
  <si>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</si>
  <si>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</si>
  <si>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</si>
  <si>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</si>
  <si>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</si>
  <si>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</si>
  <si>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</si>
  <si>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</si>
  <si>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</si>
  <si>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</si>
  <si>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</si>
  <si>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</si>
  <si>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</si>
  <si>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</si>
  <si>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</si>
  <si>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</si>
  <si>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</si>
  <si>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530300210000000025120</t>
  </si>
  <si>
    <t>事业人员支出工资</t>
  </si>
  <si>
    <t>30101</t>
  </si>
  <si>
    <t>30102</t>
  </si>
  <si>
    <t>30107</t>
  </si>
  <si>
    <t>530300231100001503198</t>
  </si>
  <si>
    <t>事业人员参照公务员规范后绩效奖</t>
  </si>
  <si>
    <t>530300210000000025130</t>
  </si>
  <si>
    <t>社会保障缴费（养老保险）</t>
  </si>
  <si>
    <t>30108</t>
  </si>
  <si>
    <t>530300210000000025127</t>
  </si>
  <si>
    <t>社会保障缴费（基本医疗保险）</t>
  </si>
  <si>
    <t>30110</t>
  </si>
  <si>
    <t>530300210000000025126</t>
  </si>
  <si>
    <t>社会保障缴费（工伤保险）</t>
  </si>
  <si>
    <t>30112</t>
  </si>
  <si>
    <t>530300210000000025129</t>
  </si>
  <si>
    <t>社会保障缴费（失业保险）</t>
  </si>
  <si>
    <t>530300210000000025125</t>
  </si>
  <si>
    <t>社会保障缴费（附加商业险）</t>
  </si>
  <si>
    <t>530300210000000025133</t>
  </si>
  <si>
    <t>社会保障缴费（住房公积金）</t>
  </si>
  <si>
    <t>30113</t>
  </si>
  <si>
    <t>530300231100001536274</t>
  </si>
  <si>
    <t>30217</t>
  </si>
  <si>
    <t>530300210000000025142</t>
  </si>
  <si>
    <t>一般公用经费</t>
  </si>
  <si>
    <t>30201</t>
  </si>
  <si>
    <t>530300210000000025140</t>
  </si>
  <si>
    <t>30215</t>
  </si>
  <si>
    <t>530300210000000025141</t>
  </si>
  <si>
    <t>30216</t>
  </si>
  <si>
    <t>530300210000000025137</t>
  </si>
  <si>
    <t>30228</t>
  </si>
  <si>
    <t>530300210000000025138</t>
  </si>
  <si>
    <t>30229</t>
  </si>
  <si>
    <t>530300210000000025139</t>
  </si>
  <si>
    <t>公务出行租车经费</t>
  </si>
  <si>
    <t>30239</t>
  </si>
  <si>
    <t>530300210000000025136</t>
  </si>
  <si>
    <t>事业人员公务交通补贴</t>
  </si>
  <si>
    <t>530300241100002349717</t>
  </si>
  <si>
    <t>其他人员支出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</si>
  <si>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</si>
  <si>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</si>
  <si>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</si>
  <si>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</si>
  <si>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</si>
  <si>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</si>
  <si>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</si>
  <si>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“数字曲靖”领导小组办公室专项经费</t>
  </si>
  <si>
    <t>专项业务类</t>
  </si>
  <si>
    <t>530300210000000017453</t>
  </si>
  <si>
    <t>30211</t>
  </si>
  <si>
    <t>30227</t>
  </si>
  <si>
    <t>电子政务机房运维管理专项经费</t>
  </si>
  <si>
    <t>530300210000000017670</t>
  </si>
  <si>
    <t>电子政务视频会议系统服务专项经费</t>
  </si>
  <si>
    <t>事业发展类</t>
  </si>
  <si>
    <t>530300210000000017615</t>
  </si>
  <si>
    <t>高清视频会议系统服务专项经费</t>
  </si>
  <si>
    <t>530300210000000017572</t>
  </si>
  <si>
    <t>共享交换平台升级改造及运维服务专项经费</t>
  </si>
  <si>
    <t>530300221100000393136</t>
  </si>
  <si>
    <t>曲靖“城市大脑”建设及数据服务专项经费</t>
  </si>
  <si>
    <t>530300221100000393097</t>
  </si>
  <si>
    <t>曲靖市云计算中心购买云资源服务项目专项经费</t>
  </si>
  <si>
    <t>530300210000000017675</t>
  </si>
  <si>
    <t>协同办公系统运维服务项目专项经费</t>
  </si>
  <si>
    <t>530300210000000017667</t>
  </si>
  <si>
    <t>租用办公场地专项经费</t>
  </si>
  <si>
    <t>530300210000000017454</t>
  </si>
  <si>
    <t>30214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</si>
  <si>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</si>
  <si>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</si>
  <si>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</si>
  <si>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</si>
  <si>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</si>
  <si>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</si>
  <si>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</si>
  <si>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</si>
  <si>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</si>
  <si>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</si>
  <si>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</si>
  <si>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</si>
  <si>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承接省级、市级视频会议。保障省、市、县各级会议，10个县（市、区）分会场（含经开区）的会前调试、会中保障及会后维护，定期开展网络巡检工作、设备维护保养工作，使得网络及会议系统得以正常运行。</t>
  </si>
  <si>
    <t>产出指标</t>
  </si>
  <si>
    <t>数量指标</t>
  </si>
  <si>
    <t>巡检次数</t>
  </si>
  <si>
    <t>&gt;=</t>
  </si>
  <si>
    <t>次</t>
  </si>
  <si>
    <t>定量指标</t>
  </si>
  <si>
    <t>对电子政务外网主干设备及安全设备开展巡检工作</t>
  </si>
  <si>
    <t>质量指标</t>
  </si>
  <si>
    <t>网络保障率</t>
  </si>
  <si>
    <t>%</t>
  </si>
  <si>
    <t>保障网络连通性</t>
  </si>
  <si>
    <t>效益指标</t>
  </si>
  <si>
    <t>社会效益指标</t>
  </si>
  <si>
    <t>安全保障</t>
  </si>
  <si>
    <t>=</t>
  </si>
  <si>
    <t>100</t>
  </si>
  <si>
    <t>分</t>
  </si>
  <si>
    <t>不发生网络安全事件</t>
  </si>
  <si>
    <t>满意度指标</t>
  </si>
  <si>
    <t>服务对象满意度指标</t>
  </si>
  <si>
    <t>使用满意度</t>
  </si>
  <si>
    <t>90</t>
  </si>
  <si>
    <t>反映使用满意度。</t>
  </si>
  <si>
    <t>完善政务信息资源共享交换系统，保障现阶段市级有关政务部门的使用需求。</t>
  </si>
  <si>
    <t>共享数据量</t>
  </si>
  <si>
    <t>亿条</t>
  </si>
  <si>
    <t>共享数据量不少于2亿条。</t>
  </si>
  <si>
    <t>运行稳定率</t>
  </si>
  <si>
    <t>定性指标</t>
  </si>
  <si>
    <t>对接政府各部门相关平台完成数据共享交换，使用单位及业务稳定，不出现影响使用的重大故障。</t>
  </si>
  <si>
    <t>① 满意度≥90%，得满分；
② 满意度介于60%（含）至90%（不含）之间，满意度×指标分值；
③ 满意度＜60%，不得分。
数据来源：调查问卷</t>
  </si>
  <si>
    <t>市大数据中心为视频会议系统的市级节点运行管理部门，牵头负责整个电子政务视频会议系统的运行管理和会议保障。确保会议完成情况良好，会议中不出现故障情况。</t>
  </si>
  <si>
    <t>对电子政务视频会议系统接入会场系统运行情况开展巡检工作</t>
  </si>
  <si>
    <t>系统保障率</t>
  </si>
  <si>
    <t>保障音视频正常运行</t>
  </si>
  <si>
    <t>反映满意度，电子政务视频会议重点使用单位调查问卷。</t>
  </si>
  <si>
    <t>保障编外人员经费</t>
  </si>
  <si>
    <t>发放工资保障人数</t>
  </si>
  <si>
    <t>人/人次</t>
  </si>
  <si>
    <t>反映编外人员数量情况。</t>
  </si>
  <si>
    <t>时效指标</t>
  </si>
  <si>
    <t>发放及时率</t>
  </si>
  <si>
    <t>反映单位及时发放工资的情况。
发放及时率=在时限内发放资金/应发放资金*100%</t>
  </si>
  <si>
    <t>保障日常办公正常运行</t>
  </si>
  <si>
    <t>保障日常办公正常运行。</t>
  </si>
  <si>
    <t>满意度</t>
  </si>
  <si>
    <t>反映对象的满意程度。</t>
  </si>
  <si>
    <t>为数字经济发展中心营造良好的办公环境，保证日常工作正常运行。</t>
  </si>
  <si>
    <t>保障数字经济发展中心拥有办公场地</t>
  </si>
  <si>
    <t>座（处）</t>
  </si>
  <si>
    <t>位于曲靖市麒麟区翠峰东路84号，电信宾馆六楼</t>
  </si>
  <si>
    <t>保障基本办公设备配置</t>
  </si>
  <si>
    <t>包含办公使用的部分设备（电脑、打印机、办公座椅以及沙发茶几等）</t>
  </si>
  <si>
    <t>95</t>
  </si>
  <si>
    <t>为大数据中心提供良好办公环境</t>
  </si>
  <si>
    <t>保障日常工作正常运行</t>
  </si>
  <si>
    <t>确保日常工作正常运行，推进全市“数字曲靖”建设各项工作顺利开展</t>
  </si>
  <si>
    <t>满意</t>
  </si>
  <si>
    <t>根据各单位反馈工作意见及服务满意度评价</t>
  </si>
  <si>
    <t>承担“数字曲靖”建设的日常工作；推进“数字曲靖”建设；牵头组织实施“数字曲靖”考核评价工作；完成领导小组交办的其他工作等。</t>
  </si>
  <si>
    <t>会议次数</t>
  </si>
  <si>
    <t>反映“数字曲靖”领导小组办公室组织开展关于“数字曲靖”建设各类会议的总次数。</t>
  </si>
  <si>
    <t>会议人次</t>
  </si>
  <si>
    <t>400</t>
  </si>
  <si>
    <t>人次</t>
  </si>
  <si>
    <t>反映“数字曲靖”领导小组办公室组织开展关于“数字曲靖”建设各类会议的参与人次。</t>
  </si>
  <si>
    <t>会议天数</t>
  </si>
  <si>
    <t>天</t>
  </si>
  <si>
    <t>反映“数字曲靖”领导小组办公室组织开展关于“数字曲靖”建设各类会议的总天数。</t>
  </si>
  <si>
    <t>培训人员合格率</t>
  </si>
  <si>
    <t>反映“数字曲靖”领导小组办公室组织开展关于“数字曲靖”建设各类培训的质量。
培训人员合格率=（合格的学员数量/培训总学员数量）*100%。</t>
  </si>
  <si>
    <t>培训出勤率</t>
  </si>
  <si>
    <t>反映“数字曲靖”领导小组办公室组织开展关于“数字曲靖”建设各类培训中参训人员的出勤情况。
培训出勤率=（实际出勤学员数量/参加培训学员数量）*100%。</t>
  </si>
  <si>
    <t>参训率</t>
  </si>
  <si>
    <t>反映“数字曲靖”领导小组办公室组织开展关于“数字曲靖”建设各类培训中预计参训情况。
参训率=（年参训人数/应参训人数）*100%。</t>
  </si>
  <si>
    <t>人才培养数</t>
  </si>
  <si>
    <t>30</t>
  </si>
  <si>
    <t>人</t>
  </si>
  <si>
    <t>反映培训开展情况，提高受益人群的素质。</t>
  </si>
  <si>
    <t>对数字曲靖建设满意度</t>
  </si>
  <si>
    <t>反映各单位对领导小组办公室推动“数字曲靖”建设总体满意度</t>
  </si>
  <si>
    <t>服务主要内容：一是电子政务外网主干网络使用服务：市级万兆电路1条，市县千兆电路9条，网络带宽不少于1000M/bps。提供一年期电子政务外网主干线路使用服务，保障网络安全畅通；二是数据安全中心设备运维及保障服务；三是曲靖市智慧政务协同办公系统短信平台使用费用。</t>
  </si>
  <si>
    <t>电子政务外网重点使用单位调查问卷</t>
  </si>
  <si>
    <t>完成二号院机房的日常运维检查，主要有网络设备、ups设备、空调设备和发电机等设备的日常检查和维护，保证网络的正常运行；开展网络安全等级保护测评及密码应用测评工作；开展对全市各级有关部门的安全培训工作。</t>
  </si>
  <si>
    <t>二号院机房的日常运维检查</t>
  </si>
  <si>
    <t>反映用户满意度.</t>
  </si>
  <si>
    <t>“一网通办、一网统管”完成功能性建设，数据归集持续推进，总计归集数据量不少于2亿条。曲靖通APP持续升级改造及运维营运、对接政府各部门相关平台，新增不少于2个应用场景。“城市大脑”重点使用单位，曲靖通APP使用群众基本满意。</t>
  </si>
  <si>
    <t>归集数据量</t>
  </si>
  <si>
    <t>归集数据量不少于2亿条。</t>
  </si>
  <si>
    <t>新增应用场景</t>
  </si>
  <si>
    <t>个</t>
  </si>
  <si>
    <t>曲靖通APP新增2个应用场景</t>
  </si>
  <si>
    <t>入库数据准确性</t>
  </si>
  <si>
    <t>入库数据准确性&gt;=90%</t>
  </si>
  <si>
    <t>项目验收合格率</t>
  </si>
  <si>
    <t>项目验收合格率达100%</t>
  </si>
  <si>
    <t>可持续影响指标</t>
  </si>
  <si>
    <t>运行稳定率&gt;=80%</t>
  </si>
  <si>
    <t>对象满意度</t>
  </si>
  <si>
    <t>反映工作人员、系统使用人员等社会公众对项目实施的满意度</t>
  </si>
  <si>
    <t>基本完成非涉密信息化建设项目上云工作，实现云平台全年平稳运行，无重大安全事故发生。</t>
  </si>
  <si>
    <t>上云完成率</t>
  </si>
  <si>
    <t>实现2023-2024年市直单位新建信息化重点项目上云完成率≥90%</t>
  </si>
  <si>
    <t>基本完成2023-2024全市政府领域非涉密信息化建设项目上云工作，实现云平台全年平稳运行，无重大安全事故发生。</t>
  </si>
  <si>
    <t>保障云平台稳定运行</t>
  </si>
  <si>
    <t>服务开通及时率</t>
  </si>
  <si>
    <t>云资源服务申请单审批通过，工单下发之日起30天内提供服务</t>
  </si>
  <si>
    <t>服务满意度</t>
  </si>
  <si>
    <t>云服务重点使用单位调查问卷</t>
  </si>
  <si>
    <t>预算05-3表</t>
  </si>
  <si>
    <t>项目支出绩效目标表（另文下达）</t>
  </si>
  <si>
    <t>空表说明：曲靖市数字经济发展中心2024年无另文下达的项目支出，故此表为空表。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</si>
  <si>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</si>
  <si>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</si>
  <si>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</si>
  <si>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</si>
  <si>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</si>
  <si>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空表说明：曲靖市数字经济发展中心2024年无政府性基金预算支出，故此表为空表。</t>
  </si>
  <si>
    <t>国有资本经营预算支出预算表</t>
  </si>
  <si>
    <t>本年国有资本经营预算支出</t>
  </si>
  <si>
    <t>空表说明：曲靖市数字经济发展中心2024年无国有资本经营预算，故此表为空表。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</si>
  <si>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</si>
  <si>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</si>
  <si>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</si>
  <si>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</si>
  <si>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</si>
  <si>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</si>
  <si>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</si>
  <si>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</si>
  <si>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</si>
  <si>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</si>
  <si>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</si>
  <si>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80400320</t>
  </si>
  <si>
    <t>采购办公用品</t>
  </si>
  <si>
    <t>A 货物类</t>
  </si>
  <si>
    <t>项</t>
  </si>
  <si>
    <t>高清视频会议系统服务项目</t>
  </si>
  <si>
    <t>C 服务</t>
  </si>
  <si>
    <t>协同办公系统运维服务项目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</si>
  <si>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</si>
  <si>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</si>
  <si>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</si>
  <si>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</si>
  <si>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</si>
  <si>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</si>
  <si>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</si>
  <si>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</si>
  <si>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</si>
  <si>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</si>
  <si>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空表说明：曲靖市数字经济发展中心2024年无政府购买服务预算，故此表为空表。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</si>
  <si>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</si>
  <si>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</si>
  <si>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</si>
  <si>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</si>
  <si>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</si>
  <si>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</si>
  <si>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</si>
  <si>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</si>
  <si>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</si>
  <si>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</si>
  <si>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</si>
  <si>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</si>
  <si>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</si>
  <si>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</si>
  <si>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</si>
  <si>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空表说明：曲靖市数字经济发展中心2024年无市对下转移支付预算，故此表为空表。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</si>
  <si>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</si>
  <si>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</si>
  <si>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</si>
  <si>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</si>
  <si>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</si>
  <si>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</si>
  <si>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</si>
  <si>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</si>
  <si>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</si>
  <si>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</si>
  <si>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</si>
  <si>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空表说明：曲靖市数字经济发展中心2024年无新增资产配置，故此表为空表。</t>
  </si>
  <si>
    <t>预算12表</t>
  </si>
  <si>
    <t>上级补助项目支出预算表</t>
  </si>
  <si>
    <t>上级补助</t>
  </si>
  <si>
    <t>空表说明：曲靖市数字经济发展中心无上级补助项目支出预算，故此表为空表。</t>
  </si>
  <si>
    <t>预算13表</t>
  </si>
  <si>
    <t>部门项目中期规划预算表</t>
  </si>
  <si>
    <t>项目级次</t>
  </si>
  <si>
    <t>2024年</t>
  </si>
  <si>
    <t>2025年</t>
  </si>
  <si>
    <t>2026年</t>
  </si>
  <si>
    <t>116 其他人员支出</t>
  </si>
  <si>
    <t>本级</t>
  </si>
  <si>
    <t>311 专项业务类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</si>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</sst>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0.00_);[Red]\-0.00\ "/>
    <numFmt numFmtId="179" formatCode="#,##0.00;\-#,##0.00;;@"/>
    <numFmt numFmtId="180" formatCode="hh:mm:ss"/>
    <numFmt numFmtId="181" formatCode="#,##0;\-#,##0;;@"/>
  </numFmts>
  <fonts count="5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9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  <scheme val="minor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16" applyNumberFormat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4" borderId="16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0" fontId="1" fillId="0" borderId="2">
      <alignment horizontal="center" vertical="center" wrapText="1"/>
      <protection locked="0"/>
    </xf>
    <xf numFmtId="49" fontId="4" fillId="0" borderId="5">
      <alignment horizontal="center" vertical="center" wrapText="1"/>
    </xf>
    <xf numFmtId="0" fontId="48" fillId="0" borderId="0">
      <alignment vertical="top"/>
      <protection locked="0"/>
    </xf>
    <xf numFmtId="0" fontId="4" fillId="0" borderId="0"/>
    <xf numFmtId="0" fontId="1" fillId="0" borderId="0">
      <alignment horizontal="right" vertical="center"/>
      <protection locked="0"/>
    </xf>
    <xf numFmtId="0" fontId="4" fillId="0" borderId="8">
      <alignment horizontal="center" vertical="center" wrapText="1"/>
    </xf>
    <xf numFmtId="0" fontId="4" fillId="0" borderId="3">
      <alignment horizontal="center" vertical="center"/>
      <protection locked="0"/>
    </xf>
    <xf numFmtId="0" fontId="27" fillId="0" borderId="0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176" fontId="9" fillId="0" borderId="1">
      <alignment horizontal="right"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0">
      <alignment horizontal="right" vertical="center"/>
      <protection locked="0"/>
    </xf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3" fillId="0" borderId="10">
      <alignment horizontal="left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177" fontId="9" fillId="0" borderId="1">
      <alignment horizontal="right" vertical="center"/>
    </xf>
    <xf numFmtId="4" fontId="49" fillId="0" borderId="1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48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1" fillId="0" borderId="0"/>
    <xf numFmtId="49" fontId="1" fillId="0" borderId="1">
      <alignment horizontal="center"/>
    </xf>
    <xf numFmtId="0" fontId="4" fillId="0" borderId="1">
      <alignment vertical="center" wrapText="1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4" fillId="0" borderId="2">
      <alignment horizontal="center" vertical="center"/>
    </xf>
    <xf numFmtId="0" fontId="1" fillId="0" borderId="8">
      <alignment horizontal="center" vertical="center" wrapText="1"/>
      <protection locked="0"/>
    </xf>
    <xf numFmtId="0" fontId="7" fillId="0" borderId="0">
      <alignment vertical="top"/>
    </xf>
    <xf numFmtId="0" fontId="7" fillId="0" borderId="0"/>
    <xf numFmtId="0" fontId="4" fillId="0" borderId="4">
      <alignment horizontal="center" vertical="center"/>
    </xf>
    <xf numFmtId="0" fontId="1" fillId="0" borderId="9">
      <alignment horizontal="center" vertical="center" wrapText="1"/>
    </xf>
    <xf numFmtId="0" fontId="4" fillId="0" borderId="2">
      <alignment horizontal="center" vertical="center"/>
    </xf>
    <xf numFmtId="0" fontId="1" fillId="0" borderId="0"/>
    <xf numFmtId="0" fontId="1" fillId="0" borderId="0">
      <alignment vertical="top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4" fillId="0" borderId="7">
      <alignment horizontal="center" vertical="center" wrapText="1"/>
    </xf>
    <xf numFmtId="10" fontId="9" fillId="0" borderId="1">
      <alignment horizontal="right" vertical="center"/>
    </xf>
    <xf numFmtId="178" fontId="3" fillId="0" borderId="1">
      <alignment horizontal="right" vertical="center" wrapText="1"/>
      <protection locked="0"/>
    </xf>
    <xf numFmtId="49" fontId="10" fillId="0" borderId="0"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3" fillId="0" borderId="1">
      <alignment horizontal="left" vertical="center"/>
    </xf>
    <xf numFmtId="0" fontId="1" fillId="0" borderId="10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2" fillId="0" borderId="0">
      <alignment horizontal="center" vertical="center"/>
    </xf>
    <xf numFmtId="0" fontId="1" fillId="0" borderId="0"/>
    <xf numFmtId="0" fontId="3" fillId="0" borderId="0">
      <alignment horizontal="left" vertical="center"/>
    </xf>
    <xf numFmtId="0" fontId="2" fillId="0" borderId="0">
      <alignment horizontal="center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6" fillId="0" borderId="0">
      <alignment horizontal="center" vertical="center"/>
    </xf>
    <xf numFmtId="0" fontId="50" fillId="0" borderId="6">
      <alignment horizontal="center"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" fillId="0" borderId="1">
      <alignment horizontal="left" vertical="center"/>
    </xf>
    <xf numFmtId="0" fontId="4" fillId="0" borderId="5">
      <alignment horizontal="center" vertical="center"/>
    </xf>
    <xf numFmtId="179" fontId="9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48" fillId="0" borderId="0">
      <alignment vertical="top"/>
      <protection locked="0"/>
    </xf>
    <xf numFmtId="49" fontId="9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179" fontId="9" fillId="0" borderId="1">
      <alignment horizontal="right" vertical="center"/>
    </xf>
    <xf numFmtId="49" fontId="1" fillId="0" borderId="0"/>
    <xf numFmtId="0" fontId="7" fillId="0" borderId="0">
      <alignment vertical="top"/>
    </xf>
    <xf numFmtId="0" fontId="4" fillId="0" borderId="0">
      <alignment horizontal="right" wrapText="1"/>
    </xf>
    <xf numFmtId="180" fontId="9" fillId="0" borderId="1">
      <alignment horizontal="right" vertical="center"/>
    </xf>
    <xf numFmtId="181" fontId="9" fillId="0" borderId="1">
      <alignment horizontal="right" vertical="center"/>
    </xf>
    <xf numFmtId="0" fontId="4" fillId="0" borderId="5">
      <alignment horizontal="center" vertical="center"/>
    </xf>
    <xf numFmtId="0" fontId="4" fillId="0" borderId="0"/>
    <xf numFmtId="0" fontId="50" fillId="0" borderId="7">
      <alignment horizontal="center" vertical="center"/>
    </xf>
    <xf numFmtId="0" fontId="7" fillId="0" borderId="1"/>
    <xf numFmtId="0" fontId="3" fillId="0" borderId="4">
      <alignment horizontal="left" vertical="center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/>
    <xf numFmtId="0" fontId="49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49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4" fillId="0" borderId="5">
      <alignment horizontal="center" vertical="center"/>
      <protection locked="0"/>
    </xf>
    <xf numFmtId="0" fontId="7" fillId="0" borderId="1">
      <alignment horizontal="center" vertical="center"/>
    </xf>
    <xf numFmtId="0" fontId="1" fillId="0" borderId="0"/>
    <xf numFmtId="0" fontId="27" fillId="0" borderId="0">
      <alignment horizontal="center" vertical="center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0"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49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  <protection locked="0"/>
    </xf>
    <xf numFmtId="4" fontId="49" fillId="0" borderId="1">
      <alignment horizontal="right" vertical="center"/>
    </xf>
    <xf numFmtId="0" fontId="48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</xf>
    <xf numFmtId="4" fontId="49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48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21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0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4" fillId="0" borderId="4">
      <alignment horizontal="center" vertical="center"/>
    </xf>
    <xf numFmtId="0" fontId="10" fillId="0" borderId="0">
      <alignment horizontal="right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3" fillId="0" borderId="4">
      <alignment horizontal="left" vertical="center" wrapText="1"/>
    </xf>
    <xf numFmtId="0" fontId="11" fillId="0" borderId="0">
      <alignment horizontal="center" vertical="center" wrapText="1"/>
      <protection locked="0"/>
    </xf>
    <xf numFmtId="0" fontId="49" fillId="0" borderId="1">
      <alignment horizontal="center" vertical="center"/>
    </xf>
    <xf numFmtId="0" fontId="48" fillId="0" borderId="0">
      <alignment vertical="top"/>
      <protection locked="0"/>
    </xf>
    <xf numFmtId="0" fontId="4" fillId="0" borderId="6">
      <alignment horizontal="center" vertical="center"/>
    </xf>
    <xf numFmtId="0" fontId="1" fillId="0" borderId="11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9" fillId="0" borderId="1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26" fillId="0" borderId="0">
      <alignment horizontal="center" vertical="center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8" fillId="0" borderId="0">
      <alignment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0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49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9" fillId="0" borderId="1">
      <alignment horizontal="right" vertical="center"/>
    </xf>
    <xf numFmtId="0" fontId="48" fillId="0" borderId="0">
      <alignment vertical="top"/>
      <protection locked="0"/>
    </xf>
    <xf numFmtId="49" fontId="1" fillId="0" borderId="0"/>
    <xf numFmtId="0" fontId="11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8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8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9" fillId="0" borderId="1">
      <alignment horizontal="center" vertical="center" wrapText="1"/>
    </xf>
    <xf numFmtId="4" fontId="3" fillId="0" borderId="1">
      <alignment horizontal="right" vertical="center"/>
    </xf>
    <xf numFmtId="0" fontId="19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9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9" fillId="0" borderId="0">
      <alignment wrapText="1"/>
    </xf>
    <xf numFmtId="0" fontId="3" fillId="0" borderId="0">
      <alignment horizontal="right" wrapText="1"/>
    </xf>
    <xf numFmtId="0" fontId="1" fillId="0" borderId="0"/>
    <xf numFmtId="0" fontId="48" fillId="0" borderId="0">
      <alignment vertical="top"/>
      <protection locked="0"/>
    </xf>
    <xf numFmtId="0" fontId="4" fillId="0" borderId="6">
      <alignment horizontal="center" vertical="center"/>
    </xf>
    <xf numFmtId="0" fontId="19" fillId="0" borderId="0">
      <alignment horizontal="center"/>
    </xf>
    <xf numFmtId="0" fontId="19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48" fillId="0" borderId="0">
      <alignment vertical="top"/>
      <protection locked="0"/>
    </xf>
    <xf numFmtId="49" fontId="10" fillId="0" borderId="0">
      <protection locked="0"/>
    </xf>
    <xf numFmtId="0" fontId="1" fillId="0" borderId="1">
      <alignment horizontal="center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48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1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48" fillId="0" borderId="0">
      <alignment vertical="top"/>
      <protection locked="0"/>
    </xf>
    <xf numFmtId="0" fontId="4" fillId="0" borderId="7">
      <alignment horizontal="center" vertical="center"/>
    </xf>
    <xf numFmtId="0" fontId="10" fillId="0" borderId="0">
      <alignment horizontal="right"/>
      <protection locked="0"/>
    </xf>
    <xf numFmtId="0" fontId="11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0" fontId="4" fillId="0" borderId="5">
      <alignment horizontal="center" vertical="center" wrapText="1"/>
    </xf>
    <xf numFmtId="49" fontId="4" fillId="0" borderId="1">
      <alignment horizontal="center" vertical="center"/>
      <protection locked="0"/>
    </xf>
    <xf numFmtId="0" fontId="3" fillId="0" borderId="1">
      <alignment horizontal="right" vertical="center" wrapText="1"/>
    </xf>
    <xf numFmtId="49" fontId="1" fillId="0" borderId="0"/>
    <xf numFmtId="0" fontId="3" fillId="0" borderId="1">
      <alignment horizontal="right" vertical="center" wrapText="1"/>
      <protection locked="0"/>
    </xf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0" fontId="48" fillId="0" borderId="0">
      <alignment vertical="top"/>
      <protection locked="0"/>
    </xf>
    <xf numFmtId="0" fontId="4" fillId="0" borderId="6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3" fillId="0" borderId="1">
      <alignment horizontal="right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11" fillId="0" borderId="0">
      <alignment horizontal="center" vertical="center"/>
    </xf>
    <xf numFmtId="178" fontId="3" fillId="0" borderId="1">
      <alignment horizontal="right" vertical="center"/>
    </xf>
    <xf numFmtId="0" fontId="1" fillId="0" borderId="0"/>
    <xf numFmtId="0" fontId="2" fillId="0" borderId="0">
      <alignment horizontal="center" vertical="center"/>
    </xf>
    <xf numFmtId="0" fontId="8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10">
      <alignment horizontal="center" vertical="center" wrapText="1"/>
    </xf>
    <xf numFmtId="0" fontId="4" fillId="0" borderId="1">
      <alignment horizontal="center" vertical="center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8" fillId="0" borderId="0">
      <alignment horizontal="center" vertical="center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4" fillId="0" borderId="0">
      <alignment wrapText="1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48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0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48" fillId="0" borderId="0">
      <alignment vertical="top"/>
      <protection locked="0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4" fillId="0" borderId="0">
      <protection locked="0"/>
    </xf>
    <xf numFmtId="0" fontId="4" fillId="0" borderId="21">
      <alignment horizontal="center" vertical="center" wrapText="1"/>
    </xf>
    <xf numFmtId="0" fontId="7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8" fillId="0" borderId="0">
      <alignment vertical="top"/>
      <protection locked="0"/>
    </xf>
  </cellStyleXfs>
  <cellXfs count="270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7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Fill="1" applyBorder="1" applyAlignment="1">
      <alignment horizontal="right" vertical="center"/>
    </xf>
    <xf numFmtId="0" fontId="3" fillId="0" borderId="1" xfId="564" applyFont="1" applyBorder="1">
      <alignment horizontal="center" vertical="center" wrapText="1"/>
      <protection locked="0"/>
    </xf>
    <xf numFmtId="0" fontId="3" fillId="0" borderId="1" xfId="649" applyFont="1" applyBorder="1">
      <alignment horizontal="left" vertical="center" wrapText="1"/>
      <protection locked="0"/>
    </xf>
    <xf numFmtId="0" fontId="3" fillId="0" borderId="1" xfId="658" applyFont="1" applyBorder="1">
      <alignment horizontal="left" vertical="center" wrapText="1"/>
      <protection locked="0"/>
    </xf>
    <xf numFmtId="49" fontId="1" fillId="0" borderId="0" xfId="650" applyNumberFormat="1" applyFont="1" applyBorder="1"/>
    <xf numFmtId="0" fontId="2" fillId="0" borderId="0" xfId="302" applyFont="1" applyBorder="1">
      <alignment horizontal="center" vertical="center"/>
    </xf>
    <xf numFmtId="0" fontId="4" fillId="0" borderId="0" xfId="647" applyFont="1" applyBorder="1">
      <alignment horizontal="left" vertical="center"/>
    </xf>
    <xf numFmtId="0" fontId="4" fillId="0" borderId="0" xfId="660" applyFont="1" applyBorder="1"/>
    <xf numFmtId="0" fontId="4" fillId="0" borderId="2" xfId="311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 wrapText="1"/>
    </xf>
    <xf numFmtId="0" fontId="4" fillId="0" borderId="2" xfId="653" applyFont="1" applyBorder="1">
      <alignment horizontal="center" vertical="center"/>
    </xf>
    <xf numFmtId="0" fontId="4" fillId="0" borderId="3" xfId="386" applyFont="1" applyBorder="1">
      <alignment horizontal="center" vertical="center" wrapText="1"/>
      <protection locked="0"/>
    </xf>
    <xf numFmtId="0" fontId="4" fillId="0" borderId="3" xfId="654" applyFont="1" applyBorder="1">
      <alignment horizontal="center" vertical="center" wrapText="1"/>
    </xf>
    <xf numFmtId="0" fontId="4" fillId="0" borderId="3" xfId="96" applyFont="1" applyBorder="1">
      <alignment horizontal="center" vertical="center"/>
    </xf>
    <xf numFmtId="0" fontId="4" fillId="0" borderId="4" xfId="389" applyFont="1" applyBorder="1">
      <alignment horizontal="center" vertical="center" wrapText="1"/>
      <protection locked="0"/>
    </xf>
    <xf numFmtId="0" fontId="4" fillId="0" borderId="4" xfId="656" applyFont="1" applyBorder="1">
      <alignment horizontal="center" vertical="center" wrapText="1"/>
    </xf>
    <xf numFmtId="0" fontId="4" fillId="0" borderId="4" xfId="655" applyFont="1" applyBorder="1">
      <alignment horizontal="center" vertical="center"/>
    </xf>
    <xf numFmtId="0" fontId="3" fillId="0" borderId="1" xfId="642" applyFont="1" applyBorder="1">
      <alignment horizontal="left" vertical="center" wrapText="1"/>
    </xf>
    <xf numFmtId="179" fontId="5" fillId="0" borderId="1" xfId="0" applyNumberFormat="1" applyFont="1" applyBorder="1" applyAlignment="1">
      <alignment horizontal="right" vertical="center"/>
    </xf>
    <xf numFmtId="0" fontId="1" fillId="0" borderId="5" xfId="66" applyFont="1" applyBorder="1">
      <alignment horizontal="center" vertical="center" wrapText="1"/>
      <protection locked="0"/>
    </xf>
    <xf numFmtId="0" fontId="3" fillId="0" borderId="6" xfId="645" applyFont="1" applyBorder="1">
      <alignment horizontal="left" vertical="center"/>
    </xf>
    <xf numFmtId="0" fontId="3" fillId="0" borderId="7" xfId="259" applyFont="1" applyBorder="1">
      <alignment horizontal="left" vertical="center"/>
    </xf>
    <xf numFmtId="0" fontId="1" fillId="0" borderId="0" xfId="112" applyFont="1" applyBorder="1">
      <alignment horizontal="right" vertical="center"/>
      <protection locked="0"/>
    </xf>
    <xf numFmtId="0" fontId="4" fillId="0" borderId="5" xfId="651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124" applyFont="1" applyBorder="1">
      <alignment horizontal="right" vertical="center"/>
    </xf>
    <xf numFmtId="0" fontId="6" fillId="0" borderId="0" xfId="409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3" applyFont="1" applyBorder="1">
      <alignment horizontal="center" vertical="center" wrapText="1"/>
    </xf>
    <xf numFmtId="0" fontId="4" fillId="0" borderId="6" xfId="521" applyFont="1" applyBorder="1">
      <alignment horizontal="center" vertical="center" wrapText="1"/>
    </xf>
    <xf numFmtId="0" fontId="4" fillId="0" borderId="7" xfId="114" applyFont="1" applyBorder="1">
      <alignment horizontal="center" vertical="center" wrapText="1"/>
    </xf>
    <xf numFmtId="0" fontId="4" fillId="0" borderId="1" xfId="633" applyFont="1" applyBorder="1">
      <alignment horizontal="center" vertical="center" wrapText="1"/>
    </xf>
    <xf numFmtId="0" fontId="3" fillId="0" borderId="1" xfId="635" applyFont="1" applyBorder="1">
      <alignment horizontal="center" vertical="center" wrapText="1"/>
      <protection locked="0"/>
    </xf>
    <xf numFmtId="0" fontId="3" fillId="0" borderId="7" xfId="407" applyFont="1" applyBorder="1">
      <alignment vertical="center" wrapText="1"/>
      <protection locked="0"/>
    </xf>
    <xf numFmtId="4" fontId="5" fillId="0" borderId="1" xfId="147" applyNumberFormat="1" applyFont="1" applyBorder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0" applyFont="1" applyBorder="1">
      <alignment horizontal="center" vertical="center"/>
      <protection locked="0"/>
    </xf>
    <xf numFmtId="0" fontId="4" fillId="0" borderId="1" xfId="623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0" applyFont="1" applyBorder="1">
      <alignment horizontal="right" vertical="center"/>
    </xf>
    <xf numFmtId="0" fontId="7" fillId="0" borderId="0" xfId="152" applyFont="1" applyBorder="1">
      <alignment vertical="top"/>
    </xf>
    <xf numFmtId="0" fontId="8" fillId="0" borderId="0" xfId="532" applyFont="1" applyBorder="1">
      <alignment horizontal="center" vertical="center" wrapText="1"/>
    </xf>
    <xf numFmtId="0" fontId="8" fillId="0" borderId="0" xfId="543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6" applyFont="1" applyBorder="1">
      <alignment wrapText="1"/>
    </xf>
    <xf numFmtId="0" fontId="4" fillId="0" borderId="0" xfId="153" applyFont="1" applyBorder="1">
      <alignment horizontal="right" wrapText="1"/>
    </xf>
    <xf numFmtId="0" fontId="4" fillId="0" borderId="0" xfId="611" applyFont="1" applyBorder="1">
      <protection locked="0"/>
    </xf>
    <xf numFmtId="0" fontId="4" fillId="0" borderId="1" xfId="612" applyFont="1" applyBorder="1">
      <alignment horizontal="center" vertical="center" wrapText="1"/>
    </xf>
    <xf numFmtId="0" fontId="4" fillId="0" borderId="1" xfId="540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84" applyFont="1" applyBorder="1">
      <alignment vertical="center" wrapText="1"/>
    </xf>
    <xf numFmtId="0" fontId="3" fillId="0" borderId="0" xfId="628" applyFont="1" applyBorder="1">
      <alignment horizontal="right" vertical="center"/>
      <protection locked="0"/>
    </xf>
    <xf numFmtId="0" fontId="4" fillId="0" borderId="0" xfId="617" applyFont="1" applyBorder="1">
      <alignment horizontal="right" vertical="center"/>
      <protection locked="0"/>
    </xf>
    <xf numFmtId="0" fontId="1" fillId="0" borderId="1" xfId="615" applyFont="1" applyBorder="1">
      <alignment horizontal="center"/>
    </xf>
    <xf numFmtId="0" fontId="1" fillId="0" borderId="0" xfId="566" applyFont="1" applyBorder="1">
      <alignment wrapText="1"/>
    </xf>
    <xf numFmtId="0" fontId="1" fillId="0" borderId="0" xfId="449" applyFont="1" applyBorder="1">
      <protection locked="0"/>
    </xf>
    <xf numFmtId="0" fontId="2" fillId="0" borderId="0" xfId="429" applyFont="1" applyBorder="1">
      <alignment horizontal="center" vertical="center" wrapText="1"/>
    </xf>
    <xf numFmtId="0" fontId="2" fillId="0" borderId="0" xfId="626" applyFont="1" applyBorder="1">
      <alignment horizontal="center" vertical="center"/>
      <protection locked="0"/>
    </xf>
    <xf numFmtId="0" fontId="3" fillId="0" borderId="0" xfId="568" applyFont="1" applyBorder="1">
      <alignment horizontal="left" vertical="center" wrapText="1"/>
    </xf>
    <xf numFmtId="0" fontId="4" fillId="0" borderId="8" xfId="435" applyFont="1" applyBorder="1">
      <alignment horizontal="center" vertical="center" wrapText="1"/>
    </xf>
    <xf numFmtId="0" fontId="4" fillId="0" borderId="8" xfId="445" applyFont="1" applyBorder="1">
      <alignment horizontal="center" vertical="center" wrapText="1"/>
      <protection locked="0"/>
    </xf>
    <xf numFmtId="0" fontId="4" fillId="0" borderId="9" xfId="438" applyFont="1" applyBorder="1">
      <alignment horizontal="center" vertical="center" wrapText="1"/>
    </xf>
    <xf numFmtId="0" fontId="4" fillId="0" borderId="9" xfId="67" applyFont="1" applyBorder="1">
      <alignment horizontal="center" vertical="center" wrapText="1"/>
      <protection locked="0"/>
    </xf>
    <xf numFmtId="0" fontId="4" fillId="0" borderId="10" xfId="441" applyFont="1" applyBorder="1">
      <alignment horizontal="center" vertical="center" wrapText="1"/>
    </xf>
    <xf numFmtId="0" fontId="4" fillId="0" borderId="10" xfId="448" applyFont="1" applyBorder="1">
      <alignment horizontal="center" vertical="center" wrapText="1"/>
      <protection locked="0"/>
    </xf>
    <xf numFmtId="0" fontId="3" fillId="0" borderId="10" xfId="142" applyFont="1" applyBorder="1">
      <alignment horizontal="left" vertical="center" wrapText="1"/>
    </xf>
    <xf numFmtId="0" fontId="3" fillId="0" borderId="10" xfId="452" applyFont="1" applyBorder="1">
      <alignment horizontal="right" vertical="center"/>
      <protection locked="0"/>
    </xf>
    <xf numFmtId="0" fontId="3" fillId="0" borderId="11" xfId="572" applyFont="1" applyBorder="1">
      <alignment horizontal="center" vertical="center"/>
    </xf>
    <xf numFmtId="0" fontId="3" fillId="0" borderId="12" xfId="444" applyFont="1" applyBorder="1">
      <alignment horizontal="left" vertical="center"/>
    </xf>
    <xf numFmtId="0" fontId="3" fillId="0" borderId="10" xfId="68" applyFont="1" applyBorder="1">
      <alignment horizontal="left" vertical="center"/>
    </xf>
    <xf numFmtId="0" fontId="3" fillId="0" borderId="0" xfId="585" applyFont="1" applyBorder="1">
      <alignment vertical="top" wrapText="1"/>
      <protection locked="0"/>
    </xf>
    <xf numFmtId="0" fontId="2" fillId="0" borderId="0" xfId="573" applyFont="1" applyBorder="1">
      <alignment horizontal="center" vertical="center" wrapText="1"/>
      <protection locked="0"/>
    </xf>
    <xf numFmtId="0" fontId="3" fillId="0" borderId="0" xfId="584" applyFont="1" applyBorder="1">
      <alignment horizontal="right"/>
      <protection locked="0"/>
    </xf>
    <xf numFmtId="0" fontId="4" fillId="0" borderId="6" xfId="575" applyFont="1" applyBorder="1">
      <alignment horizontal="center" vertical="center" wrapText="1"/>
      <protection locked="0"/>
    </xf>
    <xf numFmtId="0" fontId="4" fillId="0" borderId="6" xfId="588" applyFont="1" applyBorder="1">
      <alignment horizontal="center" vertical="center"/>
      <protection locked="0"/>
    </xf>
    <xf numFmtId="0" fontId="4" fillId="0" borderId="12" xfId="578" applyFont="1" applyBorder="1">
      <alignment horizontal="center" vertical="center" wrapText="1"/>
    </xf>
    <xf numFmtId="0" fontId="4" fillId="0" borderId="12" xfId="591" applyFont="1" applyBorder="1">
      <alignment horizontal="center" vertical="center"/>
      <protection locked="0"/>
    </xf>
    <xf numFmtId="0" fontId="3" fillId="0" borderId="0" xfId="600" applyFont="1" applyBorder="1">
      <alignment horizontal="right" vertical="center" wrapText="1"/>
      <protection locked="0"/>
    </xf>
    <xf numFmtId="0" fontId="3" fillId="0" borderId="0" xfId="593" applyFont="1" applyBorder="1">
      <alignment horizontal="right" vertical="center" wrapText="1"/>
    </xf>
    <xf numFmtId="0" fontId="3" fillId="0" borderId="0" xfId="587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90" applyFont="1" applyBorder="1">
      <alignment horizontal="center" vertical="center" wrapText="1"/>
      <protection locked="0"/>
    </xf>
    <xf numFmtId="0" fontId="4" fillId="0" borderId="10" xfId="541" applyFont="1" applyBorder="1">
      <alignment horizontal="center" vertical="center"/>
    </xf>
    <xf numFmtId="0" fontId="4" fillId="0" borderId="10" xfId="86" applyFont="1" applyBorder="1">
      <alignment horizontal="center" vertical="center"/>
      <protection locked="0"/>
    </xf>
    <xf numFmtId="0" fontId="3" fillId="0" borderId="10" xfId="582" applyFont="1" applyBorder="1">
      <alignment horizontal="right" vertical="center"/>
    </xf>
    <xf numFmtId="49" fontId="9" fillId="0" borderId="1" xfId="147" applyNumberFormat="1" applyFont="1" applyFill="1" applyBorder="1">
      <alignment horizontal="left" vertical="center" wrapText="1"/>
    </xf>
    <xf numFmtId="0" fontId="3" fillId="0" borderId="0" xfId="0" applyFont="1" applyBorder="1" applyAlignment="1">
      <alignment horizontal="right"/>
    </xf>
    <xf numFmtId="0" fontId="10" fillId="0" borderId="0" xfId="264" applyFont="1" applyBorder="1">
      <alignment horizontal="right"/>
      <protection locked="0"/>
    </xf>
    <xf numFmtId="49" fontId="10" fillId="0" borderId="0" xfId="401" applyNumberFormat="1" applyFont="1" applyBorder="1">
      <protection locked="0"/>
    </xf>
    <xf numFmtId="0" fontId="1" fillId="0" borderId="0" xfId="525" applyFont="1" applyBorder="1">
      <alignment horizontal="right"/>
    </xf>
    <xf numFmtId="0" fontId="3" fillId="0" borderId="0" xfId="562" applyFont="1" applyBorder="1">
      <alignment horizontal="right"/>
    </xf>
    <xf numFmtId="0" fontId="11" fillId="0" borderId="0" xfId="268" applyFont="1" applyBorder="1">
      <alignment horizontal="center" vertical="center" wrapText="1"/>
      <protection locked="0"/>
    </xf>
    <xf numFmtId="0" fontId="11" fillId="0" borderId="0" xfId="518" applyFont="1" applyBorder="1">
      <alignment horizontal="center" vertical="center"/>
      <protection locked="0"/>
    </xf>
    <xf numFmtId="0" fontId="11" fillId="0" borderId="0" xfId="528" applyFont="1" applyBorder="1">
      <alignment horizontal="center" vertical="center"/>
    </xf>
    <xf numFmtId="0" fontId="3" fillId="0" borderId="0" xfId="307" applyFont="1" applyBorder="1">
      <alignment horizontal="left" vertical="center"/>
      <protection locked="0"/>
    </xf>
    <xf numFmtId="0" fontId="4" fillId="0" borderId="2" xfId="277" applyFont="1" applyBorder="1">
      <alignment horizontal="center" vertical="center"/>
      <protection locked="0"/>
    </xf>
    <xf numFmtId="49" fontId="4" fillId="0" borderId="2" xfId="404" applyNumberFormat="1" applyFont="1" applyBorder="1">
      <alignment horizontal="center" vertical="center" wrapText="1"/>
      <protection locked="0"/>
    </xf>
    <xf numFmtId="0" fontId="4" fillId="0" borderId="3" xfId="57" applyFont="1" applyBorder="1">
      <alignment horizontal="center" vertical="center"/>
      <protection locked="0"/>
    </xf>
    <xf numFmtId="49" fontId="4" fillId="0" borderId="3" xfId="408" applyNumberFormat="1" applyFont="1" applyBorder="1">
      <alignment horizontal="center" vertical="center" wrapText="1"/>
      <protection locked="0"/>
    </xf>
    <xf numFmtId="49" fontId="4" fillId="0" borderId="1" xfId="514" applyNumberFormat="1" applyFont="1" applyBorder="1">
      <alignment horizontal="center" vertical="center"/>
      <protection locked="0"/>
    </xf>
    <xf numFmtId="0" fontId="3" fillId="0" borderId="1" xfId="395" applyFont="1" applyBorder="1">
      <alignment horizontal="left" vertical="center" wrapText="1"/>
      <protection locked="0"/>
    </xf>
    <xf numFmtId="0" fontId="1" fillId="0" borderId="6" xfId="329" applyFont="1" applyBorder="1">
      <alignment horizontal="center" vertical="center"/>
      <protection locked="0"/>
    </xf>
    <xf numFmtId="0" fontId="1" fillId="0" borderId="7" xfId="522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49" fontId="4" fillId="0" borderId="1" xfId="404" applyNumberFormat="1" applyFont="1" applyBorder="1">
      <alignment horizontal="center" vertical="center" wrapText="1"/>
      <protection locked="0"/>
    </xf>
    <xf numFmtId="49" fontId="4" fillId="0" borderId="1" xfId="408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2" applyFont="1" applyBorder="1">
      <alignment horizontal="center" vertical="center"/>
      <protection locked="0"/>
    </xf>
    <xf numFmtId="0" fontId="6" fillId="0" borderId="0" xfId="580" applyFont="1" applyBorder="1">
      <alignment horizontal="center" vertical="center"/>
    </xf>
    <xf numFmtId="0" fontId="12" fillId="0" borderId="0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4" applyFont="1" applyBorder="1">
      <alignment vertical="center" wrapText="1"/>
    </xf>
    <xf numFmtId="0" fontId="3" fillId="0" borderId="1" xfId="624" applyFont="1" applyBorder="1">
      <alignment horizontal="center" vertical="center" wrapText="1"/>
    </xf>
    <xf numFmtId="0" fontId="3" fillId="0" borderId="1" xfId="627" applyFont="1" applyBorder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147" applyNumberFormat="1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1" xfId="654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5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6" applyFont="1" applyBorder="1">
      <alignment horizontal="center" vertical="center"/>
    </xf>
    <xf numFmtId="0" fontId="4" fillId="0" borderId="1" xfId="43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3" applyFont="1" applyBorder="1">
      <alignment vertical="top"/>
      <protection locked="0"/>
    </xf>
    <xf numFmtId="49" fontId="1" fillId="0" borderId="0" xfId="293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62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1" applyFont="1" applyBorder="1">
      <alignment horizontal="center" vertical="center" wrapText="1"/>
      <protection locked="0"/>
    </xf>
    <xf numFmtId="0" fontId="4" fillId="0" borderId="1" xfId="386" applyFont="1" applyBorder="1">
      <alignment horizontal="center" vertical="center" wrapText="1"/>
      <protection locked="0"/>
    </xf>
    <xf numFmtId="0" fontId="4" fillId="0" borderId="1" xfId="57" applyFont="1" applyBorder="1">
      <alignment horizontal="center" vertical="center"/>
      <protection locked="0"/>
    </xf>
    <xf numFmtId="0" fontId="4" fillId="0" borderId="1" xfId="96" applyFont="1" applyBorder="1">
      <alignment horizontal="center" vertical="center"/>
    </xf>
    <xf numFmtId="0" fontId="4" fillId="0" borderId="1" xfId="242" applyFont="1" applyBorder="1">
      <alignment horizontal="center" vertical="center"/>
      <protection locked="0"/>
    </xf>
    <xf numFmtId="0" fontId="3" fillId="0" borderId="1" xfId="248" applyFont="1" applyBorder="1">
      <alignment horizontal="left" vertical="center"/>
    </xf>
    <xf numFmtId="49" fontId="5" fillId="0" borderId="1" xfId="147" applyNumberFormat="1" applyFont="1" applyBorder="1" applyAlignment="1">
      <alignment horizontal="left" vertical="center" wrapText="1" indent="2"/>
    </xf>
    <xf numFmtId="0" fontId="3" fillId="0" borderId="1" xfId="289" applyFont="1" applyBorder="1">
      <alignment horizontal="left" vertical="center"/>
      <protection locked="0"/>
    </xf>
    <xf numFmtId="0" fontId="3" fillId="0" borderId="1" xfId="78" applyFont="1" applyBorder="1">
      <alignment horizontal="left" vertical="center"/>
      <protection locked="0"/>
    </xf>
    <xf numFmtId="0" fontId="1" fillId="0" borderId="1" xfId="66" applyFont="1" applyBorder="1">
      <alignment horizontal="center" vertical="center" wrapText="1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393" applyFont="1" applyBorder="1">
      <alignment horizontal="center" vertical="center" wrapText="1"/>
      <protection locked="0"/>
    </xf>
    <xf numFmtId="0" fontId="4" fillId="0" borderId="1" xfId="389" applyFont="1" applyBorder="1">
      <alignment horizontal="center" vertical="center" wrapText="1"/>
      <protection locked="0"/>
    </xf>
    <xf numFmtId="0" fontId="4" fillId="0" borderId="1" xfId="575" applyFont="1" applyBorder="1">
      <alignment horizontal="center" vertical="center" wrapText="1"/>
      <protection locked="0"/>
    </xf>
    <xf numFmtId="0" fontId="1" fillId="0" borderId="1" xfId="397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6" applyFont="1" applyBorder="1">
      <alignment horizontal="right" wrapText="1"/>
    </xf>
    <xf numFmtId="0" fontId="18" fillId="0" borderId="0" xfId="364" applyFont="1" applyBorder="1">
      <alignment horizontal="center" vertical="center" wrapText="1"/>
    </xf>
    <xf numFmtId="0" fontId="19" fillId="0" borderId="1" xfId="368" applyFont="1" applyBorder="1">
      <alignment horizontal="center" vertical="center" wrapText="1"/>
    </xf>
    <xf numFmtId="0" fontId="19" fillId="0" borderId="1" xfId="376" applyFont="1" applyBorder="1">
      <alignment horizontal="center" vertical="center" wrapText="1"/>
    </xf>
    <xf numFmtId="179" fontId="20" fillId="0" borderId="0" xfId="0" applyNumberFormat="1" applyFont="1" applyBorder="1" applyAlignment="1">
      <alignment horizontal="right" vertical="center"/>
    </xf>
    <xf numFmtId="0" fontId="21" fillId="0" borderId="0" xfId="211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362" applyNumberFormat="1" applyFont="1" applyBorder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/>
    <xf numFmtId="0" fontId="22" fillId="0" borderId="1" xfId="0" applyFont="1" applyBorder="1" applyAlignment="1">
      <alignment horizontal="left" indent="1"/>
    </xf>
    <xf numFmtId="0" fontId="22" fillId="0" borderId="1" xfId="223" applyFont="1" applyBorder="1">
      <alignment horizontal="center" vertical="center"/>
    </xf>
    <xf numFmtId="0" fontId="22" fillId="0" borderId="1" xfId="136" applyFont="1" applyBorder="1">
      <alignment horizontal="center" vertical="center"/>
    </xf>
    <xf numFmtId="0" fontId="22" fillId="0" borderId="1" xfId="158" applyFont="1" applyBorder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588" applyFont="1" applyBorder="1">
      <alignment horizontal="center" vertical="center"/>
      <protection locked="0"/>
    </xf>
    <xf numFmtId="0" fontId="22" fillId="0" borderId="1" xfId="391" applyFont="1" applyBorder="1">
      <alignment horizontal="center" vertical="center"/>
      <protection locked="0"/>
    </xf>
    <xf numFmtId="179" fontId="25" fillId="0" borderId="1" xfId="0" applyNumberFormat="1" applyFont="1" applyBorder="1" applyAlignment="1">
      <alignment horizontal="right" vertical="center"/>
    </xf>
    <xf numFmtId="179" fontId="25" fillId="0" borderId="1" xfId="0" applyNumberFormat="1" applyFont="1" applyBorder="1" applyAlignment="1">
      <alignment horizontal="right" vertical="center" indent="1"/>
    </xf>
    <xf numFmtId="179" fontId="25" fillId="0" borderId="1" xfId="0" applyNumberFormat="1" applyFont="1" applyBorder="1" applyAlignment="1">
      <alignment horizontal="center" vertical="center"/>
    </xf>
    <xf numFmtId="0" fontId="22" fillId="0" borderId="1" xfId="620" applyFont="1" applyBorder="1">
      <alignment horizontal="center" vertical="center"/>
      <protection locked="0"/>
    </xf>
    <xf numFmtId="0" fontId="23" fillId="0" borderId="1" xfId="180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0" borderId="0" xfId="95" applyFont="1" applyBorder="1">
      <alignment vertical="top"/>
    </xf>
    <xf numFmtId="49" fontId="4" fillId="0" borderId="1" xfId="52" applyNumberFormat="1" applyFont="1" applyBorder="1">
      <alignment horizontal="center" vertical="center" wrapText="1"/>
    </xf>
    <xf numFmtId="49" fontId="4" fillId="0" borderId="1" xfId="131" applyNumberFormat="1" applyFont="1" applyBorder="1">
      <alignment horizontal="center" vertical="center" wrapText="1"/>
    </xf>
    <xf numFmtId="0" fontId="4" fillId="0" borderId="1" xfId="616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5" fillId="0" borderId="0" xfId="147" applyNumberFormat="1" applyFont="1" applyBorder="1">
      <alignment horizontal="left" vertical="center" wrapText="1"/>
    </xf>
    <xf numFmtId="0" fontId="26" fillId="0" borderId="0" xfId="278" applyFont="1" applyBorder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8" fillId="0" borderId="1" xfId="147" applyNumberFormat="1" applyFont="1" applyBorder="1" applyAlignment="1">
      <alignment horizontal="center" vertical="center" wrapText="1"/>
    </xf>
    <xf numFmtId="0" fontId="4" fillId="0" borderId="1" xfId="277" applyFont="1" applyBorder="1">
      <alignment horizontal="center" vertical="center"/>
      <protection locked="0"/>
    </xf>
    <xf numFmtId="49" fontId="5" fillId="0" borderId="1" xfId="147" applyNumberFormat="1" applyFont="1" applyBorder="1" applyAlignment="1">
      <alignment horizontal="center" vertical="center" wrapText="1"/>
    </xf>
    <xf numFmtId="0" fontId="4" fillId="0" borderId="1" xfId="656" applyFont="1" applyBorder="1">
      <alignment horizontal="center" vertical="center" wrapText="1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4" applyFont="1" applyBorder="1">
      <alignment horizontal="left" vertical="center" wrapText="1"/>
    </xf>
    <xf numFmtId="0" fontId="4" fillId="0" borderId="1" xfId="652" applyFont="1" applyBorder="1">
      <alignment horizontal="center" vertical="center" wrapText="1"/>
    </xf>
    <xf numFmtId="0" fontId="4" fillId="0" borderId="1" xfId="435" applyFont="1" applyBorder="1">
      <alignment horizontal="center" vertical="center" wrapText="1"/>
    </xf>
    <xf numFmtId="0" fontId="4" fillId="0" borderId="1" xfId="145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292" applyFont="1" applyBorder="1">
      <alignment horizontal="center" vertical="center"/>
    </xf>
    <xf numFmtId="0" fontId="4" fillId="0" borderId="1" xfId="541" applyFont="1" applyBorder="1">
      <alignment horizontal="center" vertical="center"/>
    </xf>
    <xf numFmtId="0" fontId="4" fillId="0" borderId="1" xfId="86" applyFont="1" applyBorder="1">
      <alignment horizontal="center" vertical="center"/>
      <protection locked="0"/>
    </xf>
    <xf numFmtId="3" fontId="4" fillId="0" borderId="1" xfId="295" applyNumberFormat="1" applyFont="1" applyBorder="1">
      <alignment horizontal="center" vertical="center"/>
      <protection locked="0"/>
    </xf>
    <xf numFmtId="3" fontId="4" fillId="0" borderId="1" xfId="285" applyNumberFormat="1" applyFont="1" applyBorder="1">
      <alignment horizontal="center" vertical="center"/>
    </xf>
    <xf numFmtId="0" fontId="1" fillId="0" borderId="1" xfId="272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5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</xf>
    <xf numFmtId="0" fontId="4" fillId="0" borderId="1" xfId="448" applyFont="1" applyBorder="1">
      <alignment horizontal="center" vertical="center" wrapText="1"/>
      <protection locked="0"/>
    </xf>
    <xf numFmtId="3" fontId="4" fillId="0" borderId="1" xfId="310" applyNumberFormat="1" applyFont="1" applyBorder="1">
      <alignment horizontal="center" vertical="top"/>
      <protection locked="0"/>
    </xf>
    <xf numFmtId="0" fontId="1" fillId="0" borderId="1" xfId="314" applyFont="1" applyBorder="1">
      <alignment horizontal="center" vertical="top"/>
    </xf>
    <xf numFmtId="0" fontId="4" fillId="0" borderId="1" xfId="114" applyFont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51" applyFont="1" applyBorder="1">
      <alignment horizontal="center" vertical="center" wrapText="1"/>
      <protection locked="0"/>
    </xf>
    <xf numFmtId="0" fontId="1" fillId="0" borderId="1" xfId="88" applyFont="1" applyBorder="1">
      <alignment horizontal="center" vertical="center" wrapText="1"/>
      <protection locked="0"/>
    </xf>
    <xf numFmtId="0" fontId="1" fillId="0" borderId="1" xfId="183" applyFont="1" applyBorder="1">
      <alignment horizontal="center" vertical="center" wrapText="1"/>
      <protection locked="0"/>
    </xf>
    <xf numFmtId="0" fontId="1" fillId="0" borderId="1" xfId="162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92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21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8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7" applyFont="1" applyBorder="1">
      <alignment horizontal="right" vertical="center"/>
      <protection locked="0"/>
    </xf>
    <xf numFmtId="0" fontId="1" fillId="0" borderId="1" xfId="329" applyFont="1" applyBorder="1">
      <alignment horizontal="center" vertical="center"/>
      <protection locked="0"/>
    </xf>
    <xf numFmtId="0" fontId="1" fillId="0" borderId="1" xfId="229" applyFont="1" applyBorder="1">
      <alignment horizontal="center" vertical="center" wrapText="1"/>
    </xf>
    <xf numFmtId="0" fontId="1" fillId="0" borderId="1" xfId="228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5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100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6" applyFont="1" applyBorder="1">
      <alignment horizontal="center" vertical="center" wrapText="1"/>
    </xf>
    <xf numFmtId="0" fontId="1" fillId="0" borderId="1" xfId="237" applyFont="1" applyBorder="1">
      <alignment horizontal="center" vertical="center"/>
      <protection locked="0"/>
    </xf>
    <xf numFmtId="3" fontId="1" fillId="0" borderId="1" xfId="240" applyNumberFormat="1" applyFont="1" applyBorder="1">
      <alignment horizontal="center" vertical="center"/>
    </xf>
    <xf numFmtId="3" fontId="1" fillId="0" borderId="1" xfId="246" applyNumberFormat="1" applyFont="1" applyBorder="1">
      <alignment horizontal="center" vertical="center"/>
    </xf>
    <xf numFmtId="0" fontId="2" fillId="0" borderId="0" xfId="176" applyFont="1" applyBorder="1">
      <alignment horizontal="center" vertical="top"/>
    </xf>
    <xf numFmtId="0" fontId="3" fillId="0" borderId="0" xfId="630" applyFont="1" applyBorder="1">
      <alignment horizontal="left" vertical="center"/>
    </xf>
    <xf numFmtId="0" fontId="27" fillId="0" borderId="0" xfId="58" applyFont="1" applyBorder="1">
      <alignment horizontal="center" vertical="center"/>
    </xf>
    <xf numFmtId="0" fontId="4" fillId="0" borderId="1" xfId="651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289" applyFont="1" applyBorder="1" quotePrefix="1">
      <alignment horizontal="left" vertical="center"/>
      <protection locked="0"/>
    </xf>
  </cellXfs>
  <cellStyles count="6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16-0" xfId="49"/>
    <cellStyle name="一般公共预算支出预算表（按功能科目分类）02-2 __b-21-0" xfId="50"/>
    <cellStyle name="部门收入预算表01-2 __b-4-0" xfId="51"/>
    <cellStyle name="一般公共预算支出预算表（按经济科目分类）02-3 __b-5-0" xfId="52"/>
    <cellStyle name="市对下转移支付预算表10-1 __b-31-0" xfId="53"/>
    <cellStyle name="市对下转移支付预算表10-1 __b-26-0" xfId="54"/>
    <cellStyle name="上级补助项目支出预算表12 __b-27-0" xfId="55"/>
    <cellStyle name="部门支出预算表01-03 __b-9-0" xfId="56"/>
    <cellStyle name="国有资本经营预算支出表07 __b-5-0" xfId="57"/>
    <cellStyle name="财政拨款收支预算总表02-1 __b-13-0" xfId="58"/>
    <cellStyle name="政府性基金预算支出预算表06 __b-17-0" xfId="59"/>
    <cellStyle name="政府性基金预算支出预算表06 __b-22-0" xfId="60"/>
    <cellStyle name="DateTimeStyle" xfId="61"/>
    <cellStyle name="基本支出预算表（人员类.运转类公用经费项目）04 __b-13-0" xfId="62"/>
    <cellStyle name="部门支出预算表01-03 __b-16-0" xfId="63"/>
    <cellStyle name="部门支出预算表01-03 __b-21-0" xfId="64"/>
    <cellStyle name="部门支出预算表01-03 __b-10-0" xfId="65"/>
    <cellStyle name="上级补助项目支出预算表12 __b-10-0" xfId="66"/>
    <cellStyle name="政府购买服务预算表09 __b-22-0" xfId="67"/>
    <cellStyle name="政府购买服务预算表09 __b-17-0" xfId="68"/>
    <cellStyle name="项目支出预算表（其他运转类.特定目标类项目）05-1 __b-35-0" xfId="69"/>
    <cellStyle name="项目支出预算表（其他运转类.特定目标类项目）05-1 __b-40-0" xfId="70"/>
    <cellStyle name="DateStyle" xfId="71"/>
    <cellStyle name="__b-18-0" xfId="72"/>
    <cellStyle name="__b-23-0" xfId="73"/>
    <cellStyle name="部门政府采购预算表08 __b-7-0" xfId="74"/>
    <cellStyle name="项目支出绩效目标表（另文下达）05-3 __b-12-0" xfId="75"/>
    <cellStyle name="政府性基金预算支出预算表06 __b-25-0" xfId="76"/>
    <cellStyle name="政府性基金预算支出预算表06 __b-30-0" xfId="77"/>
    <cellStyle name="基本支出预算表（人员类.运转类公用经费项目）04 __b-17-0" xfId="78"/>
    <cellStyle name="基本支出预算表（人员类.运转类公用经费项目）04 __b-22-0" xfId="79"/>
    <cellStyle name="部门支出预算表01-03 __b-25-0" xfId="80"/>
    <cellStyle name="部门支出预算表01-03 __b-30-0" xfId="81"/>
    <cellStyle name="__b-1-0" xfId="82"/>
    <cellStyle name="一般公共预算支出预算表（按经济科目分类）02-3 __b-13-0" xfId="83"/>
    <cellStyle name="市对下转移支付预算表10-1 __b-7-0" xfId="84"/>
    <cellStyle name="部门政府采购预算表08 __b-16-0" xfId="85"/>
    <cellStyle name="部门政府采购预算表08 __b-21-0" xfId="86"/>
    <cellStyle name="__b-5-0" xfId="87"/>
    <cellStyle name="部门收入预算表01-2 __b-12-0" xfId="88"/>
    <cellStyle name="一般公共预算支出预算表（按经济科目分类）02-3 __b-17-0" xfId="89"/>
    <cellStyle name="一般公共预算支出预算表（按经济科目分类）02-3 __b-22-0" xfId="90"/>
    <cellStyle name="__b-6-0" xfId="91"/>
    <cellStyle name="部门收入预算表01-2 __b-13-0" xfId="92"/>
    <cellStyle name="一般公共预算支出预算表（按经济科目分类）02-3 __b-18-0" xfId="93"/>
    <cellStyle name="一般公共预算支出预算表（按经济科目分类）02-3 __b-23-0" xfId="94"/>
    <cellStyle name="项目支出预算表（其他运转类.特定目标类项目）05-1 __b-13-0" xfId="95"/>
    <cellStyle name="上级补助项目支出预算表12 __b-20-0" xfId="96"/>
    <cellStyle name="上级补助项目支出预算表12 __b-15-0" xfId="97"/>
    <cellStyle name="部门支出预算表01-03 __b-2-0" xfId="98"/>
    <cellStyle name="基本支出预算表（人员类.运转类公用经费项目）04 __b-4-0" xfId="99"/>
    <cellStyle name="__b-35-0" xfId="100"/>
    <cellStyle name="__b-40-0" xfId="101"/>
    <cellStyle name="一般公共预算支出预算表（按功能科目分类）02-2 __b-18-0" xfId="102"/>
    <cellStyle name="一般公共预算支出预算表（按功能科目分类）02-2 __b-23-0" xfId="103"/>
    <cellStyle name="项目支出绩效目标表（另文下达）05-3 __b-14-0" xfId="104"/>
    <cellStyle name="政府性基金预算支出预算表06 __b-27-0" xfId="105"/>
    <cellStyle name="项目支出绩效目标表（本级下达）05-2 __b-13-0" xfId="106"/>
    <cellStyle name="基本支出预算表（人员类.运转类公用经费项目）04 __b-11-0" xfId="107"/>
    <cellStyle name="部门支出预算表01-03 __b-14-0" xfId="108"/>
    <cellStyle name="财政拨款收支预算总表02-1 __b-1-0" xfId="109"/>
    <cellStyle name="政府购买服务预算表09 __b-9-0" xfId="110"/>
    <cellStyle name="上级补助项目支出预算表12 __b-4-0" xfId="111"/>
    <cellStyle name="部门项目中期规划预算表13 __b-25-0" xfId="112"/>
    <cellStyle name="__b-49-0" xfId="113"/>
    <cellStyle name="新增资产配置表11 __b-19-0" xfId="114"/>
    <cellStyle name="PercentStyle" xfId="115"/>
    <cellStyle name="国有资本经营预算支出表07 __b-25-0" xfId="116"/>
    <cellStyle name="政府性基金预算支出预算表06 __b-11-0" xfId="117"/>
    <cellStyle name="项目支出绩效目标表（本级下达）05-2 __b-9-0" xfId="118"/>
    <cellStyle name="一般公共预算支出预算表（按功能科目分类）02-2 __b-3-0" xfId="119"/>
    <cellStyle name="__b-7-0" xfId="120"/>
    <cellStyle name="部门收入预算表01-2 __b-14-0" xfId="121"/>
    <cellStyle name="一般公共预算支出预算表（按经济科目分类）02-3 __b-19-0" xfId="122"/>
    <cellStyle name="一般公共预算支出预算表（按经济科目分类）02-3 __b-24-0" xfId="123"/>
    <cellStyle name="新增资产配置表11 __b-18-0" xfId="124"/>
    <cellStyle name="国有资本经营预算支出表07 __b-19-0" xfId="125"/>
    <cellStyle name="国有资本经营预算支出表07 __b-24-0" xfId="126"/>
    <cellStyle name="新增资产配置表11 __b-9-0" xfId="127"/>
    <cellStyle name="政府性基金预算支出预算表06 __b-10-0" xfId="128"/>
    <cellStyle name="__b-3-0" xfId="129"/>
    <cellStyle name="部门收入预算表01-2 __b-10-0" xfId="130"/>
    <cellStyle name="一般公共预算支出预算表（按经济科目分类）02-3 __b-15-0" xfId="131"/>
    <cellStyle name="一般公共预算支出预算表（按经济科目分类）02-3 __b-20-0" xfId="132"/>
    <cellStyle name="项目支出预算表（其他运转类.特定目标类项目）05-1 __b-10-0" xfId="133"/>
    <cellStyle name="政府购买服务预算表09 __b-5-0" xfId="134"/>
    <cellStyle name="__b-2-0" xfId="135"/>
    <cellStyle name="一般公共预算支出预算表（按经济科目分类）02-3 __b-14-0" xfId="136"/>
    <cellStyle name="一般公共预算支出预算表（按功能科目分类）02-2 __b-15-0" xfId="137"/>
    <cellStyle name="一般公共预算支出预算表（按功能科目分类）02-2 __b-20-0" xfId="138"/>
    <cellStyle name="财政拨款收支预算总表02-1 __b-9-0" xfId="139"/>
    <cellStyle name="市对下转移支付预算表10-1 __b-10-0" xfId="140"/>
    <cellStyle name="NumberStyle" xfId="141"/>
    <cellStyle name="政府购买服务预算表09 __b-15-0" xfId="142"/>
    <cellStyle name="政府购买服务预算表09 __b-20-0" xfId="143"/>
    <cellStyle name="项目支出预算表（其他运转类.特定目标类项目）05-1 __b-28-0" xfId="144"/>
    <cellStyle name="项目支出预算表（其他运转类.特定目标类项目）05-1 __b-33-0" xfId="145"/>
    <cellStyle name="国有资本经营预算支出表07 __b-29-0" xfId="146"/>
    <cellStyle name="TextStyle" xfId="147"/>
    <cellStyle name="政府性基金预算支出预算表06 __b-15-0" xfId="148"/>
    <cellStyle name="政府性基金预算支出预算表06 __b-20-0" xfId="149"/>
    <cellStyle name="MoneyStyle" xfId="150"/>
    <cellStyle name="一般公共预算支出预算表（按经济科目分类）02-3 __b-1-0" xfId="151"/>
    <cellStyle name="市对下转移支付预算表10-1 __b-22-0" xfId="152"/>
    <cellStyle name="市对下转移支付预算表10-1 __b-17-0" xfId="153"/>
    <cellStyle name="TimeStyle" xfId="154"/>
    <cellStyle name="IntegralNumberStyle" xfId="155"/>
    <cellStyle name="__b-4-0" xfId="156"/>
    <cellStyle name="部门收入预算表01-2 __b-11-0" xfId="157"/>
    <cellStyle name="一般公共预算支出预算表（按经济科目分类）02-3 __b-16-0" xfId="158"/>
    <cellStyle name="一般公共预算支出预算表（按经济科目分类）02-3 __b-21-0" xfId="159"/>
    <cellStyle name="__b-8-0" xfId="160"/>
    <cellStyle name="部门收入预算表01-2 __b-15-0" xfId="161"/>
    <cellStyle name="部门收入预算表01-2 __b-20-0" xfId="162"/>
    <cellStyle name="一般公共预算支出预算表（按经济科目分类）02-3 __b-25-0" xfId="163"/>
    <cellStyle name="一般公共预算支出预算表（按经济科目分类）02-3 __b-30-0" xfId="164"/>
    <cellStyle name="__b-9-0" xfId="165"/>
    <cellStyle name="__b-10-0" xfId="166"/>
    <cellStyle name="部门收入预算表01-2 __b-16-0" xfId="167"/>
    <cellStyle name="部门收入预算表01-2 __b-21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部门收入预算表01-2 __b-18-0" xfId="177"/>
    <cellStyle name="部门收入预算表01-2 __b-23-0" xfId="178"/>
    <cellStyle name="一般公共预算支出预算表（按经济科目分类）02-3 __b-28-0" xfId="179"/>
    <cellStyle name="一般公共预算支出预算表（按经济科目分类）02-3 __b-33-0" xfId="180"/>
    <cellStyle name="部门政府采购预算表08 __b-1-0" xfId="181"/>
    <cellStyle name="__b-13-0" xfId="182"/>
    <cellStyle name="部门收入预算表01-2 __b-19-0" xfId="183"/>
    <cellStyle name="部门收入预算表01-2 __b-24-0" xfId="184"/>
    <cellStyle name="一般公共预算支出预算表（按经济科目分类）02-3 __b-29-0" xfId="185"/>
    <cellStyle name="一般公共预算支出预算表（按经济科目分类）02-3 __b-34-0" xfId="186"/>
    <cellStyle name="部门政府采购预算表08 __b-2-0" xfId="187"/>
    <cellStyle name="__b-14-0" xfId="188"/>
    <cellStyle name="部门收入预算表01-2 __b-25-0" xfId="189"/>
    <cellStyle name="一般公共预算支出预算表（按经济科目分类）02-3 __b-3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基本支出预算表（人员类.运转类公用经费项目）04 __b-1-0" xfId="227"/>
    <cellStyle name="__b-27-0" xfId="228"/>
    <cellStyle name="__b-32-0" xfId="229"/>
    <cellStyle name="基本支出预算表（人员类.运转类公用经费项目）04 __b-2-0" xfId="230"/>
    <cellStyle name="__b-28-0" xfId="231"/>
    <cellStyle name="__b-33-0" xfId="232"/>
    <cellStyle name="基本支出预算表（人员类.运转类公用经费项目）04 __b-3-0" xfId="233"/>
    <cellStyle name="__b-29-0" xfId="234"/>
    <cellStyle name="__b-34-0" xfId="235"/>
    <cellStyle name="基本支出预算表（人员类.运转类公用经费项目）04 __b-5-0" xfId="236"/>
    <cellStyle name="__b-36-0" xfId="237"/>
    <cellStyle name="__b-41-0" xfId="238"/>
    <cellStyle name="基本支出预算表（人员类.运转类公用经费项目）04 __b-6-0" xfId="239"/>
    <cellStyle name="__b-37-0" xfId="240"/>
    <cellStyle name="__b-42-0" xfId="241"/>
    <cellStyle name="基本支出预算表（人员类.运转类公用经费项目）04 __b-7-0" xfId="242"/>
    <cellStyle name="__b-38-0" xfId="243"/>
    <cellStyle name="__b-43-0" xfId="244"/>
    <cellStyle name="基本支出预算表（人员类.运转类公用经费项目）04 __b-8-0" xfId="245"/>
    <cellStyle name="__b-39-0" xfId="246"/>
    <cellStyle name="__b-44-0" xfId="247"/>
    <cellStyle name="基本支出预算表（人员类.运转类公用经费项目）04 __b-9-0" xfId="248"/>
    <cellStyle name="__b-45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上级补助项目支出预算表12 __b-23-0" xfId="261"/>
    <cellStyle name="上级补助项目支出预算表12 __b-18-0" xfId="262"/>
    <cellStyle name="部门支出预算表01-03 __b-5-0" xfId="263"/>
    <cellStyle name="国有资本经营预算支出表07 __b-1-0" xfId="264"/>
    <cellStyle name="上级补助项目支出预算表12 __b-24-0" xfId="265"/>
    <cellStyle name="上级补助项目支出预算表12 __b-19-0" xfId="266"/>
    <cellStyle name="部门支出预算表01-03 __b-6-0" xfId="267"/>
    <cellStyle name="国有资本经营预算支出表07 __b-2-0" xfId="268"/>
    <cellStyle name="财政拨款收支预算总表02-1 __b-10-0" xfId="269"/>
    <cellStyle name="上级补助项目支出预算表12 __b-30-0" xfId="270"/>
    <cellStyle name="上级补助项目支出预算表12 __b-25-0" xfId="271"/>
    <cellStyle name="部门支出预算表01-03 __b-7-0" xfId="272"/>
    <cellStyle name="国有资本经营预算支出表07 __b-3-0" xfId="273"/>
    <cellStyle name="财政拨款收支预算总表02-1 __b-11-0" xfId="274"/>
    <cellStyle name="上级补助项目支出预算表12 __b-26-0" xfId="275"/>
    <cellStyle name="部门支出预算表01-03 __b-8-0" xfId="276"/>
    <cellStyle name="国有资本经营预算支出表07 __b-4-0" xfId="277"/>
    <cellStyle name="财政拨款收支预算总表02-1 __b-12-0" xfId="278"/>
    <cellStyle name="部门支出预算表01-03 __b-11-0" xfId="279"/>
    <cellStyle name="部门支出预算表01-03 __b-12-0" xfId="280"/>
    <cellStyle name="基本支出预算表（人员类.运转类公用经费项目）04 __b-10-0" xfId="281"/>
    <cellStyle name="部门支出预算表01-03 __b-13-0" xfId="282"/>
    <cellStyle name="基本支出预算表（人员类.运转类公用经费项目）04 __b-12-0" xfId="283"/>
    <cellStyle name="部门支出预算表01-03 __b-15-0" xfId="284"/>
    <cellStyle name="部门支出预算表01-03 __b-20-0" xfId="285"/>
    <cellStyle name="基本支出预算表（人员类.运转类公用经费项目）04 __b-14-0" xfId="286"/>
    <cellStyle name="部门支出预算表01-03 __b-17-0" xfId="287"/>
    <cellStyle name="部门支出预算表01-03 __b-22-0" xfId="288"/>
    <cellStyle name="基本支出预算表（人员类.运转类公用经费项目）04 __b-15-0" xfId="289"/>
    <cellStyle name="基本支出预算表（人员类.运转类公用经费项目）04 __b-20-0" xfId="290"/>
    <cellStyle name="部门支出预算表01-03 __b-18-0" xfId="291"/>
    <cellStyle name="部门支出预算表01-03 __b-23-0" xfId="292"/>
    <cellStyle name="基本支出预算表（人员类.运转类公用经费项目）04 __b-16-0" xfId="293"/>
    <cellStyle name="基本支出预算表（人员类.运转类公用经费项目）04 __b-21-0" xfId="294"/>
    <cellStyle name="部门支出预算表01-03 __b-19-0" xfId="295"/>
    <cellStyle name="部门支出预算表01-03 __b-24-0" xfId="296"/>
    <cellStyle name="部门项目中期规划预算表13 __b-1-0" xfId="297"/>
    <cellStyle name="基本支出预算表（人员类.运转类公用经费项目）04 __b-18-0" xfId="298"/>
    <cellStyle name="基本支出预算表（人员类.运转类公用经费项目）04 __b-23-0" xfId="299"/>
    <cellStyle name="部门支出预算表01-03 __b-26-0" xfId="300"/>
    <cellStyle name="部门支出预算表01-03 __b-31-0" xfId="301"/>
    <cellStyle name="部门项目中期规划预算表13 __b-2-0" xfId="302"/>
    <cellStyle name="基本支出预算表（人员类.运转类公用经费项目）04 __b-19-0" xfId="303"/>
    <cellStyle name="基本支出预算表（人员类.运转类公用经费项目）04 __b-24-0" xfId="304"/>
    <cellStyle name="部门支出预算表01-03 __b-27-0" xfId="305"/>
    <cellStyle name="部门支出预算表01-03 __b-32-0" xfId="306"/>
    <cellStyle name="部门项目中期规划预算表13 __b-3-0" xfId="307"/>
    <cellStyle name="基本支出预算表（人员类.运转类公用经费项目）04 __b-25-0" xfId="308"/>
    <cellStyle name="基本支出预算表（人员类.运转类公用经费项目）04 __b-30-0" xfId="309"/>
    <cellStyle name="部门支出预算表01-03 __b-28-0" xfId="310"/>
    <cellStyle name="部门项目中期规划预算表13 __b-4-0" xfId="311"/>
    <cellStyle name="基本支出预算表（人员类.运转类公用经费项目）04 __b-26-0" xfId="312"/>
    <cellStyle name="基本支出预算表（人员类.运转类公用经费项目）04 __b-31-0" xfId="313"/>
    <cellStyle name="部门支出预算表01-03 __b-29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上级补助项目支出预算表12 __b-28-0" xfId="322"/>
    <cellStyle name="国有资本经营预算支出表07 __b-6-0" xfId="323"/>
    <cellStyle name="财政拨款收支预算总表02-1 __b-14-0" xfId="324"/>
    <cellStyle name="上级补助项目支出预算表12 __b-29-0" xfId="325"/>
    <cellStyle name="国有资本经营预算支出表07 __b-7-0" xfId="326"/>
    <cellStyle name="财政拨款收支预算总表02-1 __b-15-0" xfId="327"/>
    <cellStyle name="财政拨款收支预算总表02-1 __b-20-0" xfId="328"/>
    <cellStyle name="国有资本经营预算支出表07 __b-8-0" xfId="329"/>
    <cellStyle name="财政拨款收支预算总表02-1 __b-16-0" xfId="330"/>
    <cellStyle name="财政拨款收支预算总表02-1 __b-21-0" xfId="331"/>
    <cellStyle name="国有资本经营预算支出表07 __b-9-0" xfId="332"/>
    <cellStyle name="财政拨款收支预算总表02-1 __b-17-0" xfId="333"/>
    <cellStyle name="财政拨款收支预算总表02-1 __b-22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一般公共预算“三公”经费支出预算表03 __b-6-0" xfId="368"/>
    <cellStyle name="一般公共预算“三公”经费支出预算表03 __b-7-0" xfId="369"/>
    <cellStyle name="一般公共预算“三公”经费支出预算表03 __b-8-0" xfId="370"/>
    <cellStyle name="一般公共预算“三公”经费支出预算表03 __b-9-0" xfId="371"/>
    <cellStyle name="一般公共预算“三公”经费支出预算表03 __b-10-0" xfId="372"/>
    <cellStyle name="一般公共预算“三公”经费支出预算表03 __b-11-0" xfId="373"/>
    <cellStyle name="一般公共预算“三公”经费支出预算表03 __b-12-0" xfId="374"/>
    <cellStyle name="一般公共预算“三公”经费支出预算表03 __b-13-0" xfId="375"/>
    <cellStyle name="一般公共预算“三公”经费支出预算表03 __b-14-0" xfId="376"/>
    <cellStyle name="一般公共预算“三公”经费支出预算表03 __b-15-0" xfId="377"/>
    <cellStyle name="一般公共预算“三公”经费支出预算表03 __b-20-0" xfId="378"/>
    <cellStyle name="一般公共预算“三公”经费支出预算表03 __b-16-0" xfId="379"/>
    <cellStyle name="一般公共预算“三公”经费支出预算表03 __b-21-0" xfId="380"/>
    <cellStyle name="一般公共预算“三公”经费支出预算表03 __b-17-0" xfId="381"/>
    <cellStyle name="一般公共预算“三公”经费支出预算表03 __b-22-0" xfId="382"/>
    <cellStyle name="一般公共预算“三公”经费支出预算表03 __b-18-0" xfId="383"/>
    <cellStyle name="一般公共预算“三公”经费支出预算表03 __b-23-0" xfId="384"/>
    <cellStyle name="一般公共预算“三公”经费支出预算表03 __b-19-0" xfId="385"/>
    <cellStyle name="部门项目中期规划预算表13 __b-5-0" xfId="386"/>
    <cellStyle name="基本支出预算表（人员类.运转类公用经费项目）04 __b-27-0" xfId="387"/>
    <cellStyle name="基本支出预算表（人员类.运转类公用经费项目）04 __b-32-0" xfId="388"/>
    <cellStyle name="部门项目中期规划预算表13 __b-6-0" xfId="389"/>
    <cellStyle name="基本支出预算表（人员类.运转类公用经费项目）04 __b-28-0" xfId="390"/>
    <cellStyle name="基本支出预算表（人员类.运转类公用经费项目）04 __b-33-0" xfId="391"/>
    <cellStyle name="部门项目中期规划预算表13 __b-7-0" xfId="392"/>
    <cellStyle name="基本支出预算表（人员类.运转类公用经费项目）04 __b-29-0" xfId="393"/>
    <cellStyle name="基本支出预算表（人员类.运转类公用经费项目）04 __b-34-0" xfId="394"/>
    <cellStyle name="部门项目中期规划预算表13 __b-8-0" xfId="395"/>
    <cellStyle name="基本支出预算表（人员类.运转类公用经费项目）04 __b-35-0" xfId="396"/>
    <cellStyle name="基本支出预算表（人员类.运转类公用经费项目）04 __b-40-0" xfId="397"/>
    <cellStyle name="部门项目中期规划预算表13 __b-9-0" xfId="398"/>
    <cellStyle name="基本支出预算表（人员类.运转类公用经费项目）04 __b-36-0" xfId="399"/>
    <cellStyle name="基本支出预算表（人员类.运转类公用经费项目）04 __b-41-0" xfId="400"/>
    <cellStyle name="国有资本经营预算支出表07 __b-10-0" xfId="401"/>
    <cellStyle name="基本支出预算表（人员类.运转类公用经费项目）04 __b-37-0" xfId="402"/>
    <cellStyle name="新增资产配置表11 __b-10-0" xfId="403"/>
    <cellStyle name="国有资本经营预算支出表07 __b-11-0" xfId="404"/>
    <cellStyle name="新增资产配置表11 __b-1-0" xfId="405"/>
    <cellStyle name="基本支出预算表（人员类.运转类公用经费项目）04 __b-38-0" xfId="406"/>
    <cellStyle name="新增资产配置表11 __b-11-0" xfId="407"/>
    <cellStyle name="国有资本经营预算支出表07 __b-12-0" xfId="408"/>
    <cellStyle name="新增资产配置表11 __b-2-0" xfId="409"/>
    <cellStyle name="基本支出预算表（人员类.运转类公用经费项目）04 __b-39-0" xfId="410"/>
    <cellStyle name="项目支出预算表（其他运转类.特定目标类项目）05-1 __b-1-0" xfId="411"/>
    <cellStyle name="项目支出预算表（其他运转类.特定目标类项目）05-1 __b-2-0" xfId="412"/>
    <cellStyle name="项目支出预算表（其他运转类.特定目标类项目）05-1 __b-3-0" xfId="413"/>
    <cellStyle name="项目支出预算表（其他运转类.特定目标类项目）05-1 __b-4-0" xfId="414"/>
    <cellStyle name="项目支出预算表（其他运转类.特定目标类项目）05-1 __b-5-0" xfId="415"/>
    <cellStyle name="项目支出预算表（其他运转类.特定目标类项目）05-1 __b-6-0" xfId="416"/>
    <cellStyle name="项目支出预算表（其他运转类.特定目标类项目）05-1 __b-7-0" xfId="417"/>
    <cellStyle name="项目支出预算表（其他运转类.特定目标类项目）05-1 __b-8-0" xfId="418"/>
    <cellStyle name="项目支出预算表（其他运转类.特定目标类项目）05-1 __b-9-0" xfId="419"/>
    <cellStyle name="项目支出预算表（其他运转类.特定目标类项目）05-1 __b-11-0" xfId="420"/>
    <cellStyle name="项目支出预算表（其他运转类.特定目标类项目）05-1 __b-12-0" xfId="421"/>
    <cellStyle name="项目支出预算表（其他运转类.特定目标类项目）05-1 __b-14-0" xfId="422"/>
    <cellStyle name="项目支出预算表（其他运转类.特定目标类项目）05-1 __b-15-0" xfId="423"/>
    <cellStyle name="项目支出预算表（其他运转类.特定目标类项目）05-1 __b-20-0" xfId="424"/>
    <cellStyle name="项目支出预算表（其他运转类.特定目标类项目）05-1 __b-16-0" xfId="425"/>
    <cellStyle name="项目支出预算表（其他运转类.特定目标类项目）05-1 __b-21-0" xfId="426"/>
    <cellStyle name="项目支出预算表（其他运转类.特定目标类项目）05-1 __b-17-0" xfId="427"/>
    <cellStyle name="项目支出预算表（其他运转类.特定目标类项目）05-1 __b-22-0" xfId="428"/>
    <cellStyle name="政府购买服务预算表09 __b-10-0" xfId="429"/>
    <cellStyle name="项目支出预算表（其他运转类.特定目标类项目）05-1 __b-18-0" xfId="430"/>
    <cellStyle name="项目支出预算表（其他运转类.特定目标类项目）05-1 __b-23-0" xfId="431"/>
    <cellStyle name="政府购买服务预算表09 __b-11-0" xfId="432"/>
    <cellStyle name="项目支出预算表（其他运转类.特定目标类项目）05-1 __b-19-0" xfId="433"/>
    <cellStyle name="项目支出预算表（其他运转类.特定目标类项目）05-1 __b-24-0" xfId="434"/>
    <cellStyle name="政府购买服务预算表09 __b-12-0" xfId="435"/>
    <cellStyle name="项目支出预算表（其他运转类.特定目标类项目）05-1 __b-25-0" xfId="436"/>
    <cellStyle name="项目支出预算表（其他运转类.特定目标类项目）05-1 __b-30-0" xfId="437"/>
    <cellStyle name="政府购买服务预算表09 __b-13-0" xfId="438"/>
    <cellStyle name="项目支出预算表（其他运转类.特定目标类项目）05-1 __b-26-0" xfId="439"/>
    <cellStyle name="项目支出预算表（其他运转类.特定目标类项目）05-1 __b-31-0" xfId="440"/>
    <cellStyle name="政府购买服务预算表09 __b-14-0" xfId="441"/>
    <cellStyle name="项目支出预算表（其他运转类.特定目标类项目）05-1 __b-27-0" xfId="442"/>
    <cellStyle name="项目支出预算表（其他运转类.特定目标类项目）05-1 __b-32-0" xfId="443"/>
    <cellStyle name="政府购买服务预算表09 __b-16-0" xfId="444"/>
    <cellStyle name="政府购买服务预算表09 __b-21-0" xfId="445"/>
    <cellStyle name="项目支出预算表（其他运转类.特定目标类项目）05-1 __b-29-0" xfId="446"/>
    <cellStyle name="项目支出预算表（其他运转类.特定目标类项目）05-1 __b-34-0" xfId="447"/>
    <cellStyle name="政府购买服务预算表09 __b-23-0" xfId="448"/>
    <cellStyle name="政府购买服务预算表09 __b-18-0" xfId="449"/>
    <cellStyle name="项目支出预算表（其他运转类.特定目标类项目）05-1 __b-36-0" xfId="450"/>
    <cellStyle name="项目支出预算表（其他运转类.特定目标类项目）05-1 __b-41-0" xfId="451"/>
    <cellStyle name="政府购买服务预算表09 __b-24-0" xfId="452"/>
    <cellStyle name="政府购买服务预算表09 __b-19-0" xfId="453"/>
    <cellStyle name="项目支出预算表（其他运转类.特定目标类项目）05-1 __b-37-0" xfId="454"/>
    <cellStyle name="项目支出预算表（其他运转类.特定目标类项目）05-1 __b-42-0" xfId="455"/>
    <cellStyle name="项目支出预算表（其他运转类.特定目标类项目）05-1 __b-38-0" xfId="456"/>
    <cellStyle name="项目支出预算表（其他运转类.特定目标类项目）05-1 __b-43-0" xfId="457"/>
    <cellStyle name="项目支出预算表（其他运转类.特定目标类项目）05-1 __b-39-0" xfId="458"/>
    <cellStyle name="项目支出绩效目标表（本级下达）05-2 __b-1-0" xfId="459"/>
    <cellStyle name="项目支出绩效目标表（本级下达）05-2 __b-2-0" xfId="460"/>
    <cellStyle name="项目支出绩效目标表（本级下达）05-2 __b-3-0" xfId="461"/>
    <cellStyle name="项目支出绩效目标表（本级下达）05-2 __b-4-0" xfId="462"/>
    <cellStyle name="项目支出绩效目标表（本级下达）05-2 __b-5-0" xfId="463"/>
    <cellStyle name="项目支出绩效目标表（本级下达）05-2 __b-6-0" xfId="464"/>
    <cellStyle name="项目支出绩效目标表（本级下达）05-2 __b-7-0" xfId="465"/>
    <cellStyle name="项目支出绩效目标表（本级下达）05-2 __b-8-0" xfId="466"/>
    <cellStyle name="项目支出绩效目标表（本级下达）05-2 __b-10-0" xfId="467"/>
    <cellStyle name="项目支出绩效目标表（本级下达）05-2 __b-11-0" xfId="468"/>
    <cellStyle name="项目支出绩效目标表（本级下达）05-2 __b-12-0" xfId="469"/>
    <cellStyle name="项目支出绩效目标表（本级下达）05-2 __b-14-0" xfId="470"/>
    <cellStyle name="项目支出绩效目标表（本级下达）05-2 __b-15-0" xfId="471"/>
    <cellStyle name="项目支出绩效目标表（本级下达）05-2 __b-16-0" xfId="472"/>
    <cellStyle name="项目支出绩效目标表（本级下达）05-2 __b-17-0" xfId="473"/>
    <cellStyle name="项目支出绩效目标表（本级下达）05-2 __b-18-0" xfId="474"/>
    <cellStyle name="项目支出绩效目标表（另文下达）05-3 __b-1-0" xfId="475"/>
    <cellStyle name="项目支出绩效目标表（另文下达）05-3 __b-2-0" xfId="476"/>
    <cellStyle name="项目支出绩效目标表（另文下达）05-3 __b-3-0" xfId="477"/>
    <cellStyle name="项目支出绩效目标表（另文下达）05-3 __b-4-0" xfId="478"/>
    <cellStyle name="项目支出绩效目标表（另文下达）05-3 __b-5-0" xfId="479"/>
    <cellStyle name="项目支出绩效目标表（另文下达）05-3 __b-6-0" xfId="480"/>
    <cellStyle name="项目支出绩效目标表（另文下达）05-3 __b-7-0" xfId="481"/>
    <cellStyle name="项目支出绩效目标表（另文下达）05-3 __b-8-0" xfId="482"/>
    <cellStyle name="项目支出绩效目标表（另文下达）05-3 __b-9-0" xfId="483"/>
    <cellStyle name="项目支出绩效目标表（另文下达）05-3 __b-10-0" xfId="484"/>
    <cellStyle name="政府性基金预算支出预算表06 __b-18-0" xfId="485"/>
    <cellStyle name="政府性基金预算支出预算表06 __b-23-0" xfId="486"/>
    <cellStyle name="项目支出绩效目标表（另文下达）05-3 __b-11-0" xfId="487"/>
    <cellStyle name="政府性基金预算支出预算表06 __b-19-0" xfId="488"/>
    <cellStyle name="政府性基金预算支出预算表06 __b-24-0" xfId="489"/>
    <cellStyle name="项目支出绩效目标表（另文下达）05-3 __b-13-0" xfId="490"/>
    <cellStyle name="政府性基金预算支出预算表06 __b-26-0" xfId="491"/>
    <cellStyle name="项目支出绩效目标表（另文下达）05-3 __b-15-0" xfId="492"/>
    <cellStyle name="政府性基金预算支出预算表06 __b-28-0" xfId="493"/>
    <cellStyle name="项目支出绩效目标表（另文下达）05-3 __b-16-0" xfId="494"/>
    <cellStyle name="政府性基金预算支出预算表06 __b-29-0" xfId="495"/>
    <cellStyle name="政府性基金预算支出预算表06 __b-1-0" xfId="496"/>
    <cellStyle name="政府性基金预算支出预算表06 __b-2-0" xfId="497"/>
    <cellStyle name="政府性基金预算支出预算表06 __b-3-0" xfId="498"/>
    <cellStyle name="政府性基金预算支出预算表06 __b-4-0" xfId="499"/>
    <cellStyle name="政府性基金预算支出预算表06 __b-5-0" xfId="500"/>
    <cellStyle name="政府性基金预算支出预算表06 __b-6-0" xfId="501"/>
    <cellStyle name="政府性基金预算支出预算表06 __b-7-0" xfId="502"/>
    <cellStyle name="政府性基金预算支出预算表06 __b-8-0" xfId="503"/>
    <cellStyle name="政府性基金预算支出预算表06 __b-9-0" xfId="504"/>
    <cellStyle name="国有资本经营预算支出表07 __b-26-0" xfId="505"/>
    <cellStyle name="政府性基金预算支出预算表06 __b-12-0" xfId="506"/>
    <cellStyle name="国有资本经营预算支出表07 __b-27-0" xfId="507"/>
    <cellStyle name="政府性基金预算支出预算表06 __b-13-0" xfId="508"/>
    <cellStyle name="国有资本经营预算支出表07 __b-28-0" xfId="509"/>
    <cellStyle name="政府性基金预算支出预算表06 __b-14-0" xfId="510"/>
    <cellStyle name="政府性基金预算支出预算表06 __b-16-0" xfId="511"/>
    <cellStyle name="政府性基金预算支出预算表06 __b-21-0" xfId="512"/>
    <cellStyle name="新增资产配置表11 __b-12-0" xfId="513"/>
    <cellStyle name="国有资本经营预算支出表07 __b-13-0" xfId="514"/>
    <cellStyle name="新增资产配置表11 __b-13-0" xfId="515"/>
    <cellStyle name="国有资本经营预算支出表07 __b-14-0" xfId="516"/>
    <cellStyle name="新增资产配置表11 __b-14-0" xfId="517"/>
    <cellStyle name="国有资本经营预算支出表07 __b-15-0" xfId="518"/>
    <cellStyle name="国有资本经营预算支出表07 __b-20-0" xfId="519"/>
    <cellStyle name="新增资产配置表11 __b-20-0" xfId="520"/>
    <cellStyle name="新增资产配置表11 __b-15-0" xfId="521"/>
    <cellStyle name="国有资本经营预算支出表07 __b-16-0" xfId="522"/>
    <cellStyle name="国有资本经营预算支出表07 __b-21-0" xfId="523"/>
    <cellStyle name="新增资产配置表11 __b-16-0" xfId="524"/>
    <cellStyle name="国有资本经营预算支出表07 __b-17-0" xfId="525"/>
    <cellStyle name="国有资本经营预算支出表07 __b-22-0" xfId="526"/>
    <cellStyle name="新增资产配置表11 __b-17-0" xfId="527"/>
    <cellStyle name="国有资本经营预算支出表07 __b-18-0" xfId="528"/>
    <cellStyle name="国有资本经营预算支出表07 __b-23-0" xfId="529"/>
    <cellStyle name="市对下转移支付预算表10-1 __b-1-0" xfId="530"/>
    <cellStyle name="部门政府采购预算表08 __b-10-0" xfId="531"/>
    <cellStyle name="市对下转移支付预算表10-1 __b-2-0" xfId="532"/>
    <cellStyle name="部门政府采购预算表08 __b-11-0" xfId="533"/>
    <cellStyle name="市对下转移支付预算表10-1 __b-3-0" xfId="534"/>
    <cellStyle name="部门政府采购预算表08 __b-12-0" xfId="535"/>
    <cellStyle name="市对下转移支付预算表10-1 __b-4-0" xfId="536"/>
    <cellStyle name="部门政府采购预算表08 __b-13-0" xfId="537"/>
    <cellStyle name="市对下转移支付预算表10-1 __b-5-0" xfId="538"/>
    <cellStyle name="部门政府采购预算表08 __b-14-0" xfId="539"/>
    <cellStyle name="市对下转移支付预算表10-1 __b-6-0" xfId="540"/>
    <cellStyle name="部门政府采购预算表08 __b-15-0" xfId="541"/>
    <cellStyle name="部门政府采购预算表08 __b-20-0" xfId="542"/>
    <cellStyle name="市对下转移支付预算表10-1 __b-8-0" xfId="543"/>
    <cellStyle name="部门政府采购预算表08 __b-17-0" xfId="544"/>
    <cellStyle name="部门政府采购预算表08 __b-22-0" xfId="545"/>
    <cellStyle name="市对下转移支付预算表10-1 __b-9-0" xfId="546"/>
    <cellStyle name="部门政府采购预算表08 __b-18-0" xfId="547"/>
    <cellStyle name="部门政府采购预算表08 __b-23-0" xfId="548"/>
    <cellStyle name="部门政府采购预算表08 __b-19-0" xfId="549"/>
    <cellStyle name="部门政府采购预算表08 __b-24-0" xfId="550"/>
    <cellStyle name="部门政府采购预算表08 __b-25-0" xfId="551"/>
    <cellStyle name="部门政府采购预算表08 __b-30-0" xfId="552"/>
    <cellStyle name="部门政府采购预算表08 __b-26-0" xfId="553"/>
    <cellStyle name="部门政府采购预算表08 __b-31-0" xfId="554"/>
    <cellStyle name="部门政府采购预算表08 __b-27-0" xfId="555"/>
    <cellStyle name="部门政府采购预算表08 __b-32-0" xfId="556"/>
    <cellStyle name="部门政府采购预算表08 __b-28-0" xfId="557"/>
    <cellStyle name="部门政府采购预算表08 __b-33-0" xfId="558"/>
    <cellStyle name="部门政府采购预算表08 __b-29-0" xfId="559"/>
    <cellStyle name="部门政府采购预算表08 __b-34-0" xfId="560"/>
    <cellStyle name="部门政府采购预算表08 __b-35-0" xfId="561"/>
    <cellStyle name="部门政府采购预算表08 __b-36-0" xfId="562"/>
    <cellStyle name="部门政府采购预算表08 __b-37-0" xfId="563"/>
    <cellStyle name="部门项目中期规划预算表13 __b-10-0" xfId="564"/>
    <cellStyle name="部门政府采购预算表08 __b-38-0" xfId="565"/>
    <cellStyle name="政府购买服务预算表09 __b-1-0" xfId="566"/>
    <cellStyle name="政府购买服务预算表09 __b-2-0" xfId="567"/>
    <cellStyle name="政府购买服务预算表09 __b-3-0" xfId="568"/>
    <cellStyle name="政府购买服务预算表09 __b-4-0" xfId="569"/>
    <cellStyle name="政府购买服务预算表09 __b-6-0" xfId="570"/>
    <cellStyle name="政府购买服务预算表09 __b-7-0" xfId="571"/>
    <cellStyle name="政府购买服务预算表09 __b-8-0" xfId="572"/>
    <cellStyle name="政府购买服务预算表09 __b-30-0" xfId="573"/>
    <cellStyle name="政府购买服务预算表09 __b-25-0" xfId="574"/>
    <cellStyle name="政府购买服务预算表09 __b-31-0" xfId="575"/>
    <cellStyle name="政府购买服务预算表09 __b-26-0" xfId="576"/>
    <cellStyle name="市对下转移支付绩效目标表10-2 __b-1-0" xfId="577"/>
    <cellStyle name="政府购买服务预算表09 __b-32-0" xfId="578"/>
    <cellStyle name="政府购买服务预算表09 __b-27-0" xfId="579"/>
    <cellStyle name="市对下转移支付绩效目标表10-2 __b-2-0" xfId="580"/>
    <cellStyle name="政府购买服务预算表09 __b-33-0" xfId="581"/>
    <cellStyle name="政府购买服务预算表09 __b-28-0" xfId="582"/>
    <cellStyle name="市对下转移支付绩效目标表10-2 __b-3-0" xfId="583"/>
    <cellStyle name="政府购买服务预算表09 __b-34-0" xfId="584"/>
    <cellStyle name="政府购买服务预算表09 __b-29-0" xfId="585"/>
    <cellStyle name="市对下转移支付绩效目标表10-2 __b-4-0" xfId="586"/>
    <cellStyle name="政府购买服务预算表09 __b-40-0" xfId="587"/>
    <cellStyle name="政府购买服务预算表09 __b-35-0" xfId="588"/>
    <cellStyle name="市对下转移支付绩效目标表10-2 __b-5-0" xfId="589"/>
    <cellStyle name="政府购买服务预算表09 __b-41-0" xfId="590"/>
    <cellStyle name="政府购买服务预算表09 __b-36-0" xfId="591"/>
    <cellStyle name="市对下转移支付绩效目标表10-2 __b-6-0" xfId="592"/>
    <cellStyle name="政府购买服务预算表09 __b-42-0" xfId="593"/>
    <cellStyle name="政府购买服务预算表09 __b-37-0" xfId="594"/>
    <cellStyle name="市对下转移支付绩效目标表10-2 __b-7-0" xfId="595"/>
    <cellStyle name="政府购买服务预算表09 __b-43-0" xfId="596"/>
    <cellStyle name="政府购买服务预算表09 __b-38-0" xfId="597"/>
    <cellStyle name="市对下转移支付绩效目标表10-2 __b-8-0" xfId="598"/>
    <cellStyle name="政府购买服务预算表09 __b-44-0" xfId="599"/>
    <cellStyle name="政府购买服务预算表09 __b-39-0" xfId="600"/>
    <cellStyle name="市对下转移支付绩效目标表10-2 __b-9-0" xfId="601"/>
    <cellStyle name="政府购买服务预算表09 __b-45-0" xfId="602"/>
    <cellStyle name="市对下转移支付预算表10-1 __b-11-0" xfId="603"/>
    <cellStyle name="市对下转移支付预算表10-1 __b-12-0" xfId="604"/>
    <cellStyle name="市对下转移支付预算表10-1 __b-13-0" xfId="605"/>
    <cellStyle name="市对下转移支付预算表10-1 __b-14-0" xfId="606"/>
    <cellStyle name="市对下转移支付预算表10-1 __b-20-0" xfId="607"/>
    <cellStyle name="市对下转移支付预算表10-1 __b-15-0" xfId="608"/>
    <cellStyle name="市对下转移支付预算表10-1 __b-21-0" xfId="609"/>
    <cellStyle name="市对下转移支付预算表10-1 __b-16-0" xfId="610"/>
    <cellStyle name="市对下转移支付预算表10-1 __b-23-0" xfId="611"/>
    <cellStyle name="市对下转移支付预算表10-1 __b-18-0" xfId="612"/>
    <cellStyle name="市对下转移支付预算表10-1 __b-24-0" xfId="613"/>
    <cellStyle name="市对下转移支付预算表10-1 __b-19-0" xfId="614"/>
    <cellStyle name="市对下转移支付预算表10-1 __b-30-0" xfId="615"/>
    <cellStyle name="市对下转移支付预算表10-1 __b-25-0" xfId="616"/>
    <cellStyle name="市对下转移支付预算表10-1 __b-27-0" xfId="617"/>
    <cellStyle name="市对下转移支付预算表10-1 __b-28-0" xfId="618"/>
    <cellStyle name="市对下转移支付预算表10-1 __b-29-0" xfId="619"/>
    <cellStyle name="市对下转移支付绩效目标表10-2 __b-10-0" xfId="620"/>
    <cellStyle name="市对下转移支付绩效目标表10-2 __b-11-0" xfId="621"/>
    <cellStyle name="市对下转移支付绩效目标表10-2 __b-12-0" xfId="622"/>
    <cellStyle name="市对下转移支付绩效目标表10-2 __b-13-0" xfId="623"/>
    <cellStyle name="市对下转移支付绩效目标表10-2 __b-14-0" xfId="624"/>
    <cellStyle name="市对下转移支付绩效目标表10-2 __b-15-0" xfId="625"/>
    <cellStyle name="市对下转移支付绩效目标表10-2 __b-16-0" xfId="626"/>
    <cellStyle name="市对下转移支付绩效目标表10-2 __b-17-0" xfId="627"/>
    <cellStyle name="市对下转移支付绩效目标表10-2 __b-18-0" xfId="628"/>
    <cellStyle name="市对下转移支付绩效目标表10-2 __b-19-0" xfId="629"/>
    <cellStyle name="新增资产配置表11 __b-3-0" xfId="630"/>
    <cellStyle name="新增资产配置表11 __b-4-0" xfId="631"/>
    <cellStyle name="新增资产配置表11 __b-5-0" xfId="632"/>
    <cellStyle name="新增资产配置表11 __b-6-0" xfId="633"/>
    <cellStyle name="新增资产配置表11 __b-7-0" xfId="634"/>
    <cellStyle name="新增资产配置表11 __b-8-0" xfId="635"/>
    <cellStyle name="上级补助项目支出预算表12 __b-1-0" xfId="636"/>
    <cellStyle name="上级补助项目支出预算表12 __b-2-0" xfId="637"/>
    <cellStyle name="上级补助项目支出预算表12 __b-3-0" xfId="638"/>
    <cellStyle name="上级补助项目支出预算表12 __b-5-0" xfId="639"/>
    <cellStyle name="上级补助项目支出预算表12 __b-6-0" xfId="640"/>
    <cellStyle name="上级补助项目支出预算表12 __b-7-0" xfId="641"/>
    <cellStyle name="上级补助项目支出预算表12 __b-8-0" xfId="642"/>
    <cellStyle name="上级补助项目支出预算表12 __b-9-0" xfId="643"/>
    <cellStyle name="上级补助项目支出预算表12 __b-11-0" xfId="644"/>
    <cellStyle name="上级补助项目支出预算表12 __b-12-0" xfId="645"/>
    <cellStyle name="上级补助项目支出预算表12 __b-13-0" xfId="646"/>
    <cellStyle name="部门项目中期规划预算表13 __b-11-0" xfId="647"/>
    <cellStyle name="部门项目中期规划预算表13 __b-12-0" xfId="648"/>
    <cellStyle name="部门项目中期规划预算表13 __b-13-0" xfId="649"/>
    <cellStyle name="部门项目中期规划预算表13 __b-14-0" xfId="650"/>
    <cellStyle name="部门项目中期规划预算表13 __b-20-0" xfId="651"/>
    <cellStyle name="部门项目中期规划预算表13 __b-15-0" xfId="652"/>
    <cellStyle name="部门项目中期规划预算表13 __b-21-0" xfId="653"/>
    <cellStyle name="部门项目中期规划预算表13 __b-16-0" xfId="654"/>
    <cellStyle name="部门项目中期规划预算表13 __b-22-0" xfId="655"/>
    <cellStyle name="部门项目中期规划预算表13 __b-17-0" xfId="656"/>
    <cellStyle name="部门项目中期规划预算表13 __b-23-0" xfId="657"/>
    <cellStyle name="部门项目中期规划预算表13 __b-18-0" xfId="658"/>
    <cellStyle name="部门项目中期规划预算表13 __b-24-0" xfId="659"/>
    <cellStyle name="部门项目中期规划预算表13 __b-19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workbookViewId="0">
      <selection activeCell="B38" sqref="B38"/>
    </sheetView>
  </sheetViews>
  <sheetFormatPr defaultColWidth="8" defaultRowHeight="14.25" customHeight="1" outlineLevelCol="3"/>
  <cols>
    <col min="1" max="1" width="39.5740740740741" customWidth="1"/>
    <col min="2" max="2" width="43.1388888888889" customWidth="1"/>
    <col min="3" max="3" width="39.7037037037037" customWidth="1"/>
    <col min="4" max="4" width="42.7037037037037" customWidth="1"/>
  </cols>
  <sheetData>
    <row r="1" ht="13.5" customHeight="1" spans="4:4">
      <c r="D1" s="108" t="s">
        <v>0</v>
      </c>
    </row>
    <row r="2" ht="36" customHeight="1" spans="1:4">
      <c r="A2" s="127" t="s">
        <v>1</v>
      </c>
      <c r="B2" s="262"/>
      <c r="C2" s="262"/>
      <c r="D2" s="262"/>
    </row>
    <row r="3" ht="21" customHeight="1" spans="1:4">
      <c r="A3" s="263" t="str">
        <f>"单位名称："&amp;"曲靖市数字经济发展中心"</f>
        <v>单位名称：曲靖市数字经济发展中心</v>
      </c>
      <c r="B3" s="264"/>
      <c r="C3" s="264"/>
      <c r="D3" s="108" t="str">
        <f>"单位："&amp;"万元"</f>
        <v>单位：万元</v>
      </c>
    </row>
    <row r="4" ht="19.5" customHeight="1" spans="1:4">
      <c r="A4" s="265" t="s">
        <v>2</v>
      </c>
      <c r="B4" s="266"/>
      <c r="C4" s="265" t="s">
        <v>3</v>
      </c>
      <c r="D4" s="266"/>
    </row>
    <row r="5" ht="19.5" customHeight="1" spans="1:4">
      <c r="A5" s="267" t="s">
        <v>4</v>
      </c>
      <c r="B5" s="267" t="s">
        <v>5</v>
      </c>
      <c r="C5" s="267" t="s">
        <v>6</v>
      </c>
      <c r="D5" s="267" t="s">
        <v>5</v>
      </c>
    </row>
    <row r="6" ht="19.5" customHeight="1" spans="1:4">
      <c r="A6" s="268"/>
      <c r="B6" s="268"/>
      <c r="C6" s="268"/>
      <c r="D6" s="268"/>
    </row>
    <row r="7" ht="20.25" customHeight="1" spans="1:4">
      <c r="A7" s="13" t="s">
        <v>7</v>
      </c>
      <c r="B7" s="51">
        <v>3423.553222</v>
      </c>
      <c r="C7" s="269" t="str">
        <f>"一"&amp;"、"&amp;"一般公共服务支出"</f>
        <v>一、一般公共服务支出</v>
      </c>
      <c r="D7" s="51">
        <v>340.119166</v>
      </c>
    </row>
    <row r="8" ht="20.25" customHeight="1" spans="1:4">
      <c r="A8" s="13" t="s">
        <v>8</v>
      </c>
      <c r="B8" s="51"/>
      <c r="C8" s="269" t="str">
        <f>"二"&amp;"、"&amp;"外交支出"</f>
        <v>二、外交支出</v>
      </c>
      <c r="D8" s="51"/>
    </row>
    <row r="9" ht="20.25" customHeight="1" spans="1:4">
      <c r="A9" s="13" t="s">
        <v>9</v>
      </c>
      <c r="B9" s="51"/>
      <c r="C9" s="269" t="str">
        <f>"三"&amp;"、"&amp;"国防支出"</f>
        <v>三、国防支出</v>
      </c>
      <c r="D9" s="51"/>
    </row>
    <row r="10" ht="20.25" customHeight="1" spans="1:4">
      <c r="A10" s="13" t="s">
        <v>10</v>
      </c>
      <c r="B10" s="51"/>
      <c r="C10" s="269" t="str">
        <f>"四"&amp;"、"&amp;"公共安全支出"</f>
        <v>四、公共安全支出</v>
      </c>
      <c r="D10" s="51"/>
    </row>
    <row r="11" ht="20.25" customHeight="1" spans="1:4">
      <c r="A11" s="13" t="s">
        <v>11</v>
      </c>
      <c r="B11" s="51"/>
      <c r="C11" s="269" t="str">
        <f>"五"&amp;"、"&amp;"教育支出"</f>
        <v>五、教育支出</v>
      </c>
      <c r="D11" s="51"/>
    </row>
    <row r="12" ht="20.25" customHeight="1" spans="1:4">
      <c r="A12" s="13" t="s">
        <v>12</v>
      </c>
      <c r="B12" s="51"/>
      <c r="C12" s="269" t="str">
        <f>"六"&amp;"、"&amp;"科学技术支出"</f>
        <v>六、科学技术支出</v>
      </c>
      <c r="D12" s="51">
        <v>3000</v>
      </c>
    </row>
    <row r="13" ht="20.25" customHeight="1" spans="1:4">
      <c r="A13" s="13" t="s">
        <v>13</v>
      </c>
      <c r="B13" s="51"/>
      <c r="C13" s="269" t="str">
        <f>"七"&amp;"、"&amp;"文化旅游体育与传媒支出"</f>
        <v>七、文化旅游体育与传媒支出</v>
      </c>
      <c r="D13" s="51"/>
    </row>
    <row r="14" ht="20.25" customHeight="1" spans="1:4">
      <c r="A14" s="13" t="s">
        <v>14</v>
      </c>
      <c r="B14" s="51"/>
      <c r="C14" s="269" t="str">
        <f>"八"&amp;"、"&amp;"社会保障和就业支出"</f>
        <v>八、社会保障和就业支出</v>
      </c>
      <c r="D14" s="51">
        <v>38.575049</v>
      </c>
    </row>
    <row r="15" ht="20.25" customHeight="1" spans="1:4">
      <c r="A15" s="13" t="s">
        <v>15</v>
      </c>
      <c r="B15" s="51"/>
      <c r="C15" s="269" t="str">
        <f>"九"&amp;"、"&amp;"社会保险基金支出"</f>
        <v>九、社会保险基金支出</v>
      </c>
      <c r="D15" s="51"/>
    </row>
    <row r="16" ht="20.25" customHeight="1" spans="1:4">
      <c r="A16" s="13" t="s">
        <v>16</v>
      </c>
      <c r="B16" s="51"/>
      <c r="C16" s="269" t="str">
        <f>"十"&amp;"、"&amp;"卫生健康支出"</f>
        <v>十、卫生健康支出</v>
      </c>
      <c r="D16" s="51">
        <v>14.988847</v>
      </c>
    </row>
    <row r="17" ht="20.25" customHeight="1" spans="1:4">
      <c r="A17" s="13"/>
      <c r="B17" s="33"/>
      <c r="C17" s="269" t="str">
        <f>"十一"&amp;"、"&amp;"节能环保支出"</f>
        <v>十一、节能环保支出</v>
      </c>
      <c r="D17" s="51"/>
    </row>
    <row r="18" ht="20.25" customHeight="1" spans="1:4">
      <c r="A18" s="13"/>
      <c r="B18" s="50"/>
      <c r="C18" s="269" t="str">
        <f>"十二"&amp;"、"&amp;"城乡社区支出"</f>
        <v>十二、城乡社区支出</v>
      </c>
      <c r="D18" s="51"/>
    </row>
    <row r="19" ht="20.25" customHeight="1" spans="1:4">
      <c r="A19" s="13"/>
      <c r="B19" s="50"/>
      <c r="C19" s="269" t="str">
        <f>"十三"&amp;"、"&amp;"农林水支出"</f>
        <v>十三、农林水支出</v>
      </c>
      <c r="D19" s="51"/>
    </row>
    <row r="20" ht="20.25" customHeight="1" spans="1:4">
      <c r="A20" s="13"/>
      <c r="B20" s="50"/>
      <c r="C20" s="269" t="str">
        <f>"十四"&amp;"、"&amp;"交通运输支出"</f>
        <v>十四、交通运输支出</v>
      </c>
      <c r="D20" s="51"/>
    </row>
    <row r="21" ht="20.25" customHeight="1" spans="1:4">
      <c r="A21" s="13"/>
      <c r="B21" s="13"/>
      <c r="C21" s="269" t="str">
        <f>"十五"&amp;"、"&amp;"资源勘探工业信息等支出"</f>
        <v>十五、资源勘探工业信息等支出</v>
      </c>
      <c r="D21" s="51"/>
    </row>
    <row r="22" ht="20.25" customHeight="1" spans="1:4">
      <c r="A22" s="13"/>
      <c r="B22" s="13"/>
      <c r="C22" s="269" t="str">
        <f>"十六"&amp;"、"&amp;"商业服务业等支出"</f>
        <v>十六、商业服务业等支出</v>
      </c>
      <c r="D22" s="51"/>
    </row>
    <row r="23" ht="20.25" customHeight="1" spans="1:4">
      <c r="A23" s="13"/>
      <c r="B23" s="13"/>
      <c r="C23" s="269" t="str">
        <f>"十七"&amp;"、"&amp;"金融支出"</f>
        <v>十七、金融支出</v>
      </c>
      <c r="D23" s="51"/>
    </row>
    <row r="24" ht="20.25" customHeight="1" spans="1:4">
      <c r="A24" s="13"/>
      <c r="B24" s="13"/>
      <c r="C24" s="269" t="str">
        <f>"十八"&amp;"、"&amp;"援助其他地区支出"</f>
        <v>十八、援助其他地区支出</v>
      </c>
      <c r="D24" s="51"/>
    </row>
    <row r="25" ht="20.25" customHeight="1" spans="1:4">
      <c r="A25" s="13"/>
      <c r="B25" s="13"/>
      <c r="C25" s="269" t="str">
        <f>"十九"&amp;"、"&amp;"自然资源海洋气象等支出"</f>
        <v>十九、自然资源海洋气象等支出</v>
      </c>
      <c r="D25" s="51"/>
    </row>
    <row r="26" ht="20.25" customHeight="1" spans="1:4">
      <c r="A26" s="13"/>
      <c r="B26" s="13"/>
      <c r="C26" s="269" t="str">
        <f>"二十"&amp;"、"&amp;"住房保障支出"</f>
        <v>二十、住房保障支出</v>
      </c>
      <c r="D26" s="51">
        <v>29.87016</v>
      </c>
    </row>
    <row r="27" ht="20.25" customHeight="1" spans="1:4">
      <c r="A27" s="13"/>
      <c r="B27" s="13"/>
      <c r="C27" s="269" t="str">
        <f>"二十一"&amp;"、"&amp;"粮油物资储备支出"</f>
        <v>二十一、粮油物资储备支出</v>
      </c>
      <c r="D27" s="51"/>
    </row>
    <row r="28" ht="20.25" customHeight="1" spans="1:4">
      <c r="A28" s="13"/>
      <c r="B28" s="13"/>
      <c r="C28" s="269" t="str">
        <f>"二十二"&amp;"、"&amp;"灾害防治及应急管理支出"</f>
        <v>二十二、灾害防治及应急管理支出</v>
      </c>
      <c r="D28" s="51"/>
    </row>
    <row r="29" ht="20.25" customHeight="1" spans="1:4">
      <c r="A29" s="13"/>
      <c r="B29" s="13"/>
      <c r="C29" s="269" t="str">
        <f>"二十三"&amp;"、"&amp;"预备费"</f>
        <v>二十三、预备费</v>
      </c>
      <c r="D29" s="51"/>
    </row>
    <row r="30" ht="20.25" customHeight="1" spans="1:4">
      <c r="A30" s="13"/>
      <c r="B30" s="13"/>
      <c r="C30" s="269" t="str">
        <f>"二十四"&amp;"、"&amp;"其他支出"</f>
        <v>二十四、其他支出</v>
      </c>
      <c r="D30" s="51"/>
    </row>
    <row r="31" ht="20.25" customHeight="1" spans="1:4">
      <c r="A31" s="13"/>
      <c r="B31" s="13"/>
      <c r="C31" s="269" t="str">
        <f>"二十五"&amp;"、"&amp;"转移性支出"</f>
        <v>二十五、转移性支出</v>
      </c>
      <c r="D31" s="51"/>
    </row>
    <row r="32" ht="20.25" customHeight="1" spans="1:4">
      <c r="A32" s="13"/>
      <c r="B32" s="13"/>
      <c r="C32" s="269" t="str">
        <f>"二十六"&amp;"、"&amp;"债务还本支出"</f>
        <v>二十六、债务还本支出</v>
      </c>
      <c r="D32" s="51"/>
    </row>
    <row r="33" ht="20.25" customHeight="1" spans="1:4">
      <c r="A33" s="13"/>
      <c r="B33" s="13"/>
      <c r="C33" s="269" t="str">
        <f>"二十七"&amp;"、"&amp;"债务付息支出"</f>
        <v>二十七、债务付息支出</v>
      </c>
      <c r="D33" s="51"/>
    </row>
    <row r="34" ht="20.25" customHeight="1" spans="1:4">
      <c r="A34" s="13"/>
      <c r="B34" s="13"/>
      <c r="C34" s="269" t="str">
        <f>"二十八"&amp;"、"&amp;"债务发行费用支出"</f>
        <v>二十八、债务发行费用支出</v>
      </c>
      <c r="D34" s="51"/>
    </row>
    <row r="35" ht="20.25" customHeight="1" spans="1:4">
      <c r="A35" s="13"/>
      <c r="B35" s="13"/>
      <c r="C35" s="269" t="str">
        <f>"二十九"&amp;"、"&amp;"抗疫特别国债安排的支出"</f>
        <v>二十九、抗疫特别国债安排的支出</v>
      </c>
      <c r="D35" s="51"/>
    </row>
    <row r="36" ht="20.25" customHeight="1" spans="1:4">
      <c r="A36" s="213" t="s">
        <v>17</v>
      </c>
      <c r="B36" s="33">
        <v>3423.553222</v>
      </c>
      <c r="C36" s="213" t="s">
        <v>18</v>
      </c>
      <c r="D36" s="51">
        <v>3423.553222</v>
      </c>
    </row>
    <row r="37" ht="20.25" customHeight="1" spans="1:4">
      <c r="A37" s="13" t="s">
        <v>19</v>
      </c>
      <c r="B37" s="33"/>
      <c r="C37" s="13" t="s">
        <v>20</v>
      </c>
      <c r="D37" s="33"/>
    </row>
    <row r="38" ht="20.25" customHeight="1" spans="1:4">
      <c r="A38" s="213" t="s">
        <v>21</v>
      </c>
      <c r="B38" s="33">
        <v>3423.553222</v>
      </c>
      <c r="C38" s="213" t="s">
        <v>22</v>
      </c>
      <c r="D38" s="51">
        <v>3423.553222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54"/>
  <sheetViews>
    <sheetView topLeftCell="B25" workbookViewId="0">
      <selection activeCell="K54" sqref="K54"/>
    </sheetView>
  </sheetViews>
  <sheetFormatPr defaultColWidth="9.13888888888889" defaultRowHeight="12" customHeight="1"/>
  <cols>
    <col min="1" max="1" width="30.0277777777778" customWidth="1"/>
    <col min="2" max="2" width="29" customWidth="1"/>
    <col min="3" max="3" width="23.8518518518519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87037037037" customWidth="1"/>
    <col min="11" max="11" width="15.7037037037037" customWidth="1"/>
  </cols>
  <sheetData>
    <row r="1" customHeight="1" spans="11:11">
      <c r="K1" s="56" t="s">
        <v>294</v>
      </c>
    </row>
    <row r="2" ht="28.5" customHeight="1" spans="2:11">
      <c r="B2" s="52" t="s">
        <v>295</v>
      </c>
      <c r="C2" s="3"/>
      <c r="D2" s="3"/>
      <c r="E2" s="3"/>
      <c r="F2" s="3"/>
      <c r="G2" s="53"/>
      <c r="H2" s="3"/>
      <c r="I2" s="53"/>
      <c r="J2" s="53"/>
      <c r="K2" s="3"/>
    </row>
    <row r="3" ht="17.25" customHeight="1" spans="1:2">
      <c r="A3" t="str">
        <f>"单位名称："&amp;"曲靖市数字经济发展中心"</f>
        <v>单位名称：曲靖市数字经济发展中心</v>
      </c>
      <c r="B3" s="4"/>
    </row>
    <row r="4" ht="44.25" customHeight="1" spans="1:11">
      <c r="A4" s="137" t="s">
        <v>204</v>
      </c>
      <c r="B4" s="47" t="s">
        <v>296</v>
      </c>
      <c r="C4" s="47" t="s">
        <v>297</v>
      </c>
      <c r="D4" s="47" t="s">
        <v>298</v>
      </c>
      <c r="E4" s="47" t="s">
        <v>299</v>
      </c>
      <c r="F4" s="47" t="s">
        <v>300</v>
      </c>
      <c r="G4" s="54" t="s">
        <v>301</v>
      </c>
      <c r="H4" s="47" t="s">
        <v>302</v>
      </c>
      <c r="I4" s="54" t="s">
        <v>303</v>
      </c>
      <c r="J4" s="54" t="s">
        <v>304</v>
      </c>
      <c r="K4" s="47" t="s">
        <v>305</v>
      </c>
    </row>
    <row r="5" ht="18.75" customHeight="1" spans="1:11">
      <c r="A5" s="138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40">
        <v>7</v>
      </c>
      <c r="H5" s="139">
        <v>8</v>
      </c>
      <c r="I5" s="140">
        <v>9</v>
      </c>
      <c r="J5" s="140">
        <v>10</v>
      </c>
      <c r="K5" s="139">
        <v>11</v>
      </c>
    </row>
    <row r="6" ht="21.75" customHeight="1" spans="1:11">
      <c r="A6" s="14"/>
      <c r="B6" s="13" t="s">
        <v>42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41"/>
      <c r="B7" s="142" t="s">
        <v>42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41" t="s">
        <v>282</v>
      </c>
      <c r="B8" s="13" t="s">
        <v>281</v>
      </c>
      <c r="C8" s="13" t="s">
        <v>306</v>
      </c>
      <c r="D8" s="13" t="s">
        <v>307</v>
      </c>
      <c r="E8" s="13" t="s">
        <v>308</v>
      </c>
      <c r="F8" s="13" t="s">
        <v>309</v>
      </c>
      <c r="G8" s="13" t="s">
        <v>310</v>
      </c>
      <c r="H8" s="13" t="s">
        <v>129</v>
      </c>
      <c r="I8" s="13" t="s">
        <v>311</v>
      </c>
      <c r="J8" s="13" t="s">
        <v>312</v>
      </c>
      <c r="K8" s="13" t="s">
        <v>313</v>
      </c>
    </row>
    <row r="9" ht="19.5" customHeight="1" spans="1:11">
      <c r="A9" s="141" t="s">
        <v>282</v>
      </c>
      <c r="B9" s="13" t="s">
        <v>281</v>
      </c>
      <c r="C9" s="13" t="s">
        <v>306</v>
      </c>
      <c r="D9" s="13" t="s">
        <v>307</v>
      </c>
      <c r="E9" s="13" t="s">
        <v>314</v>
      </c>
      <c r="F9" s="13" t="s">
        <v>315</v>
      </c>
      <c r="G9" s="13" t="s">
        <v>310</v>
      </c>
      <c r="H9" s="13" t="s">
        <v>173</v>
      </c>
      <c r="I9" s="13" t="s">
        <v>316</v>
      </c>
      <c r="J9" s="13" t="s">
        <v>312</v>
      </c>
      <c r="K9" s="13" t="s">
        <v>317</v>
      </c>
    </row>
    <row r="10" ht="19.5" customHeight="1" spans="1:11">
      <c r="A10" s="141" t="s">
        <v>282</v>
      </c>
      <c r="B10" s="13" t="s">
        <v>281</v>
      </c>
      <c r="C10" s="13" t="s">
        <v>306</v>
      </c>
      <c r="D10" s="13" t="s">
        <v>318</v>
      </c>
      <c r="E10" s="13" t="s">
        <v>319</v>
      </c>
      <c r="F10" s="13" t="s">
        <v>320</v>
      </c>
      <c r="G10" s="13" t="s">
        <v>321</v>
      </c>
      <c r="H10" s="13" t="s">
        <v>322</v>
      </c>
      <c r="I10" s="13" t="s">
        <v>323</v>
      </c>
      <c r="J10" s="13" t="s">
        <v>312</v>
      </c>
      <c r="K10" s="13" t="s">
        <v>324</v>
      </c>
    </row>
    <row r="11" ht="19.5" customHeight="1" spans="1:11">
      <c r="A11" s="141" t="s">
        <v>282</v>
      </c>
      <c r="B11" s="13" t="s">
        <v>281</v>
      </c>
      <c r="C11" s="13" t="s">
        <v>306</v>
      </c>
      <c r="D11" s="13" t="s">
        <v>325</v>
      </c>
      <c r="E11" s="13" t="s">
        <v>326</v>
      </c>
      <c r="F11" s="13" t="s">
        <v>327</v>
      </c>
      <c r="G11" s="13" t="s">
        <v>310</v>
      </c>
      <c r="H11" s="13" t="s">
        <v>328</v>
      </c>
      <c r="I11" s="13" t="s">
        <v>316</v>
      </c>
      <c r="J11" s="13" t="s">
        <v>312</v>
      </c>
      <c r="K11" s="13" t="s">
        <v>329</v>
      </c>
    </row>
    <row r="12" ht="19.5" customHeight="1" spans="1:11">
      <c r="A12" s="141" t="s">
        <v>284</v>
      </c>
      <c r="B12" s="13" t="s">
        <v>283</v>
      </c>
      <c r="C12" s="13" t="s">
        <v>330</v>
      </c>
      <c r="D12" s="13" t="s">
        <v>307</v>
      </c>
      <c r="E12" s="13" t="s">
        <v>308</v>
      </c>
      <c r="F12" s="13" t="s">
        <v>331</v>
      </c>
      <c r="G12" s="13" t="s">
        <v>310</v>
      </c>
      <c r="H12" s="13" t="s">
        <v>112</v>
      </c>
      <c r="I12" s="13" t="s">
        <v>332</v>
      </c>
      <c r="J12" s="13" t="s">
        <v>312</v>
      </c>
      <c r="K12" s="13" t="s">
        <v>333</v>
      </c>
    </row>
    <row r="13" ht="19.5" customHeight="1" spans="1:11">
      <c r="A13" s="141" t="s">
        <v>284</v>
      </c>
      <c r="B13" s="13" t="s">
        <v>283</v>
      </c>
      <c r="C13" s="13" t="s">
        <v>330</v>
      </c>
      <c r="D13" s="13" t="s">
        <v>318</v>
      </c>
      <c r="E13" s="13" t="s">
        <v>319</v>
      </c>
      <c r="F13" s="13" t="s">
        <v>334</v>
      </c>
      <c r="G13" s="13" t="s">
        <v>310</v>
      </c>
      <c r="H13" s="13" t="s">
        <v>328</v>
      </c>
      <c r="I13" s="13" t="s">
        <v>316</v>
      </c>
      <c r="J13" s="13" t="s">
        <v>335</v>
      </c>
      <c r="K13" s="13" t="s">
        <v>336</v>
      </c>
    </row>
    <row r="14" ht="19.5" customHeight="1" spans="1:11">
      <c r="A14" s="141" t="s">
        <v>284</v>
      </c>
      <c r="B14" s="13" t="s">
        <v>283</v>
      </c>
      <c r="C14" s="13" t="s">
        <v>330</v>
      </c>
      <c r="D14" s="13" t="s">
        <v>325</v>
      </c>
      <c r="E14" s="13" t="s">
        <v>326</v>
      </c>
      <c r="F14" s="13" t="s">
        <v>327</v>
      </c>
      <c r="G14" s="13" t="s">
        <v>310</v>
      </c>
      <c r="H14" s="13" t="s">
        <v>328</v>
      </c>
      <c r="I14" s="13" t="s">
        <v>316</v>
      </c>
      <c r="J14" s="13" t="s">
        <v>312</v>
      </c>
      <c r="K14" s="13" t="s">
        <v>337</v>
      </c>
    </row>
    <row r="15" ht="19.5" customHeight="1" spans="1:11">
      <c r="A15" s="141" t="s">
        <v>280</v>
      </c>
      <c r="B15" s="13" t="s">
        <v>278</v>
      </c>
      <c r="C15" s="13" t="s">
        <v>338</v>
      </c>
      <c r="D15" s="13" t="s">
        <v>307</v>
      </c>
      <c r="E15" s="13" t="s">
        <v>308</v>
      </c>
      <c r="F15" s="13" t="s">
        <v>309</v>
      </c>
      <c r="G15" s="13" t="s">
        <v>310</v>
      </c>
      <c r="H15" s="13" t="s">
        <v>129</v>
      </c>
      <c r="I15" s="13" t="s">
        <v>311</v>
      </c>
      <c r="J15" s="13" t="s">
        <v>312</v>
      </c>
      <c r="K15" s="13" t="s">
        <v>339</v>
      </c>
    </row>
    <row r="16" ht="19.5" customHeight="1" spans="1:11">
      <c r="A16" s="141" t="s">
        <v>280</v>
      </c>
      <c r="B16" s="13" t="s">
        <v>278</v>
      </c>
      <c r="C16" s="13" t="s">
        <v>338</v>
      </c>
      <c r="D16" s="13" t="s">
        <v>307</v>
      </c>
      <c r="E16" s="13" t="s">
        <v>314</v>
      </c>
      <c r="F16" s="13" t="s">
        <v>340</v>
      </c>
      <c r="G16" s="13" t="s">
        <v>310</v>
      </c>
      <c r="H16" s="13" t="s">
        <v>173</v>
      </c>
      <c r="I16" s="13" t="s">
        <v>316</v>
      </c>
      <c r="J16" s="13" t="s">
        <v>312</v>
      </c>
      <c r="K16" s="13" t="s">
        <v>341</v>
      </c>
    </row>
    <row r="17" ht="19.5" customHeight="1" spans="1:11">
      <c r="A17" s="141" t="s">
        <v>280</v>
      </c>
      <c r="B17" s="13" t="s">
        <v>278</v>
      </c>
      <c r="C17" s="13" t="s">
        <v>338</v>
      </c>
      <c r="D17" s="13" t="s">
        <v>318</v>
      </c>
      <c r="E17" s="13" t="s">
        <v>319</v>
      </c>
      <c r="F17" s="13" t="s">
        <v>320</v>
      </c>
      <c r="G17" s="13" t="s">
        <v>321</v>
      </c>
      <c r="H17" s="13" t="s">
        <v>322</v>
      </c>
      <c r="I17" s="13" t="s">
        <v>323</v>
      </c>
      <c r="J17" s="13" t="s">
        <v>312</v>
      </c>
      <c r="K17" s="13" t="s">
        <v>324</v>
      </c>
    </row>
    <row r="18" ht="19.5" customHeight="1" spans="1:11">
      <c r="A18" s="141" t="s">
        <v>280</v>
      </c>
      <c r="B18" s="13" t="s">
        <v>278</v>
      </c>
      <c r="C18" s="13" t="s">
        <v>338</v>
      </c>
      <c r="D18" s="13" t="s">
        <v>325</v>
      </c>
      <c r="E18" s="13" t="s">
        <v>326</v>
      </c>
      <c r="F18" s="13" t="s">
        <v>327</v>
      </c>
      <c r="G18" s="13" t="s">
        <v>310</v>
      </c>
      <c r="H18" s="13" t="s">
        <v>328</v>
      </c>
      <c r="I18" s="13" t="s">
        <v>316</v>
      </c>
      <c r="J18" s="13" t="s">
        <v>312</v>
      </c>
      <c r="K18" s="13" t="s">
        <v>342</v>
      </c>
    </row>
    <row r="19" ht="19.5" customHeight="1" spans="1:11">
      <c r="A19" s="141" t="s">
        <v>262</v>
      </c>
      <c r="B19" s="13" t="s">
        <v>263</v>
      </c>
      <c r="C19" s="13" t="s">
        <v>343</v>
      </c>
      <c r="D19" s="13" t="s">
        <v>307</v>
      </c>
      <c r="E19" s="13" t="s">
        <v>308</v>
      </c>
      <c r="F19" s="13" t="s">
        <v>344</v>
      </c>
      <c r="G19" s="13" t="s">
        <v>321</v>
      </c>
      <c r="H19" s="13" t="s">
        <v>113</v>
      </c>
      <c r="I19" s="13" t="s">
        <v>345</v>
      </c>
      <c r="J19" s="13" t="s">
        <v>312</v>
      </c>
      <c r="K19" s="13" t="s">
        <v>346</v>
      </c>
    </row>
    <row r="20" ht="19.5" customHeight="1" spans="1:11">
      <c r="A20" s="141" t="s">
        <v>262</v>
      </c>
      <c r="B20" s="13" t="s">
        <v>263</v>
      </c>
      <c r="C20" s="13" t="s">
        <v>343</v>
      </c>
      <c r="D20" s="13" t="s">
        <v>307</v>
      </c>
      <c r="E20" s="13" t="s">
        <v>347</v>
      </c>
      <c r="F20" s="13" t="s">
        <v>348</v>
      </c>
      <c r="G20" s="13" t="s">
        <v>321</v>
      </c>
      <c r="H20" s="13" t="s">
        <v>322</v>
      </c>
      <c r="I20" s="13" t="s">
        <v>316</v>
      </c>
      <c r="J20" s="13" t="s">
        <v>312</v>
      </c>
      <c r="K20" s="13" t="s">
        <v>349</v>
      </c>
    </row>
    <row r="21" ht="19.5" customHeight="1" spans="1:11">
      <c r="A21" s="141" t="s">
        <v>262</v>
      </c>
      <c r="B21" s="13" t="s">
        <v>263</v>
      </c>
      <c r="C21" s="13" t="s">
        <v>343</v>
      </c>
      <c r="D21" s="13" t="s">
        <v>318</v>
      </c>
      <c r="E21" s="13" t="s">
        <v>319</v>
      </c>
      <c r="F21" s="13" t="s">
        <v>350</v>
      </c>
      <c r="G21" s="13" t="s">
        <v>310</v>
      </c>
      <c r="H21" s="13" t="s">
        <v>322</v>
      </c>
      <c r="I21" s="13" t="s">
        <v>316</v>
      </c>
      <c r="J21" s="13" t="s">
        <v>312</v>
      </c>
      <c r="K21" s="13" t="s">
        <v>351</v>
      </c>
    </row>
    <row r="22" ht="19.5" customHeight="1" spans="1:11">
      <c r="A22" s="141" t="s">
        <v>262</v>
      </c>
      <c r="B22" s="13" t="s">
        <v>263</v>
      </c>
      <c r="C22" s="13" t="s">
        <v>343</v>
      </c>
      <c r="D22" s="13" t="s">
        <v>325</v>
      </c>
      <c r="E22" s="13" t="s">
        <v>326</v>
      </c>
      <c r="F22" s="13" t="s">
        <v>352</v>
      </c>
      <c r="G22" s="13" t="s">
        <v>310</v>
      </c>
      <c r="H22" s="13" t="s">
        <v>322</v>
      </c>
      <c r="I22" s="13" t="s">
        <v>316</v>
      </c>
      <c r="J22" s="13" t="s">
        <v>312</v>
      </c>
      <c r="K22" s="13" t="s">
        <v>353</v>
      </c>
    </row>
    <row r="23" ht="19.5" customHeight="1" spans="1:11">
      <c r="A23" s="141" t="s">
        <v>292</v>
      </c>
      <c r="B23" s="13" t="s">
        <v>291</v>
      </c>
      <c r="C23" s="13" t="s">
        <v>354</v>
      </c>
      <c r="D23" s="13" t="s">
        <v>307</v>
      </c>
      <c r="E23" s="13" t="s">
        <v>308</v>
      </c>
      <c r="F23" s="13" t="s">
        <v>355</v>
      </c>
      <c r="G23" s="13" t="s">
        <v>321</v>
      </c>
      <c r="H23" s="13" t="s">
        <v>111</v>
      </c>
      <c r="I23" s="13" t="s">
        <v>356</v>
      </c>
      <c r="J23" s="13" t="s">
        <v>312</v>
      </c>
      <c r="K23" s="13" t="s">
        <v>357</v>
      </c>
    </row>
    <row r="24" ht="19.5" customHeight="1" spans="1:11">
      <c r="A24" s="141" t="s">
        <v>292</v>
      </c>
      <c r="B24" s="13" t="s">
        <v>291</v>
      </c>
      <c r="C24" s="13" t="s">
        <v>354</v>
      </c>
      <c r="D24" s="13" t="s">
        <v>307</v>
      </c>
      <c r="E24" s="13" t="s">
        <v>308</v>
      </c>
      <c r="F24" s="13" t="s">
        <v>358</v>
      </c>
      <c r="G24" s="13" t="s">
        <v>321</v>
      </c>
      <c r="H24" s="13" t="s">
        <v>328</v>
      </c>
      <c r="I24" s="13" t="s">
        <v>316</v>
      </c>
      <c r="J24" s="13" t="s">
        <v>312</v>
      </c>
      <c r="K24" s="13" t="s">
        <v>359</v>
      </c>
    </row>
    <row r="25" ht="19.5" customHeight="1" spans="1:11">
      <c r="A25" s="141" t="s">
        <v>292</v>
      </c>
      <c r="B25" s="13" t="s">
        <v>291</v>
      </c>
      <c r="C25" s="13" t="s">
        <v>354</v>
      </c>
      <c r="D25" s="13" t="s">
        <v>307</v>
      </c>
      <c r="E25" s="13" t="s">
        <v>314</v>
      </c>
      <c r="F25" s="13" t="s">
        <v>350</v>
      </c>
      <c r="G25" s="13" t="s">
        <v>310</v>
      </c>
      <c r="H25" s="13" t="s">
        <v>360</v>
      </c>
      <c r="I25" s="13" t="s">
        <v>316</v>
      </c>
      <c r="J25" s="13" t="s">
        <v>312</v>
      </c>
      <c r="K25" s="13" t="s">
        <v>361</v>
      </c>
    </row>
    <row r="26" ht="19.5" customHeight="1" spans="1:11">
      <c r="A26" s="141" t="s">
        <v>292</v>
      </c>
      <c r="B26" s="13" t="s">
        <v>291</v>
      </c>
      <c r="C26" s="13" t="s">
        <v>354</v>
      </c>
      <c r="D26" s="13" t="s">
        <v>318</v>
      </c>
      <c r="E26" s="13" t="s">
        <v>319</v>
      </c>
      <c r="F26" s="13" t="s">
        <v>362</v>
      </c>
      <c r="G26" s="13" t="s">
        <v>310</v>
      </c>
      <c r="H26" s="13" t="s">
        <v>360</v>
      </c>
      <c r="I26" s="13" t="s">
        <v>316</v>
      </c>
      <c r="J26" s="13" t="s">
        <v>312</v>
      </c>
      <c r="K26" s="13" t="s">
        <v>363</v>
      </c>
    </row>
    <row r="27" ht="19.5" customHeight="1" spans="1:11">
      <c r="A27" s="141" t="s">
        <v>292</v>
      </c>
      <c r="B27" s="13" t="s">
        <v>291</v>
      </c>
      <c r="C27" s="13" t="s">
        <v>354</v>
      </c>
      <c r="D27" s="13" t="s">
        <v>325</v>
      </c>
      <c r="E27" s="13" t="s">
        <v>326</v>
      </c>
      <c r="F27" s="13" t="s">
        <v>364</v>
      </c>
      <c r="G27" s="13" t="s">
        <v>310</v>
      </c>
      <c r="H27" s="13" t="s">
        <v>360</v>
      </c>
      <c r="I27" s="13" t="s">
        <v>316</v>
      </c>
      <c r="J27" s="13" t="s">
        <v>312</v>
      </c>
      <c r="K27" s="13" t="s">
        <v>365</v>
      </c>
    </row>
    <row r="28" ht="19.5" customHeight="1" spans="1:11">
      <c r="A28" s="141" t="s">
        <v>273</v>
      </c>
      <c r="B28" s="13" t="s">
        <v>271</v>
      </c>
      <c r="C28" s="13" t="s">
        <v>366</v>
      </c>
      <c r="D28" s="13" t="s">
        <v>307</v>
      </c>
      <c r="E28" s="13" t="s">
        <v>308</v>
      </c>
      <c r="F28" s="13" t="s">
        <v>367</v>
      </c>
      <c r="G28" s="13" t="s">
        <v>310</v>
      </c>
      <c r="H28" s="13" t="s">
        <v>114</v>
      </c>
      <c r="I28" s="13" t="s">
        <v>311</v>
      </c>
      <c r="J28" s="13" t="s">
        <v>312</v>
      </c>
      <c r="K28" s="13" t="s">
        <v>368</v>
      </c>
    </row>
    <row r="29" ht="19.5" customHeight="1" spans="1:11">
      <c r="A29" s="141" t="s">
        <v>273</v>
      </c>
      <c r="B29" s="13" t="s">
        <v>271</v>
      </c>
      <c r="C29" s="13" t="s">
        <v>366</v>
      </c>
      <c r="D29" s="13" t="s">
        <v>307</v>
      </c>
      <c r="E29" s="13" t="s">
        <v>308</v>
      </c>
      <c r="F29" s="13" t="s">
        <v>369</v>
      </c>
      <c r="G29" s="13" t="s">
        <v>310</v>
      </c>
      <c r="H29" s="13" t="s">
        <v>370</v>
      </c>
      <c r="I29" s="13" t="s">
        <v>371</v>
      </c>
      <c r="J29" s="13" t="s">
        <v>312</v>
      </c>
      <c r="K29" s="13" t="s">
        <v>372</v>
      </c>
    </row>
    <row r="30" ht="19.5" customHeight="1" spans="1:11">
      <c r="A30" s="141" t="s">
        <v>273</v>
      </c>
      <c r="B30" s="13" t="s">
        <v>271</v>
      </c>
      <c r="C30" s="13" t="s">
        <v>366</v>
      </c>
      <c r="D30" s="13" t="s">
        <v>307</v>
      </c>
      <c r="E30" s="13" t="s">
        <v>308</v>
      </c>
      <c r="F30" s="13" t="s">
        <v>373</v>
      </c>
      <c r="G30" s="13" t="s">
        <v>310</v>
      </c>
      <c r="H30" s="13" t="s">
        <v>114</v>
      </c>
      <c r="I30" s="13" t="s">
        <v>374</v>
      </c>
      <c r="J30" s="13" t="s">
        <v>312</v>
      </c>
      <c r="K30" s="13" t="s">
        <v>375</v>
      </c>
    </row>
    <row r="31" ht="19.5" customHeight="1" spans="1:11">
      <c r="A31" s="141" t="s">
        <v>273</v>
      </c>
      <c r="B31" s="13" t="s">
        <v>271</v>
      </c>
      <c r="C31" s="13" t="s">
        <v>366</v>
      </c>
      <c r="D31" s="13" t="s">
        <v>307</v>
      </c>
      <c r="E31" s="13" t="s">
        <v>314</v>
      </c>
      <c r="F31" s="13" t="s">
        <v>376</v>
      </c>
      <c r="G31" s="13" t="s">
        <v>321</v>
      </c>
      <c r="H31" s="13" t="s">
        <v>328</v>
      </c>
      <c r="I31" s="13" t="s">
        <v>316</v>
      </c>
      <c r="J31" s="13" t="s">
        <v>335</v>
      </c>
      <c r="K31" s="13" t="s">
        <v>377</v>
      </c>
    </row>
    <row r="32" ht="19.5" customHeight="1" spans="1:11">
      <c r="A32" s="141" t="s">
        <v>273</v>
      </c>
      <c r="B32" s="13" t="s">
        <v>271</v>
      </c>
      <c r="C32" s="13" t="s">
        <v>366</v>
      </c>
      <c r="D32" s="13" t="s">
        <v>307</v>
      </c>
      <c r="E32" s="13" t="s">
        <v>314</v>
      </c>
      <c r="F32" s="13" t="s">
        <v>378</v>
      </c>
      <c r="G32" s="13" t="s">
        <v>321</v>
      </c>
      <c r="H32" s="13" t="s">
        <v>360</v>
      </c>
      <c r="I32" s="13" t="s">
        <v>316</v>
      </c>
      <c r="J32" s="13" t="s">
        <v>335</v>
      </c>
      <c r="K32" s="13" t="s">
        <v>379</v>
      </c>
    </row>
    <row r="33" ht="19.5" customHeight="1" spans="1:11">
      <c r="A33" s="141" t="s">
        <v>273</v>
      </c>
      <c r="B33" s="13" t="s">
        <v>271</v>
      </c>
      <c r="C33" s="13" t="s">
        <v>366</v>
      </c>
      <c r="D33" s="13" t="s">
        <v>307</v>
      </c>
      <c r="E33" s="13" t="s">
        <v>314</v>
      </c>
      <c r="F33" s="13" t="s">
        <v>380</v>
      </c>
      <c r="G33" s="13" t="s">
        <v>321</v>
      </c>
      <c r="H33" s="13" t="s">
        <v>360</v>
      </c>
      <c r="I33" s="13" t="s">
        <v>316</v>
      </c>
      <c r="J33" s="13" t="s">
        <v>335</v>
      </c>
      <c r="K33" s="13" t="s">
        <v>381</v>
      </c>
    </row>
    <row r="34" ht="19.5" customHeight="1" spans="1:11">
      <c r="A34" s="141" t="s">
        <v>273</v>
      </c>
      <c r="B34" s="13" t="s">
        <v>271</v>
      </c>
      <c r="C34" s="13" t="s">
        <v>366</v>
      </c>
      <c r="D34" s="13" t="s">
        <v>318</v>
      </c>
      <c r="E34" s="13" t="s">
        <v>319</v>
      </c>
      <c r="F34" s="13" t="s">
        <v>382</v>
      </c>
      <c r="G34" s="13" t="s">
        <v>310</v>
      </c>
      <c r="H34" s="13" t="s">
        <v>383</v>
      </c>
      <c r="I34" s="13" t="s">
        <v>384</v>
      </c>
      <c r="J34" s="13" t="s">
        <v>312</v>
      </c>
      <c r="K34" s="13" t="s">
        <v>385</v>
      </c>
    </row>
    <row r="35" ht="19.5" customHeight="1" spans="1:11">
      <c r="A35" s="141" t="s">
        <v>273</v>
      </c>
      <c r="B35" s="13" t="s">
        <v>271</v>
      </c>
      <c r="C35" s="13" t="s">
        <v>366</v>
      </c>
      <c r="D35" s="13" t="s">
        <v>325</v>
      </c>
      <c r="E35" s="13" t="s">
        <v>326</v>
      </c>
      <c r="F35" s="13" t="s">
        <v>386</v>
      </c>
      <c r="G35" s="13" t="s">
        <v>310</v>
      </c>
      <c r="H35" s="13" t="s">
        <v>328</v>
      </c>
      <c r="I35" s="13" t="s">
        <v>316</v>
      </c>
      <c r="J35" s="13" t="s">
        <v>335</v>
      </c>
      <c r="K35" s="13" t="s">
        <v>387</v>
      </c>
    </row>
    <row r="36" ht="19.5" customHeight="1" spans="1:11">
      <c r="A36" s="141" t="s">
        <v>290</v>
      </c>
      <c r="B36" s="13" t="s">
        <v>289</v>
      </c>
      <c r="C36" s="13" t="s">
        <v>388</v>
      </c>
      <c r="D36" s="13" t="s">
        <v>307</v>
      </c>
      <c r="E36" s="13" t="s">
        <v>308</v>
      </c>
      <c r="F36" s="13" t="s">
        <v>309</v>
      </c>
      <c r="G36" s="13" t="s">
        <v>310</v>
      </c>
      <c r="H36" s="13" t="s">
        <v>129</v>
      </c>
      <c r="I36" s="13" t="s">
        <v>311</v>
      </c>
      <c r="J36" s="13" t="s">
        <v>312</v>
      </c>
      <c r="K36" s="13" t="s">
        <v>313</v>
      </c>
    </row>
    <row r="37" ht="19.5" customHeight="1" spans="1:11">
      <c r="A37" s="141" t="s">
        <v>290</v>
      </c>
      <c r="B37" s="13" t="s">
        <v>289</v>
      </c>
      <c r="C37" s="13" t="s">
        <v>388</v>
      </c>
      <c r="D37" s="13" t="s">
        <v>307</v>
      </c>
      <c r="E37" s="13" t="s">
        <v>314</v>
      </c>
      <c r="F37" s="13" t="s">
        <v>315</v>
      </c>
      <c r="G37" s="13" t="s">
        <v>310</v>
      </c>
      <c r="H37" s="13" t="s">
        <v>173</v>
      </c>
      <c r="I37" s="13" t="s">
        <v>316</v>
      </c>
      <c r="J37" s="13" t="s">
        <v>312</v>
      </c>
      <c r="K37" s="13" t="s">
        <v>317</v>
      </c>
    </row>
    <row r="38" ht="19.5" customHeight="1" spans="1:11">
      <c r="A38" s="141" t="s">
        <v>290</v>
      </c>
      <c r="B38" s="13" t="s">
        <v>289</v>
      </c>
      <c r="C38" s="13" t="s">
        <v>388</v>
      </c>
      <c r="D38" s="13" t="s">
        <v>318</v>
      </c>
      <c r="E38" s="13" t="s">
        <v>319</v>
      </c>
      <c r="F38" s="13" t="s">
        <v>320</v>
      </c>
      <c r="G38" s="13" t="s">
        <v>321</v>
      </c>
      <c r="H38" s="13" t="s">
        <v>322</v>
      </c>
      <c r="I38" s="13" t="s">
        <v>323</v>
      </c>
      <c r="J38" s="13" t="s">
        <v>312</v>
      </c>
      <c r="K38" s="13" t="s">
        <v>324</v>
      </c>
    </row>
    <row r="39" ht="19.5" customHeight="1" spans="1:11">
      <c r="A39" s="141" t="s">
        <v>290</v>
      </c>
      <c r="B39" s="13" t="s">
        <v>289</v>
      </c>
      <c r="C39" s="13" t="s">
        <v>388</v>
      </c>
      <c r="D39" s="13" t="s">
        <v>325</v>
      </c>
      <c r="E39" s="13" t="s">
        <v>326</v>
      </c>
      <c r="F39" s="13" t="s">
        <v>327</v>
      </c>
      <c r="G39" s="13" t="s">
        <v>310</v>
      </c>
      <c r="H39" s="13" t="s">
        <v>328</v>
      </c>
      <c r="I39" s="13" t="s">
        <v>316</v>
      </c>
      <c r="J39" s="13" t="s">
        <v>312</v>
      </c>
      <c r="K39" s="13" t="s">
        <v>389</v>
      </c>
    </row>
    <row r="40" ht="19.5" customHeight="1" spans="1:11">
      <c r="A40" s="141" t="s">
        <v>277</v>
      </c>
      <c r="B40" s="13" t="s">
        <v>276</v>
      </c>
      <c r="C40" s="13" t="s">
        <v>390</v>
      </c>
      <c r="D40" s="13" t="s">
        <v>307</v>
      </c>
      <c r="E40" s="13" t="s">
        <v>308</v>
      </c>
      <c r="F40" s="13" t="s">
        <v>309</v>
      </c>
      <c r="G40" s="13" t="s">
        <v>310</v>
      </c>
      <c r="H40" s="13" t="s">
        <v>129</v>
      </c>
      <c r="I40" s="13" t="s">
        <v>311</v>
      </c>
      <c r="J40" s="13" t="s">
        <v>312</v>
      </c>
      <c r="K40" s="13" t="s">
        <v>391</v>
      </c>
    </row>
    <row r="41" ht="19.5" customHeight="1" spans="1:11">
      <c r="A41" s="141" t="s">
        <v>277</v>
      </c>
      <c r="B41" s="13" t="s">
        <v>276</v>
      </c>
      <c r="C41" s="13" t="s">
        <v>390</v>
      </c>
      <c r="D41" s="13" t="s">
        <v>307</v>
      </c>
      <c r="E41" s="13" t="s">
        <v>314</v>
      </c>
      <c r="F41" s="13" t="s">
        <v>315</v>
      </c>
      <c r="G41" s="13" t="s">
        <v>310</v>
      </c>
      <c r="H41" s="13" t="s">
        <v>173</v>
      </c>
      <c r="I41" s="13" t="s">
        <v>316</v>
      </c>
      <c r="J41" s="13" t="s">
        <v>312</v>
      </c>
      <c r="K41" s="13" t="s">
        <v>317</v>
      </c>
    </row>
    <row r="42" ht="19.5" customHeight="1" spans="1:11">
      <c r="A42" s="141" t="s">
        <v>277</v>
      </c>
      <c r="B42" s="13" t="s">
        <v>276</v>
      </c>
      <c r="C42" s="13" t="s">
        <v>390</v>
      </c>
      <c r="D42" s="13" t="s">
        <v>318</v>
      </c>
      <c r="E42" s="13" t="s">
        <v>319</v>
      </c>
      <c r="F42" s="13" t="s">
        <v>320</v>
      </c>
      <c r="G42" s="13" t="s">
        <v>321</v>
      </c>
      <c r="H42" s="13" t="s">
        <v>322</v>
      </c>
      <c r="I42" s="13" t="s">
        <v>323</v>
      </c>
      <c r="J42" s="13" t="s">
        <v>312</v>
      </c>
      <c r="K42" s="13" t="s">
        <v>324</v>
      </c>
    </row>
    <row r="43" ht="19.5" customHeight="1" spans="1:11">
      <c r="A43" s="141" t="s">
        <v>277</v>
      </c>
      <c r="B43" s="13" t="s">
        <v>276</v>
      </c>
      <c r="C43" s="13" t="s">
        <v>390</v>
      </c>
      <c r="D43" s="13" t="s">
        <v>325</v>
      </c>
      <c r="E43" s="13" t="s">
        <v>326</v>
      </c>
      <c r="F43" s="13" t="s">
        <v>327</v>
      </c>
      <c r="G43" s="13" t="s">
        <v>310</v>
      </c>
      <c r="H43" s="13" t="s">
        <v>328</v>
      </c>
      <c r="I43" s="13" t="s">
        <v>316</v>
      </c>
      <c r="J43" s="13" t="s">
        <v>312</v>
      </c>
      <c r="K43" s="13" t="s">
        <v>392</v>
      </c>
    </row>
    <row r="44" ht="19.5" customHeight="1" spans="1:11">
      <c r="A44" s="141" t="s">
        <v>286</v>
      </c>
      <c r="B44" s="13" t="s">
        <v>285</v>
      </c>
      <c r="C44" s="13" t="s">
        <v>393</v>
      </c>
      <c r="D44" s="13" t="s">
        <v>307</v>
      </c>
      <c r="E44" s="13" t="s">
        <v>308</v>
      </c>
      <c r="F44" s="13" t="s">
        <v>394</v>
      </c>
      <c r="G44" s="13" t="s">
        <v>310</v>
      </c>
      <c r="H44" s="13" t="s">
        <v>112</v>
      </c>
      <c r="I44" s="13" t="s">
        <v>332</v>
      </c>
      <c r="J44" s="13" t="s">
        <v>312</v>
      </c>
      <c r="K44" s="13" t="s">
        <v>395</v>
      </c>
    </row>
    <row r="45" ht="19.5" customHeight="1" spans="1:11">
      <c r="A45" s="141" t="s">
        <v>286</v>
      </c>
      <c r="B45" s="13" t="s">
        <v>285</v>
      </c>
      <c r="C45" s="13" t="s">
        <v>393</v>
      </c>
      <c r="D45" s="13" t="s">
        <v>307</v>
      </c>
      <c r="E45" s="13" t="s">
        <v>308</v>
      </c>
      <c r="F45" s="13" t="s">
        <v>396</v>
      </c>
      <c r="G45" s="13" t="s">
        <v>321</v>
      </c>
      <c r="H45" s="13" t="s">
        <v>112</v>
      </c>
      <c r="I45" s="13" t="s">
        <v>397</v>
      </c>
      <c r="J45" s="13" t="s">
        <v>312</v>
      </c>
      <c r="K45" s="13" t="s">
        <v>398</v>
      </c>
    </row>
    <row r="46" ht="19.5" customHeight="1" spans="1:11">
      <c r="A46" s="141" t="s">
        <v>286</v>
      </c>
      <c r="B46" s="13" t="s">
        <v>285</v>
      </c>
      <c r="C46" s="13" t="s">
        <v>393</v>
      </c>
      <c r="D46" s="13" t="s">
        <v>307</v>
      </c>
      <c r="E46" s="13" t="s">
        <v>314</v>
      </c>
      <c r="F46" s="13" t="s">
        <v>399</v>
      </c>
      <c r="G46" s="13" t="s">
        <v>310</v>
      </c>
      <c r="H46" s="13" t="s">
        <v>328</v>
      </c>
      <c r="I46" s="13" t="s">
        <v>316</v>
      </c>
      <c r="J46" s="13" t="s">
        <v>335</v>
      </c>
      <c r="K46" s="13" t="s">
        <v>400</v>
      </c>
    </row>
    <row r="47" ht="19.5" customHeight="1" spans="1:11">
      <c r="A47" s="141" t="s">
        <v>286</v>
      </c>
      <c r="B47" s="13" t="s">
        <v>285</v>
      </c>
      <c r="C47" s="13" t="s">
        <v>393</v>
      </c>
      <c r="D47" s="13" t="s">
        <v>307</v>
      </c>
      <c r="E47" s="13" t="s">
        <v>314</v>
      </c>
      <c r="F47" s="13" t="s">
        <v>401</v>
      </c>
      <c r="G47" s="13" t="s">
        <v>321</v>
      </c>
      <c r="H47" s="13" t="s">
        <v>322</v>
      </c>
      <c r="I47" s="13" t="s">
        <v>316</v>
      </c>
      <c r="J47" s="13" t="s">
        <v>335</v>
      </c>
      <c r="K47" s="13" t="s">
        <v>402</v>
      </c>
    </row>
    <row r="48" ht="19.5" customHeight="1" spans="1:11">
      <c r="A48" s="141" t="s">
        <v>286</v>
      </c>
      <c r="B48" s="13" t="s">
        <v>285</v>
      </c>
      <c r="C48" s="13" t="s">
        <v>393</v>
      </c>
      <c r="D48" s="13" t="s">
        <v>318</v>
      </c>
      <c r="E48" s="13" t="s">
        <v>403</v>
      </c>
      <c r="F48" s="13" t="s">
        <v>334</v>
      </c>
      <c r="G48" s="13" t="s">
        <v>310</v>
      </c>
      <c r="H48" s="13" t="s">
        <v>328</v>
      </c>
      <c r="I48" s="13" t="s">
        <v>316</v>
      </c>
      <c r="J48" s="13" t="s">
        <v>312</v>
      </c>
      <c r="K48" s="13" t="s">
        <v>404</v>
      </c>
    </row>
    <row r="49" ht="19.5" customHeight="1" spans="1:11">
      <c r="A49" s="141" t="s">
        <v>286</v>
      </c>
      <c r="B49" s="13" t="s">
        <v>285</v>
      </c>
      <c r="C49" s="13" t="s">
        <v>393</v>
      </c>
      <c r="D49" s="13" t="s">
        <v>325</v>
      </c>
      <c r="E49" s="13" t="s">
        <v>326</v>
      </c>
      <c r="F49" s="13" t="s">
        <v>405</v>
      </c>
      <c r="G49" s="13" t="s">
        <v>310</v>
      </c>
      <c r="H49" s="13" t="s">
        <v>328</v>
      </c>
      <c r="I49" s="13" t="s">
        <v>316</v>
      </c>
      <c r="J49" s="13" t="s">
        <v>312</v>
      </c>
      <c r="K49" s="13" t="s">
        <v>406</v>
      </c>
    </row>
    <row r="50" ht="19.5" customHeight="1" spans="1:11">
      <c r="A50" s="141" t="s">
        <v>288</v>
      </c>
      <c r="B50" s="13" t="s">
        <v>287</v>
      </c>
      <c r="C50" s="13" t="s">
        <v>407</v>
      </c>
      <c r="D50" s="13" t="s">
        <v>307</v>
      </c>
      <c r="E50" s="13" t="s">
        <v>308</v>
      </c>
      <c r="F50" s="13" t="s">
        <v>408</v>
      </c>
      <c r="G50" s="13" t="s">
        <v>310</v>
      </c>
      <c r="H50" s="13" t="s">
        <v>328</v>
      </c>
      <c r="I50" s="13" t="s">
        <v>316</v>
      </c>
      <c r="J50" s="13" t="s">
        <v>312</v>
      </c>
      <c r="K50" s="13" t="s">
        <v>409</v>
      </c>
    </row>
    <row r="51" ht="19.5" customHeight="1" spans="1:11">
      <c r="A51" s="141" t="s">
        <v>288</v>
      </c>
      <c r="B51" s="13" t="s">
        <v>287</v>
      </c>
      <c r="C51" s="13" t="s">
        <v>410</v>
      </c>
      <c r="D51" s="13" t="s">
        <v>307</v>
      </c>
      <c r="E51" s="13" t="s">
        <v>314</v>
      </c>
      <c r="F51" s="13" t="s">
        <v>334</v>
      </c>
      <c r="G51" s="13" t="s">
        <v>310</v>
      </c>
      <c r="H51" s="13" t="s">
        <v>173</v>
      </c>
      <c r="I51" s="13" t="s">
        <v>316</v>
      </c>
      <c r="J51" s="13" t="s">
        <v>312</v>
      </c>
      <c r="K51" s="13" t="s">
        <v>411</v>
      </c>
    </row>
    <row r="52" ht="19.5" customHeight="1" spans="1:11">
      <c r="A52" s="141" t="s">
        <v>288</v>
      </c>
      <c r="B52" s="13" t="s">
        <v>287</v>
      </c>
      <c r="C52" s="13" t="s">
        <v>410</v>
      </c>
      <c r="D52" s="13" t="s">
        <v>307</v>
      </c>
      <c r="E52" s="13" t="s">
        <v>347</v>
      </c>
      <c r="F52" s="13" t="s">
        <v>412</v>
      </c>
      <c r="G52" s="13" t="s">
        <v>310</v>
      </c>
      <c r="H52" s="13" t="s">
        <v>328</v>
      </c>
      <c r="I52" s="13" t="s">
        <v>316</v>
      </c>
      <c r="J52" s="13" t="s">
        <v>312</v>
      </c>
      <c r="K52" s="13" t="s">
        <v>413</v>
      </c>
    </row>
    <row r="53" ht="19.5" customHeight="1" spans="1:11">
      <c r="A53" s="141" t="s">
        <v>288</v>
      </c>
      <c r="B53" s="13" t="s">
        <v>287</v>
      </c>
      <c r="C53" s="13" t="s">
        <v>410</v>
      </c>
      <c r="D53" s="13" t="s">
        <v>318</v>
      </c>
      <c r="E53" s="13" t="s">
        <v>319</v>
      </c>
      <c r="F53" s="13" t="s">
        <v>320</v>
      </c>
      <c r="G53" s="13" t="s">
        <v>321</v>
      </c>
      <c r="H53" s="13" t="s">
        <v>322</v>
      </c>
      <c r="I53" s="13" t="s">
        <v>323</v>
      </c>
      <c r="J53" s="13" t="s">
        <v>312</v>
      </c>
      <c r="K53" s="13" t="s">
        <v>324</v>
      </c>
    </row>
    <row r="54" ht="19.5" customHeight="1" spans="1:11">
      <c r="A54" s="141" t="s">
        <v>288</v>
      </c>
      <c r="B54" s="13" t="s">
        <v>287</v>
      </c>
      <c r="C54" s="13" t="s">
        <v>410</v>
      </c>
      <c r="D54" s="13" t="s">
        <v>325</v>
      </c>
      <c r="E54" s="13" t="s">
        <v>326</v>
      </c>
      <c r="F54" s="13" t="s">
        <v>414</v>
      </c>
      <c r="G54" s="13" t="s">
        <v>310</v>
      </c>
      <c r="H54" s="13" t="s">
        <v>328</v>
      </c>
      <c r="I54" s="13" t="s">
        <v>316</v>
      </c>
      <c r="J54" s="13" t="s">
        <v>312</v>
      </c>
      <c r="K54" s="13" t="s">
        <v>415</v>
      </c>
    </row>
  </sheetData>
  <mergeCells count="31">
    <mergeCell ref="B2:K2"/>
    <mergeCell ref="A8:A11"/>
    <mergeCell ref="A12:A14"/>
    <mergeCell ref="A15:A18"/>
    <mergeCell ref="A19:A22"/>
    <mergeCell ref="A23:A27"/>
    <mergeCell ref="A28:A35"/>
    <mergeCell ref="A36:A39"/>
    <mergeCell ref="A40:A43"/>
    <mergeCell ref="A44:A49"/>
    <mergeCell ref="A50:A54"/>
    <mergeCell ref="B8:B11"/>
    <mergeCell ref="B12:B14"/>
    <mergeCell ref="B15:B18"/>
    <mergeCell ref="B19:B22"/>
    <mergeCell ref="B23:B27"/>
    <mergeCell ref="B28:B35"/>
    <mergeCell ref="B36:B39"/>
    <mergeCell ref="B40:B43"/>
    <mergeCell ref="B44:B49"/>
    <mergeCell ref="B50:B54"/>
    <mergeCell ref="C8:C11"/>
    <mergeCell ref="C12:C14"/>
    <mergeCell ref="C15:C18"/>
    <mergeCell ref="C19:C22"/>
    <mergeCell ref="C23:C27"/>
    <mergeCell ref="C28:C35"/>
    <mergeCell ref="C36:C39"/>
    <mergeCell ref="C40:C43"/>
    <mergeCell ref="C44:C49"/>
    <mergeCell ref="C50:C54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workbookViewId="0">
      <selection activeCell="A14" sqref="A14"/>
    </sheetView>
  </sheetViews>
  <sheetFormatPr defaultColWidth="9.13888888888889" defaultRowHeight="12" customHeight="1" outlineLevelRow="7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ht="17.25" customHeight="1" spans="11:11">
      <c r="K1" s="69" t="s">
        <v>416</v>
      </c>
    </row>
    <row r="2" ht="28.5" customHeight="1" spans="2:11">
      <c r="B2" s="127" t="s">
        <v>417</v>
      </c>
      <c r="C2" s="20"/>
      <c r="D2" s="20"/>
      <c r="E2" s="20"/>
      <c r="F2" s="20"/>
      <c r="G2" s="75"/>
      <c r="H2" s="20"/>
      <c r="I2" s="75"/>
      <c r="J2" s="75"/>
      <c r="K2" s="20"/>
    </row>
    <row r="3" ht="17.25" customHeight="1" spans="1:2">
      <c r="A3" t="str">
        <f>"单位名称："&amp;"曲靖市数字经济发展中心"</f>
        <v>单位名称：曲靖市数字经济发展中心</v>
      </c>
      <c r="B3" s="128"/>
    </row>
    <row r="4" ht="44.25" customHeight="1" spans="1:11">
      <c r="A4" s="129" t="s">
        <v>204</v>
      </c>
      <c r="B4" s="47" t="s">
        <v>296</v>
      </c>
      <c r="C4" s="47" t="s">
        <v>297</v>
      </c>
      <c r="D4" s="47" t="s">
        <v>298</v>
      </c>
      <c r="E4" s="47" t="s">
        <v>299</v>
      </c>
      <c r="F4" s="47" t="s">
        <v>300</v>
      </c>
      <c r="G4" s="54" t="s">
        <v>301</v>
      </c>
      <c r="H4" s="47" t="s">
        <v>302</v>
      </c>
      <c r="I4" s="54" t="s">
        <v>303</v>
      </c>
      <c r="J4" s="54" t="s">
        <v>304</v>
      </c>
      <c r="K4" s="47" t="s">
        <v>305</v>
      </c>
    </row>
    <row r="5" ht="14.25" customHeight="1" spans="1:11">
      <c r="A5" s="130">
        <v>1</v>
      </c>
      <c r="B5" s="131">
        <v>2</v>
      </c>
      <c r="C5" s="132">
        <v>3</v>
      </c>
      <c r="D5" s="133">
        <v>4</v>
      </c>
      <c r="E5" s="133">
        <v>5</v>
      </c>
      <c r="F5" s="133">
        <v>6</v>
      </c>
      <c r="G5" s="133">
        <v>7</v>
      </c>
      <c r="H5" s="132">
        <v>8</v>
      </c>
      <c r="I5" s="133">
        <v>8</v>
      </c>
      <c r="J5" s="132">
        <v>10</v>
      </c>
      <c r="K5" s="132">
        <v>11</v>
      </c>
    </row>
    <row r="6" ht="42" customHeight="1" spans="1:11">
      <c r="A6" s="14"/>
      <c r="B6" s="13"/>
      <c r="C6" s="134"/>
      <c r="D6" s="134"/>
      <c r="E6" s="134"/>
      <c r="F6" s="135"/>
      <c r="G6" s="136"/>
      <c r="H6" s="135"/>
      <c r="I6" s="136"/>
      <c r="J6" s="136"/>
      <c r="K6" s="135"/>
    </row>
    <row r="7" ht="51.75" customHeight="1" spans="1:11">
      <c r="A7" s="130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418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B19" sqref="B19"/>
    </sheetView>
  </sheetViews>
  <sheetFormatPr defaultColWidth="9.13888888888889" defaultRowHeight="14.25" customHeight="1" outlineLevelCol="5"/>
  <cols>
    <col min="1" max="1" width="26.8518518518519" customWidth="1"/>
    <col min="2" max="2" width="34.287037037037" customWidth="1"/>
    <col min="3" max="3" width="30.4259259259259" customWidth="1"/>
    <col min="4" max="4" width="28.712962962963" customWidth="1"/>
    <col min="5" max="6" width="26.8518518518519" customWidth="1"/>
  </cols>
  <sheetData>
    <row r="1" ht="12" customHeight="1" spans="1:6">
      <c r="A1" s="105">
        <v>1</v>
      </c>
      <c r="B1" s="106">
        <v>0</v>
      </c>
      <c r="C1" s="105">
        <v>1</v>
      </c>
      <c r="D1" s="121"/>
      <c r="E1" s="121"/>
      <c r="F1" s="104" t="s">
        <v>419</v>
      </c>
    </row>
    <row r="2" ht="26.25" customHeight="1" spans="1:6">
      <c r="A2" s="109" t="s">
        <v>420</v>
      </c>
      <c r="B2" s="109" t="s">
        <v>420</v>
      </c>
      <c r="C2" s="110"/>
      <c r="D2" s="122"/>
      <c r="E2" s="122"/>
      <c r="F2" s="122"/>
    </row>
    <row r="3" ht="13.5" customHeight="1" spans="1:6">
      <c r="A3" s="4" t="str">
        <f>"单位名称："&amp;"曲靖市数字经济发展中心"</f>
        <v>单位名称：曲靖市数字经济发展中心</v>
      </c>
      <c r="B3" s="4" t="s">
        <v>421</v>
      </c>
      <c r="C3" s="105"/>
      <c r="D3" s="121"/>
      <c r="E3" s="121"/>
      <c r="F3" s="104" t="str">
        <f>"单位："&amp;"万元"</f>
        <v>单位：万元</v>
      </c>
    </row>
    <row r="4" ht="19.5" customHeight="1" spans="1:6">
      <c r="A4" s="67" t="s">
        <v>422</v>
      </c>
      <c r="B4" s="123" t="s">
        <v>46</v>
      </c>
      <c r="C4" s="67" t="s">
        <v>47</v>
      </c>
      <c r="D4" s="10" t="s">
        <v>423</v>
      </c>
      <c r="E4" s="10"/>
      <c r="F4" s="10"/>
    </row>
    <row r="5" ht="18.75" customHeight="1" spans="1:6">
      <c r="A5" s="67"/>
      <c r="B5" s="124"/>
      <c r="C5" s="67"/>
      <c r="D5" s="10" t="s">
        <v>28</v>
      </c>
      <c r="E5" s="10" t="s">
        <v>48</v>
      </c>
      <c r="F5" s="10" t="s">
        <v>49</v>
      </c>
    </row>
    <row r="6" ht="23.25" customHeight="1" spans="1:6">
      <c r="A6" s="54">
        <v>1</v>
      </c>
      <c r="B6" s="117" t="s">
        <v>112</v>
      </c>
      <c r="C6" s="54">
        <v>3</v>
      </c>
      <c r="D6" s="66">
        <v>4</v>
      </c>
      <c r="E6" s="66">
        <v>5</v>
      </c>
      <c r="F6" s="66">
        <v>6</v>
      </c>
    </row>
    <row r="7" ht="23.25" customHeight="1" spans="1:6">
      <c r="A7" s="13"/>
      <c r="B7" s="14"/>
      <c r="C7" s="14"/>
      <c r="D7" s="33"/>
      <c r="E7" s="33"/>
      <c r="F7" s="33"/>
    </row>
    <row r="8" ht="24" customHeight="1" spans="1:6">
      <c r="A8" s="14"/>
      <c r="B8" s="13"/>
      <c r="C8" s="13"/>
      <c r="D8" s="33"/>
      <c r="E8" s="33"/>
      <c r="F8" s="33"/>
    </row>
    <row r="9" ht="18.75" customHeight="1" spans="1:6">
      <c r="A9" s="125" t="s">
        <v>94</v>
      </c>
      <c r="B9" s="125" t="s">
        <v>94</v>
      </c>
      <c r="C9" s="126" t="s">
        <v>94</v>
      </c>
      <c r="D9" s="51"/>
      <c r="E9" s="51"/>
      <c r="F9" s="51"/>
    </row>
    <row r="10" customHeight="1" spans="1:1">
      <c r="A10" t="s">
        <v>424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B17" sqref="B17"/>
    </sheetView>
  </sheetViews>
  <sheetFormatPr defaultColWidth="9.13888888888889" defaultRowHeight="14.25" customHeight="1" outlineLevelCol="5"/>
  <cols>
    <col min="1" max="1" width="23.5740740740741" customWidth="1"/>
    <col min="2" max="2" width="30.4259259259259" customWidth="1"/>
    <col min="3" max="3" width="26.1388888888889" customWidth="1"/>
    <col min="4" max="4" width="25.287037037037" customWidth="1"/>
    <col min="5" max="6" width="23.5740740740741" customWidth="1"/>
  </cols>
  <sheetData>
    <row r="1" ht="12" customHeight="1" spans="1:6">
      <c r="A1" s="105">
        <v>1</v>
      </c>
      <c r="B1" s="106">
        <v>0</v>
      </c>
      <c r="C1" s="105">
        <v>1</v>
      </c>
      <c r="D1" s="107"/>
      <c r="E1" s="107"/>
      <c r="F1" s="108" t="s">
        <v>419</v>
      </c>
    </row>
    <row r="2" ht="26.25" customHeight="1" spans="1:6">
      <c r="A2" s="109" t="s">
        <v>425</v>
      </c>
      <c r="B2" s="109" t="s">
        <v>420</v>
      </c>
      <c r="C2" s="110"/>
      <c r="D2" s="111"/>
      <c r="E2" s="111"/>
      <c r="F2" s="111"/>
    </row>
    <row r="3" ht="13.5" customHeight="1" spans="1:6">
      <c r="A3" s="4" t="str">
        <f>"单位名称："&amp;"曲靖市数字经济发展中心"</f>
        <v>单位名称：曲靖市数字经济发展中心</v>
      </c>
      <c r="B3" s="112" t="s">
        <v>421</v>
      </c>
      <c r="C3" s="105"/>
      <c r="D3" s="107"/>
      <c r="E3" s="107"/>
      <c r="F3" s="104" t="str">
        <f>"单位："&amp;"万元"</f>
        <v>单位：万元</v>
      </c>
    </row>
    <row r="4" ht="19.5" customHeight="1" spans="1:6">
      <c r="A4" s="113" t="s">
        <v>422</v>
      </c>
      <c r="B4" s="114" t="s">
        <v>46</v>
      </c>
      <c r="C4" s="113" t="s">
        <v>47</v>
      </c>
      <c r="D4" s="38" t="s">
        <v>426</v>
      </c>
      <c r="E4" s="39"/>
      <c r="F4" s="40"/>
    </row>
    <row r="5" ht="18.75" customHeight="1" spans="1:6">
      <c r="A5" s="115"/>
      <c r="B5" s="116"/>
      <c r="C5" s="115"/>
      <c r="D5" s="25" t="s">
        <v>28</v>
      </c>
      <c r="E5" s="38" t="s">
        <v>48</v>
      </c>
      <c r="F5" s="25" t="s">
        <v>49</v>
      </c>
    </row>
    <row r="6" ht="18.75" customHeight="1" spans="1:6">
      <c r="A6" s="54">
        <v>1</v>
      </c>
      <c r="B6" s="117" t="s">
        <v>112</v>
      </c>
      <c r="C6" s="54">
        <v>3</v>
      </c>
      <c r="D6" s="66">
        <v>4</v>
      </c>
      <c r="E6" s="66">
        <v>5</v>
      </c>
      <c r="F6" s="66">
        <v>6</v>
      </c>
    </row>
    <row r="7" ht="21" customHeight="1" spans="1:6">
      <c r="A7" s="13"/>
      <c r="B7" s="118"/>
      <c r="C7" s="118"/>
      <c r="D7" s="33"/>
      <c r="E7" s="33"/>
      <c r="F7" s="33"/>
    </row>
    <row r="8" ht="21" customHeight="1" spans="1:6">
      <c r="A8" s="118"/>
      <c r="B8" s="13"/>
      <c r="C8" s="13"/>
      <c r="D8" s="33"/>
      <c r="E8" s="33"/>
      <c r="F8" s="33"/>
    </row>
    <row r="9" ht="18.75" customHeight="1" spans="1:6">
      <c r="A9" s="119" t="s">
        <v>94</v>
      </c>
      <c r="B9" s="119" t="s">
        <v>94</v>
      </c>
      <c r="C9" s="120" t="s">
        <v>94</v>
      </c>
      <c r="D9" s="51"/>
      <c r="E9" s="51"/>
      <c r="F9" s="51"/>
    </row>
    <row r="10" customHeight="1" spans="1:1">
      <c r="A10" t="s">
        <v>427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tabSelected="1" workbookViewId="0">
      <selection activeCell="E20" sqref="E20"/>
    </sheetView>
  </sheetViews>
  <sheetFormatPr defaultColWidth="9.13888888888889" defaultRowHeight="14.25" customHeight="1"/>
  <cols>
    <col min="1" max="2" width="23.5740740740741" customWidth="1"/>
    <col min="3" max="3" width="27" customWidth="1"/>
    <col min="4" max="5" width="23.5740740740741" customWidth="1"/>
    <col min="6" max="6" width="33.8518518518519" customWidth="1"/>
    <col min="7" max="8" width="20.1388888888889" customWidth="1"/>
    <col min="9" max="9" width="25.287037037037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ht="13.5" customHeight="1" spans="15:17">
      <c r="O1" s="69"/>
      <c r="P1" s="69"/>
      <c r="Q1" s="41" t="s">
        <v>428</v>
      </c>
    </row>
    <row r="2" ht="27.75" customHeight="1" spans="1:17">
      <c r="A2" s="42" t="s">
        <v>429</v>
      </c>
      <c r="B2" s="20"/>
      <c r="C2" s="20"/>
      <c r="D2" s="20"/>
      <c r="E2" s="20"/>
      <c r="F2" s="20"/>
      <c r="G2" s="20"/>
      <c r="H2" s="20"/>
      <c r="I2" s="20"/>
      <c r="J2" s="20"/>
      <c r="K2" s="75"/>
      <c r="L2" s="20"/>
      <c r="M2" s="20"/>
      <c r="N2" s="20"/>
      <c r="O2" s="75"/>
      <c r="P2" s="75"/>
      <c r="Q2" s="20"/>
    </row>
    <row r="3" ht="18.75" customHeight="1" spans="1:17">
      <c r="A3" s="43" t="str">
        <f>"单位名称："&amp;"曲靖市数字经济发展中心"</f>
        <v>单位名称：曲靖市数字经济发展中心</v>
      </c>
      <c r="B3" s="22"/>
      <c r="C3" s="22"/>
      <c r="D3" s="22"/>
      <c r="E3" s="22"/>
      <c r="F3" s="22"/>
      <c r="G3" s="22"/>
      <c r="H3" s="22"/>
      <c r="I3" s="22"/>
      <c r="J3" s="22"/>
      <c r="O3" s="90"/>
      <c r="P3" s="90"/>
      <c r="Q3" s="104" t="str">
        <f>"单位："&amp;"万元"</f>
        <v>单位：万元</v>
      </c>
    </row>
    <row r="4" ht="15.75" customHeight="1" spans="1:17">
      <c r="A4" s="24" t="s">
        <v>430</v>
      </c>
      <c r="B4" s="77" t="s">
        <v>431</v>
      </c>
      <c r="C4" s="77" t="s">
        <v>432</v>
      </c>
      <c r="D4" s="77" t="s">
        <v>433</v>
      </c>
      <c r="E4" s="77" t="s">
        <v>434</v>
      </c>
      <c r="F4" s="77" t="s">
        <v>435</v>
      </c>
      <c r="G4" s="45" t="s">
        <v>210</v>
      </c>
      <c r="H4" s="45"/>
      <c r="I4" s="45"/>
      <c r="J4" s="45"/>
      <c r="K4" s="91"/>
      <c r="L4" s="45"/>
      <c r="M4" s="45"/>
      <c r="N4" s="45"/>
      <c r="O4" s="92"/>
      <c r="P4" s="91"/>
      <c r="Q4" s="46"/>
    </row>
    <row r="5" ht="17.25" customHeight="1" spans="1:17">
      <c r="A5" s="27"/>
      <c r="B5" s="79"/>
      <c r="C5" s="79"/>
      <c r="D5" s="79"/>
      <c r="E5" s="79"/>
      <c r="F5" s="79"/>
      <c r="G5" s="79" t="s">
        <v>28</v>
      </c>
      <c r="H5" s="79" t="s">
        <v>31</v>
      </c>
      <c r="I5" s="79" t="s">
        <v>436</v>
      </c>
      <c r="J5" s="79" t="s">
        <v>437</v>
      </c>
      <c r="K5" s="80" t="s">
        <v>438</v>
      </c>
      <c r="L5" s="93" t="s">
        <v>35</v>
      </c>
      <c r="M5" s="93"/>
      <c r="N5" s="93"/>
      <c r="O5" s="94"/>
      <c r="P5" s="99"/>
      <c r="Q5" s="81"/>
    </row>
    <row r="6" ht="54" customHeight="1" spans="1:17">
      <c r="A6" s="30"/>
      <c r="B6" s="81"/>
      <c r="C6" s="81"/>
      <c r="D6" s="81"/>
      <c r="E6" s="81"/>
      <c r="F6" s="81"/>
      <c r="G6" s="81"/>
      <c r="H6" s="81" t="s">
        <v>30</v>
      </c>
      <c r="I6" s="81"/>
      <c r="J6" s="81"/>
      <c r="K6" s="82"/>
      <c r="L6" s="81" t="s">
        <v>30</v>
      </c>
      <c r="M6" s="81" t="s">
        <v>36</v>
      </c>
      <c r="N6" s="81" t="s">
        <v>219</v>
      </c>
      <c r="O6" s="55" t="s">
        <v>38</v>
      </c>
      <c r="P6" s="82" t="s">
        <v>39</v>
      </c>
      <c r="Q6" s="81" t="s">
        <v>40</v>
      </c>
    </row>
    <row r="7" ht="15" customHeight="1" spans="1:17">
      <c r="A7" s="31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1">
        <v>7</v>
      </c>
      <c r="H7" s="101">
        <v>8</v>
      </c>
      <c r="I7" s="101">
        <v>9</v>
      </c>
      <c r="J7" s="101">
        <v>10</v>
      </c>
      <c r="K7" s="101">
        <v>11</v>
      </c>
      <c r="L7" s="101">
        <v>12</v>
      </c>
      <c r="M7" s="101">
        <v>13</v>
      </c>
      <c r="N7" s="101">
        <v>14</v>
      </c>
      <c r="O7" s="101">
        <v>15</v>
      </c>
      <c r="P7" s="101">
        <v>16</v>
      </c>
      <c r="Q7" s="101">
        <v>17</v>
      </c>
    </row>
    <row r="8" ht="21" customHeight="1" spans="1:17">
      <c r="A8" s="13" t="s">
        <v>439</v>
      </c>
      <c r="B8" s="83"/>
      <c r="C8" s="83"/>
      <c r="D8" s="83"/>
      <c r="E8" s="102"/>
      <c r="F8" s="51">
        <v>1</v>
      </c>
      <c r="G8" s="51">
        <v>171</v>
      </c>
      <c r="H8" s="51">
        <v>171</v>
      </c>
      <c r="I8" s="51"/>
      <c r="J8" s="51"/>
      <c r="K8" s="51"/>
      <c r="L8" s="51"/>
      <c r="M8" s="51"/>
      <c r="N8" s="51"/>
      <c r="O8" s="51"/>
      <c r="P8" s="51"/>
      <c r="Q8" s="51"/>
    </row>
    <row r="9" ht="25.5" customHeight="1" spans="1:17">
      <c r="A9" s="13" t="s">
        <v>271</v>
      </c>
      <c r="B9" s="13" t="s">
        <v>440</v>
      </c>
      <c r="C9" s="13" t="s">
        <v>441</v>
      </c>
      <c r="D9" s="103" t="s">
        <v>442</v>
      </c>
      <c r="E9" s="13" t="s">
        <v>111</v>
      </c>
      <c r="F9" s="51">
        <v>1</v>
      </c>
      <c r="G9" s="51">
        <v>1</v>
      </c>
      <c r="H9" s="51">
        <v>1</v>
      </c>
      <c r="I9" s="51"/>
      <c r="J9" s="51"/>
      <c r="K9" s="51"/>
      <c r="L9" s="51"/>
      <c r="M9" s="51"/>
      <c r="N9" s="51"/>
      <c r="O9" s="51"/>
      <c r="P9" s="51"/>
      <c r="Q9" s="51"/>
    </row>
    <row r="10" ht="25.5" customHeight="1" spans="1:17">
      <c r="A10" s="13" t="s">
        <v>281</v>
      </c>
      <c r="B10" s="13" t="s">
        <v>443</v>
      </c>
      <c r="C10" s="13" t="s">
        <v>444</v>
      </c>
      <c r="D10" s="103" t="s">
        <v>442</v>
      </c>
      <c r="E10" s="13" t="s">
        <v>111</v>
      </c>
      <c r="F10" s="51"/>
      <c r="G10" s="51">
        <v>140</v>
      </c>
      <c r="H10" s="51">
        <v>140</v>
      </c>
      <c r="I10" s="51"/>
      <c r="J10" s="51"/>
      <c r="K10" s="51"/>
      <c r="L10" s="51"/>
      <c r="M10" s="51"/>
      <c r="N10" s="51"/>
      <c r="O10" s="51"/>
      <c r="P10" s="51"/>
      <c r="Q10" s="51"/>
    </row>
    <row r="11" ht="25.5" customHeight="1" spans="1:17">
      <c r="A11" s="13" t="s">
        <v>289</v>
      </c>
      <c r="B11" s="13" t="s">
        <v>445</v>
      </c>
      <c r="C11" s="13" t="s">
        <v>444</v>
      </c>
      <c r="D11" s="103" t="s">
        <v>442</v>
      </c>
      <c r="E11" s="13" t="s">
        <v>111</v>
      </c>
      <c r="F11" s="51"/>
      <c r="G11" s="51">
        <v>30</v>
      </c>
      <c r="H11" s="51">
        <v>30</v>
      </c>
      <c r="I11" s="51"/>
      <c r="J11" s="51"/>
      <c r="K11" s="51"/>
      <c r="L11" s="51"/>
      <c r="M11" s="51"/>
      <c r="N11" s="51"/>
      <c r="O11" s="51"/>
      <c r="P11" s="51"/>
      <c r="Q11" s="51"/>
    </row>
    <row r="12" ht="21" customHeight="1" spans="1:17">
      <c r="A12" s="85" t="s">
        <v>94</v>
      </c>
      <c r="B12" s="86"/>
      <c r="C12" s="86"/>
      <c r="D12" s="86"/>
      <c r="E12" s="102"/>
      <c r="F12" s="51">
        <v>1</v>
      </c>
      <c r="G12" s="51">
        <v>171</v>
      </c>
      <c r="H12" s="51">
        <v>171</v>
      </c>
      <c r="I12" s="51"/>
      <c r="J12" s="51"/>
      <c r="K12" s="51"/>
      <c r="L12" s="51"/>
      <c r="M12" s="51"/>
      <c r="N12" s="51"/>
      <c r="O12" s="51"/>
      <c r="P12" s="51"/>
      <c r="Q12" s="51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workbookViewId="0">
      <selection activeCell="K11" sqref="K11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87037037037" customWidth="1"/>
    <col min="4" max="4" width="23.5740740740741" customWidth="1"/>
    <col min="5" max="7" width="27" customWidth="1"/>
    <col min="8" max="9" width="20.1388888888889" customWidth="1"/>
    <col min="10" max="10" width="25.287037037037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ht="13.5" customHeight="1" spans="1:18">
      <c r="A1" s="72"/>
      <c r="B1" s="72"/>
      <c r="C1" s="72"/>
      <c r="D1" s="73"/>
      <c r="E1" s="73"/>
      <c r="F1" s="73"/>
      <c r="G1" s="73"/>
      <c r="H1" s="72"/>
      <c r="I1" s="72"/>
      <c r="J1" s="72"/>
      <c r="K1" s="72"/>
      <c r="L1" s="88"/>
      <c r="M1" s="72"/>
      <c r="N1" s="72"/>
      <c r="O1" s="72"/>
      <c r="P1" s="69"/>
      <c r="Q1" s="95"/>
      <c r="R1" s="96" t="s">
        <v>446</v>
      </c>
    </row>
    <row r="2" ht="27.75" customHeight="1" spans="1:18">
      <c r="A2" s="42" t="s">
        <v>447</v>
      </c>
      <c r="B2" s="74"/>
      <c r="C2" s="74"/>
      <c r="D2" s="75"/>
      <c r="E2" s="75"/>
      <c r="F2" s="75"/>
      <c r="G2" s="75"/>
      <c r="H2" s="74"/>
      <c r="I2" s="74"/>
      <c r="J2" s="74"/>
      <c r="K2" s="74"/>
      <c r="L2" s="89"/>
      <c r="M2" s="74"/>
      <c r="N2" s="74"/>
      <c r="O2" s="74"/>
      <c r="P2" s="75"/>
      <c r="Q2" s="89"/>
      <c r="R2" s="74"/>
    </row>
    <row r="3" ht="18.75" customHeight="1" spans="1:18">
      <c r="A3" s="76" t="str">
        <f>"单位名称："&amp;"曲靖市数字经济发展中心"</f>
        <v>单位名称：曲靖市数字经济发展中心</v>
      </c>
      <c r="B3" s="62"/>
      <c r="C3" s="62"/>
      <c r="D3" s="64"/>
      <c r="E3" s="64"/>
      <c r="F3" s="64"/>
      <c r="G3" s="64"/>
      <c r="H3" s="62"/>
      <c r="I3" s="62"/>
      <c r="J3" s="62"/>
      <c r="K3" s="62"/>
      <c r="L3" s="88"/>
      <c r="M3" s="72"/>
      <c r="N3" s="72"/>
      <c r="O3" s="72"/>
      <c r="P3" s="90"/>
      <c r="Q3" s="97"/>
      <c r="R3" s="98" t="str">
        <f>"单位："&amp;"万元"</f>
        <v>单位：万元</v>
      </c>
    </row>
    <row r="4" ht="15.75" customHeight="1" spans="1:18">
      <c r="A4" s="24" t="s">
        <v>430</v>
      </c>
      <c r="B4" s="77" t="s">
        <v>448</v>
      </c>
      <c r="C4" s="77" t="s">
        <v>449</v>
      </c>
      <c r="D4" s="78" t="s">
        <v>450</v>
      </c>
      <c r="E4" s="78" t="s">
        <v>451</v>
      </c>
      <c r="F4" s="78" t="s">
        <v>452</v>
      </c>
      <c r="G4" s="78" t="s">
        <v>453</v>
      </c>
      <c r="H4" s="45" t="s">
        <v>210</v>
      </c>
      <c r="I4" s="45"/>
      <c r="J4" s="45"/>
      <c r="K4" s="45"/>
      <c r="L4" s="91"/>
      <c r="M4" s="45"/>
      <c r="N4" s="45"/>
      <c r="O4" s="45"/>
      <c r="P4" s="92"/>
      <c r="Q4" s="91"/>
      <c r="R4" s="46"/>
    </row>
    <row r="5" ht="17.25" customHeight="1" spans="1:18">
      <c r="A5" s="27"/>
      <c r="B5" s="79"/>
      <c r="C5" s="79"/>
      <c r="D5" s="80"/>
      <c r="E5" s="80"/>
      <c r="F5" s="80"/>
      <c r="G5" s="80"/>
      <c r="H5" s="79" t="s">
        <v>28</v>
      </c>
      <c r="I5" s="79" t="s">
        <v>31</v>
      </c>
      <c r="J5" s="79" t="s">
        <v>436</v>
      </c>
      <c r="K5" s="79" t="s">
        <v>437</v>
      </c>
      <c r="L5" s="80" t="s">
        <v>438</v>
      </c>
      <c r="M5" s="93" t="s">
        <v>454</v>
      </c>
      <c r="N5" s="93"/>
      <c r="O5" s="93"/>
      <c r="P5" s="94"/>
      <c r="Q5" s="99"/>
      <c r="R5" s="81"/>
    </row>
    <row r="6" ht="54" customHeight="1" spans="1:18">
      <c r="A6" s="30"/>
      <c r="B6" s="81"/>
      <c r="C6" s="81"/>
      <c r="D6" s="82"/>
      <c r="E6" s="82"/>
      <c r="F6" s="82"/>
      <c r="G6" s="82"/>
      <c r="H6" s="81"/>
      <c r="I6" s="81" t="s">
        <v>30</v>
      </c>
      <c r="J6" s="81"/>
      <c r="K6" s="81"/>
      <c r="L6" s="82"/>
      <c r="M6" s="81" t="s">
        <v>30</v>
      </c>
      <c r="N6" s="81" t="s">
        <v>36</v>
      </c>
      <c r="O6" s="81" t="s">
        <v>219</v>
      </c>
      <c r="P6" s="55" t="s">
        <v>38</v>
      </c>
      <c r="Q6" s="82" t="s">
        <v>39</v>
      </c>
      <c r="R6" s="81" t="s">
        <v>40</v>
      </c>
    </row>
    <row r="7" ht="15" customHeight="1" spans="1:18">
      <c r="A7" s="30">
        <v>1</v>
      </c>
      <c r="B7" s="81">
        <v>2</v>
      </c>
      <c r="C7" s="81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</row>
    <row r="8" ht="21" customHeight="1" spans="1:18">
      <c r="A8" s="13"/>
      <c r="B8" s="83"/>
      <c r="C8" s="83"/>
      <c r="D8" s="84"/>
      <c r="E8" s="84"/>
      <c r="F8" s="84"/>
      <c r="G8" s="84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1" customHeight="1" spans="1:18">
      <c r="A9" s="13"/>
      <c r="B9" s="13"/>
      <c r="C9" s="13"/>
      <c r="D9" s="13"/>
      <c r="E9" s="13"/>
      <c r="F9" s="13"/>
      <c r="G9" s="1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1" customHeight="1" spans="1:18">
      <c r="A10" s="85" t="s">
        <v>455</v>
      </c>
      <c r="B10" s="86"/>
      <c r="C10" s="87"/>
      <c r="D10" s="84"/>
      <c r="E10" s="84"/>
      <c r="F10" s="84"/>
      <c r="G10" s="84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customHeight="1" spans="11:11">
      <c r="K11" t="s">
        <v>456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workbookViewId="0">
      <selection activeCell="A9" sqref="A9"/>
    </sheetView>
  </sheetViews>
  <sheetFormatPr defaultColWidth="9.13888888888889" defaultRowHeight="14.25" customHeight="1"/>
  <cols>
    <col min="1" max="1" width="37.7037037037037" customWidth="1"/>
    <col min="2" max="4" width="13.4259259259259" customWidth="1"/>
    <col min="5" max="5" width="10.287037037037" customWidth="1"/>
    <col min="7" max="14" width="10.287037037037" customWidth="1"/>
  </cols>
  <sheetData>
    <row r="1" ht="13.5" customHeight="1" spans="4:14">
      <c r="D1" s="57"/>
      <c r="F1" s="58"/>
      <c r="N1" s="69" t="s">
        <v>457</v>
      </c>
    </row>
    <row r="2" ht="35.25" customHeight="1" spans="1:14">
      <c r="A2" s="59" t="s">
        <v>458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24" customHeight="1" spans="1:13">
      <c r="A3" s="61" t="str">
        <f>"单位名称："&amp;"曲靖市数字经济发展中心"</f>
        <v>单位名称：曲靖市数字经济发展中心</v>
      </c>
      <c r="B3" s="62"/>
      <c r="C3" s="62"/>
      <c r="D3" s="63"/>
      <c r="E3" s="62"/>
      <c r="F3" s="64"/>
      <c r="G3" s="62"/>
      <c r="H3" s="62"/>
      <c r="I3" s="62"/>
      <c r="J3" s="62"/>
      <c r="K3" s="22"/>
      <c r="L3" s="22"/>
      <c r="M3" s="70" t="str">
        <f>"单位："&amp;"万元"</f>
        <v>单位：万元</v>
      </c>
    </row>
    <row r="4" ht="19.5" customHeight="1" spans="1:14">
      <c r="A4" s="10" t="s">
        <v>459</v>
      </c>
      <c r="B4" s="10" t="s">
        <v>210</v>
      </c>
      <c r="C4" s="10"/>
      <c r="D4" s="10"/>
      <c r="E4" s="10" t="s">
        <v>460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28</v>
      </c>
      <c r="C5" s="9" t="s">
        <v>31</v>
      </c>
      <c r="D5" s="65" t="s">
        <v>461</v>
      </c>
      <c r="E5" s="54" t="s">
        <v>462</v>
      </c>
      <c r="F5" s="54" t="s">
        <v>463</v>
      </c>
      <c r="G5" s="54" t="s">
        <v>464</v>
      </c>
      <c r="H5" s="54" t="s">
        <v>465</v>
      </c>
      <c r="I5" s="54" t="s">
        <v>466</v>
      </c>
      <c r="J5" s="54" t="s">
        <v>467</v>
      </c>
      <c r="K5" s="54" t="s">
        <v>468</v>
      </c>
      <c r="L5" s="54" t="s">
        <v>469</v>
      </c>
      <c r="M5" s="54" t="s">
        <v>470</v>
      </c>
      <c r="N5" s="54" t="s">
        <v>471</v>
      </c>
    </row>
    <row r="6" ht="19.5" customHeight="1" spans="1:14">
      <c r="A6" s="66">
        <v>1</v>
      </c>
      <c r="B6" s="66">
        <v>2</v>
      </c>
      <c r="C6" s="66">
        <v>3</v>
      </c>
      <c r="D6" s="10">
        <v>4</v>
      </c>
      <c r="E6" s="54">
        <v>5</v>
      </c>
      <c r="F6" s="66">
        <v>6</v>
      </c>
      <c r="G6" s="54">
        <v>7</v>
      </c>
      <c r="H6" s="67">
        <v>8</v>
      </c>
      <c r="I6" s="54">
        <v>9</v>
      </c>
      <c r="J6" s="54">
        <v>10</v>
      </c>
      <c r="K6" s="54">
        <v>11</v>
      </c>
      <c r="L6" s="67">
        <v>12</v>
      </c>
      <c r="M6" s="54">
        <v>13</v>
      </c>
      <c r="N6" s="71">
        <v>14</v>
      </c>
    </row>
    <row r="7" ht="18.75" customHeight="1" spans="1:14">
      <c r="A7" s="6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18.75" customHeight="1" spans="1:14">
      <c r="A8" s="68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customHeight="1" spans="1:1">
      <c r="A9" t="s">
        <v>472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B14" sqref="B14"/>
    </sheetView>
  </sheetViews>
  <sheetFormatPr defaultColWidth="9.13888888888889" defaultRowHeight="12" customHeight="1" outlineLevelRow="7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0:10">
      <c r="J1" s="56" t="s">
        <v>473</v>
      </c>
    </row>
    <row r="2" ht="28.5" customHeight="1" spans="1:10">
      <c r="A2" s="52" t="s">
        <v>474</v>
      </c>
      <c r="B2" s="3"/>
      <c r="C2" s="3"/>
      <c r="D2" s="3"/>
      <c r="E2" s="3"/>
      <c r="F2" s="53"/>
      <c r="G2" s="3"/>
      <c r="H2" s="53"/>
      <c r="I2" s="53"/>
      <c r="J2" s="3"/>
    </row>
    <row r="3" ht="17.25" customHeight="1" spans="1:1">
      <c r="A3" s="4" t="str">
        <f>"单位名称："&amp;"曲靖市数字经济发展中心"</f>
        <v>单位名称：曲靖市数字经济发展中心</v>
      </c>
    </row>
    <row r="4" ht="44.25" customHeight="1" spans="1:10">
      <c r="A4" s="47" t="s">
        <v>296</v>
      </c>
      <c r="B4" s="47" t="s">
        <v>297</v>
      </c>
      <c r="C4" s="47" t="s">
        <v>298</v>
      </c>
      <c r="D4" s="47" t="s">
        <v>299</v>
      </c>
      <c r="E4" s="47" t="s">
        <v>300</v>
      </c>
      <c r="F4" s="54" t="s">
        <v>301</v>
      </c>
      <c r="G4" s="47" t="s">
        <v>302</v>
      </c>
      <c r="H4" s="54" t="s">
        <v>303</v>
      </c>
      <c r="I4" s="54" t="s">
        <v>304</v>
      </c>
      <c r="J4" s="47" t="s">
        <v>305</v>
      </c>
    </row>
    <row r="5" ht="14.25" customHeight="1" spans="1:10">
      <c r="A5" s="47">
        <v>1</v>
      </c>
      <c r="B5" s="54">
        <v>2</v>
      </c>
      <c r="C5" s="55">
        <v>3</v>
      </c>
      <c r="D5" s="55">
        <v>4</v>
      </c>
      <c r="E5" s="55">
        <v>5</v>
      </c>
      <c r="F5" s="55">
        <v>6</v>
      </c>
      <c r="G5" s="54">
        <v>7</v>
      </c>
      <c r="H5" s="55">
        <v>8</v>
      </c>
      <c r="I5" s="54">
        <v>9</v>
      </c>
      <c r="J5" s="54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472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workbookViewId="0">
      <selection activeCell="D25" sqref="D25"/>
    </sheetView>
  </sheetViews>
  <sheetFormatPr defaultColWidth="9.13888888888889" defaultRowHeight="12" customHeight="1" outlineLevelCol="7"/>
  <cols>
    <col min="1" max="1" width="22.712962962963" customWidth="1"/>
    <col min="2" max="2" width="24.5740740740741" customWidth="1"/>
    <col min="3" max="3" width="30.4259259259259" customWidth="1"/>
    <col min="4" max="5" width="23.5740740740741" customWidth="1"/>
    <col min="6" max="8" width="32.1388888888889" customWidth="1"/>
  </cols>
  <sheetData>
    <row r="1" ht="14.25" customHeight="1" spans="8:8">
      <c r="H1" s="41" t="s">
        <v>475</v>
      </c>
    </row>
    <row r="2" ht="28.5" customHeight="1" spans="1:8">
      <c r="A2" s="42" t="s">
        <v>476</v>
      </c>
      <c r="B2" s="20"/>
      <c r="C2" s="20"/>
      <c r="D2" s="20"/>
      <c r="E2" s="20"/>
      <c r="F2" s="20"/>
      <c r="G2" s="20"/>
      <c r="H2" s="20"/>
    </row>
    <row r="3" ht="13.5" customHeight="1" spans="1:2">
      <c r="A3" s="43" t="str">
        <f>"单位名称："&amp;"曲靖市数字经济发展中心"</f>
        <v>单位名称：曲靖市数字经济发展中心</v>
      </c>
      <c r="B3" s="21"/>
    </row>
    <row r="4" ht="18" customHeight="1" spans="1:8">
      <c r="A4" s="24" t="s">
        <v>422</v>
      </c>
      <c r="B4" s="24" t="s">
        <v>477</v>
      </c>
      <c r="C4" s="24" t="s">
        <v>478</v>
      </c>
      <c r="D4" s="24" t="s">
        <v>479</v>
      </c>
      <c r="E4" s="24" t="s">
        <v>480</v>
      </c>
      <c r="F4" s="44" t="s">
        <v>481</v>
      </c>
      <c r="G4" s="45"/>
      <c r="H4" s="46"/>
    </row>
    <row r="5" ht="18" customHeight="1" spans="1:8">
      <c r="A5" s="30"/>
      <c r="B5" s="30"/>
      <c r="C5" s="30"/>
      <c r="D5" s="30"/>
      <c r="E5" s="30"/>
      <c r="F5" s="47" t="s">
        <v>434</v>
      </c>
      <c r="G5" s="47" t="s">
        <v>482</v>
      </c>
      <c r="H5" s="47" t="s">
        <v>483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13"/>
      <c r="B7" s="13"/>
      <c r="C7" s="13"/>
      <c r="D7" s="13"/>
      <c r="E7" s="13"/>
      <c r="F7" s="13"/>
      <c r="G7" s="33"/>
      <c r="H7" s="33"/>
    </row>
    <row r="8" ht="24" customHeight="1" spans="1:8">
      <c r="A8" s="48" t="s">
        <v>28</v>
      </c>
      <c r="B8" s="49"/>
      <c r="C8" s="49"/>
      <c r="D8" s="49"/>
      <c r="E8" s="49"/>
      <c r="F8" s="50"/>
      <c r="G8" s="51"/>
      <c r="H8" s="51"/>
    </row>
    <row r="9" customHeight="1" spans="1:1">
      <c r="A9" t="s">
        <v>484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C22" sqref="C22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ht="13.5" customHeight="1" spans="4:11">
      <c r="D1" s="19"/>
      <c r="E1" s="19"/>
      <c r="F1" s="19"/>
      <c r="G1" s="19"/>
      <c r="K1" s="37" t="s">
        <v>485</v>
      </c>
    </row>
    <row r="2" ht="27.75" customHeight="1" spans="1:11">
      <c r="A2" s="20" t="s">
        <v>486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"单位名称："&amp;"曲靖市数字经济发展中心"</f>
        <v>单位名称：曲靖市数字经济发展中心</v>
      </c>
      <c r="B3" s="21"/>
      <c r="C3" s="21"/>
      <c r="D3" s="21"/>
      <c r="E3" s="21"/>
      <c r="F3" s="21"/>
      <c r="G3" s="21"/>
      <c r="H3" s="22"/>
      <c r="I3" s="22"/>
      <c r="J3" s="22"/>
      <c r="K3" s="7" t="str">
        <f>"单位："&amp;"元"</f>
        <v>单位：元</v>
      </c>
    </row>
    <row r="4" ht="21.75" customHeight="1" spans="1:11">
      <c r="A4" s="23" t="s">
        <v>266</v>
      </c>
      <c r="B4" s="23" t="s">
        <v>205</v>
      </c>
      <c r="C4" s="23" t="s">
        <v>203</v>
      </c>
      <c r="D4" s="24" t="s">
        <v>206</v>
      </c>
      <c r="E4" s="24" t="s">
        <v>207</v>
      </c>
      <c r="F4" s="24" t="s">
        <v>267</v>
      </c>
      <c r="G4" s="24" t="s">
        <v>268</v>
      </c>
      <c r="H4" s="25" t="s">
        <v>28</v>
      </c>
      <c r="I4" s="38" t="s">
        <v>487</v>
      </c>
      <c r="J4" s="39"/>
      <c r="K4" s="40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31</v>
      </c>
      <c r="J5" s="24" t="s">
        <v>32</v>
      </c>
      <c r="K5" s="24" t="s">
        <v>33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30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33"/>
      <c r="I8" s="33"/>
      <c r="J8" s="33"/>
      <c r="K8" s="33"/>
    </row>
    <row r="9" ht="18.75" customHeight="1" spans="1:11">
      <c r="A9" s="13"/>
      <c r="B9" s="13"/>
      <c r="C9" s="13"/>
      <c r="D9" s="13"/>
      <c r="E9" s="13"/>
      <c r="F9" s="13"/>
      <c r="G9" s="13"/>
      <c r="H9" s="33"/>
      <c r="I9" s="33"/>
      <c r="J9" s="33"/>
      <c r="K9" s="33"/>
    </row>
    <row r="10" ht="18.75" customHeight="1" spans="1:11">
      <c r="A10" s="34" t="s">
        <v>94</v>
      </c>
      <c r="B10" s="35"/>
      <c r="C10" s="35"/>
      <c r="D10" s="35"/>
      <c r="E10" s="35"/>
      <c r="F10" s="35"/>
      <c r="G10" s="36"/>
      <c r="H10" s="33"/>
      <c r="I10" s="33"/>
      <c r="J10" s="33"/>
      <c r="K10" s="33"/>
    </row>
    <row r="11" customHeight="1" spans="1:1">
      <c r="A11" t="s">
        <v>488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topLeftCell="B1" workbookViewId="0">
      <selection activeCell="B21" sqref="B21"/>
    </sheetView>
  </sheetViews>
  <sheetFormatPr defaultColWidth="8" defaultRowHeight="14.25" customHeight="1"/>
  <cols>
    <col min="1" max="1" width="25.287037037037" customWidth="1"/>
    <col min="2" max="2" width="33.5740740740741" customWidth="1"/>
    <col min="3" max="8" width="12.5740740740741" customWidth="1"/>
    <col min="9" max="9" width="11.7037037037037" customWidth="1"/>
    <col min="10" max="14" width="12.5740740740741" customWidth="1"/>
    <col min="15" max="15" width="15.8518518518519" customWidth="1"/>
    <col min="16" max="16" width="9.57407407407407" customWidth="1"/>
    <col min="17" max="17" width="21.287037037037" customWidth="1"/>
    <col min="18" max="18" width="10.5740740740741" customWidth="1"/>
    <col min="19" max="20" width="10.1388888888889" customWidth="1"/>
  </cols>
  <sheetData>
    <row r="1" customHeight="1" spans="9:20">
      <c r="I1" s="73"/>
      <c r="O1" s="73"/>
      <c r="P1" s="73"/>
      <c r="Q1" s="73"/>
      <c r="R1" s="73"/>
      <c r="S1" s="97" t="s">
        <v>23</v>
      </c>
      <c r="T1" s="37" t="s">
        <v>23</v>
      </c>
    </row>
    <row r="2" ht="36" customHeight="1" spans="1:20">
      <c r="A2" s="234" t="s">
        <v>24</v>
      </c>
      <c r="B2" s="20"/>
      <c r="C2" s="20"/>
      <c r="D2" s="20"/>
      <c r="E2" s="20"/>
      <c r="F2" s="20"/>
      <c r="G2" s="20"/>
      <c r="H2" s="20"/>
      <c r="I2" s="75"/>
      <c r="J2" s="20"/>
      <c r="K2" s="20"/>
      <c r="L2" s="20"/>
      <c r="M2" s="20"/>
      <c r="N2" s="20"/>
      <c r="O2" s="75"/>
      <c r="P2" s="75"/>
      <c r="Q2" s="75"/>
      <c r="R2" s="75"/>
      <c r="S2" s="20"/>
      <c r="T2" s="75"/>
    </row>
    <row r="3" ht="20.25" customHeight="1" spans="1:20">
      <c r="A3" s="43" t="str">
        <f>"单位名称："&amp;"曲靖市数字经济发展中心"</f>
        <v>单位名称：曲靖市数字经济发展中心</v>
      </c>
      <c r="B3" s="22"/>
      <c r="C3" s="22"/>
      <c r="D3" s="22"/>
      <c r="E3" s="22"/>
      <c r="F3" s="22"/>
      <c r="G3" s="22"/>
      <c r="H3" s="22"/>
      <c r="I3" s="64"/>
      <c r="J3" s="22"/>
      <c r="K3" s="22"/>
      <c r="L3" s="22"/>
      <c r="M3" s="22"/>
      <c r="N3" s="22"/>
      <c r="O3" s="64"/>
      <c r="P3" s="64"/>
      <c r="Q3" s="64"/>
      <c r="R3" s="64"/>
      <c r="S3" s="97" t="str">
        <f>"单位："&amp;"万元"</f>
        <v>单位：万元</v>
      </c>
      <c r="T3" s="256" t="s">
        <v>25</v>
      </c>
    </row>
    <row r="4" ht="18.75" customHeight="1" spans="1:20">
      <c r="A4" s="235" t="s">
        <v>26</v>
      </c>
      <c r="B4" s="236" t="s">
        <v>27</v>
      </c>
      <c r="C4" s="236" t="s">
        <v>28</v>
      </c>
      <c r="D4" s="237" t="s">
        <v>29</v>
      </c>
      <c r="E4" s="238"/>
      <c r="F4" s="238"/>
      <c r="G4" s="238"/>
      <c r="H4" s="238"/>
      <c r="I4" s="248"/>
      <c r="J4" s="238"/>
      <c r="K4" s="238"/>
      <c r="L4" s="238"/>
      <c r="M4" s="238"/>
      <c r="N4" s="249"/>
      <c r="O4" s="237" t="s">
        <v>19</v>
      </c>
      <c r="P4" s="237"/>
      <c r="Q4" s="237"/>
      <c r="R4" s="237"/>
      <c r="S4" s="238"/>
      <c r="T4" s="257"/>
    </row>
    <row r="5" ht="24.75" customHeight="1" spans="1:20">
      <c r="A5" s="239"/>
      <c r="B5" s="240"/>
      <c r="C5" s="240"/>
      <c r="D5" s="240" t="s">
        <v>30</v>
      </c>
      <c r="E5" s="240" t="s">
        <v>31</v>
      </c>
      <c r="F5" s="240" t="s">
        <v>32</v>
      </c>
      <c r="G5" s="240" t="s">
        <v>33</v>
      </c>
      <c r="H5" s="240" t="s">
        <v>34</v>
      </c>
      <c r="I5" s="250" t="s">
        <v>35</v>
      </c>
      <c r="J5" s="251"/>
      <c r="K5" s="251"/>
      <c r="L5" s="251"/>
      <c r="M5" s="251"/>
      <c r="N5" s="252"/>
      <c r="O5" s="253" t="s">
        <v>30</v>
      </c>
      <c r="P5" s="253" t="s">
        <v>31</v>
      </c>
      <c r="Q5" s="235" t="s">
        <v>32</v>
      </c>
      <c r="R5" s="236" t="s">
        <v>33</v>
      </c>
      <c r="S5" s="258" t="s">
        <v>34</v>
      </c>
      <c r="T5" s="236" t="s">
        <v>35</v>
      </c>
    </row>
    <row r="6" ht="24.75" customHeight="1" spans="1:20">
      <c r="A6" s="241"/>
      <c r="B6" s="242"/>
      <c r="C6" s="242"/>
      <c r="D6" s="242"/>
      <c r="E6" s="242"/>
      <c r="F6" s="242"/>
      <c r="G6" s="242"/>
      <c r="H6" s="242"/>
      <c r="I6" s="12" t="s">
        <v>30</v>
      </c>
      <c r="J6" s="254" t="s">
        <v>36</v>
      </c>
      <c r="K6" s="254" t="s">
        <v>37</v>
      </c>
      <c r="L6" s="254" t="s">
        <v>38</v>
      </c>
      <c r="M6" s="254" t="s">
        <v>39</v>
      </c>
      <c r="N6" s="254" t="s">
        <v>40</v>
      </c>
      <c r="O6" s="255"/>
      <c r="P6" s="255"/>
      <c r="Q6" s="259"/>
      <c r="R6" s="255"/>
      <c r="S6" s="242"/>
      <c r="T6" s="242"/>
    </row>
    <row r="7" ht="16.5" customHeight="1" spans="1:20">
      <c r="A7" s="243">
        <v>1</v>
      </c>
      <c r="B7" s="11">
        <v>2</v>
      </c>
      <c r="C7" s="11">
        <v>3</v>
      </c>
      <c r="D7" s="11">
        <v>4</v>
      </c>
      <c r="E7" s="244">
        <v>5</v>
      </c>
      <c r="F7" s="245">
        <v>6</v>
      </c>
      <c r="G7" s="245">
        <v>7</v>
      </c>
      <c r="H7" s="244">
        <v>8</v>
      </c>
      <c r="I7" s="244">
        <v>9</v>
      </c>
      <c r="J7" s="245">
        <v>10</v>
      </c>
      <c r="K7" s="245">
        <v>11</v>
      </c>
      <c r="L7" s="244">
        <v>12</v>
      </c>
      <c r="M7" s="244">
        <v>13</v>
      </c>
      <c r="N7" s="245">
        <v>14</v>
      </c>
      <c r="O7" s="245">
        <v>15</v>
      </c>
      <c r="P7" s="244">
        <v>16</v>
      </c>
      <c r="Q7" s="260">
        <v>17</v>
      </c>
      <c r="R7" s="261">
        <v>18</v>
      </c>
      <c r="S7" s="261">
        <v>19</v>
      </c>
      <c r="T7" s="261">
        <v>20</v>
      </c>
    </row>
    <row r="8" ht="16.5" customHeight="1" spans="1:20">
      <c r="A8" s="13" t="s">
        <v>41</v>
      </c>
      <c r="B8" s="13" t="s">
        <v>42</v>
      </c>
      <c r="C8" s="51">
        <v>3423.553222</v>
      </c>
      <c r="D8" s="51">
        <v>3423.553222</v>
      </c>
      <c r="E8" s="51">
        <v>3423.553222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33"/>
      <c r="T8" s="33"/>
    </row>
    <row r="9" ht="16.5" customHeight="1" outlineLevel="1" spans="1:20">
      <c r="A9" s="142" t="s">
        <v>43</v>
      </c>
      <c r="B9" s="142" t="s">
        <v>42</v>
      </c>
      <c r="C9" s="51">
        <v>3423.553222</v>
      </c>
      <c r="D9" s="51">
        <v>3423.553222</v>
      </c>
      <c r="E9" s="51">
        <v>3423.553222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13"/>
      <c r="T9" s="13"/>
    </row>
    <row r="10" ht="12.75" customHeight="1" spans="1:20">
      <c r="A10" s="246" t="s">
        <v>28</v>
      </c>
      <c r="B10" s="247"/>
      <c r="C10" s="51">
        <v>3423.553222</v>
      </c>
      <c r="D10" s="51">
        <v>3423.553222</v>
      </c>
      <c r="E10" s="51">
        <v>3423.553222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33"/>
      <c r="T10" s="3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9"/>
  <sheetViews>
    <sheetView topLeftCell="C1" workbookViewId="0">
      <selection activeCell="F27" sqref="F27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ht="13.5" customHeight="1" spans="4:7">
      <c r="D1" s="1"/>
      <c r="G1" s="2" t="s">
        <v>489</v>
      </c>
    </row>
    <row r="2" ht="27.75" customHeight="1" spans="1:7">
      <c r="A2" s="3" t="s">
        <v>490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"单位名称："&amp;"曲靖市数字经济发展中心"</f>
        <v>单位名称：曲靖市数字经济发展中心</v>
      </c>
      <c r="B3" s="5"/>
      <c r="C3" s="5"/>
      <c r="D3" s="5"/>
      <c r="E3" s="6"/>
      <c r="F3" s="6"/>
      <c r="G3" s="7" t="str">
        <f>"单位："&amp;"万元"</f>
        <v>单位：万元</v>
      </c>
    </row>
    <row r="4" ht="21.75" customHeight="1" spans="1:7">
      <c r="A4" s="8" t="s">
        <v>203</v>
      </c>
      <c r="B4" s="8" t="s">
        <v>266</v>
      </c>
      <c r="C4" s="8" t="s">
        <v>205</v>
      </c>
      <c r="D4" s="9" t="s">
        <v>491</v>
      </c>
      <c r="E4" s="10" t="s">
        <v>31</v>
      </c>
      <c r="F4" s="10"/>
      <c r="G4" s="10"/>
    </row>
    <row r="5" ht="21.75" customHeight="1" spans="1:7">
      <c r="A5" s="8"/>
      <c r="B5" s="8"/>
      <c r="C5" s="8"/>
      <c r="D5" s="9"/>
      <c r="E5" s="10" t="s">
        <v>492</v>
      </c>
      <c r="F5" s="9" t="s">
        <v>493</v>
      </c>
      <c r="G5" s="9" t="s">
        <v>494</v>
      </c>
    </row>
    <row r="6" ht="40.5" customHeight="1" spans="1:7">
      <c r="A6" s="8"/>
      <c r="B6" s="8"/>
      <c r="C6" s="8"/>
      <c r="D6" s="9"/>
      <c r="E6" s="10"/>
      <c r="F6" s="9" t="s">
        <v>30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42</v>
      </c>
      <c r="B8" s="14"/>
      <c r="C8" s="14"/>
      <c r="D8" s="14"/>
      <c r="E8" s="15">
        <v>3055.62</v>
      </c>
      <c r="F8" s="15">
        <v>3925.82</v>
      </c>
      <c r="G8" s="15">
        <v>3925.82</v>
      </c>
    </row>
    <row r="9" ht="24.75" customHeight="1" spans="1:7">
      <c r="A9" s="14"/>
      <c r="B9" s="13" t="s">
        <v>495</v>
      </c>
      <c r="C9" s="13" t="s">
        <v>263</v>
      </c>
      <c r="D9" s="13" t="s">
        <v>496</v>
      </c>
      <c r="E9" s="15">
        <v>20.62</v>
      </c>
      <c r="F9" s="15">
        <v>20.62</v>
      </c>
      <c r="G9" s="15">
        <v>20.62</v>
      </c>
    </row>
    <row r="10" ht="24.75" customHeight="1" spans="1:7">
      <c r="A10" s="13"/>
      <c r="B10" s="13" t="s">
        <v>497</v>
      </c>
      <c r="C10" s="13" t="s">
        <v>271</v>
      </c>
      <c r="D10" s="13" t="s">
        <v>496</v>
      </c>
      <c r="E10" s="15">
        <v>60</v>
      </c>
      <c r="F10" s="15">
        <v>100</v>
      </c>
      <c r="G10" s="15">
        <v>100</v>
      </c>
    </row>
    <row r="11" ht="24.75" customHeight="1" spans="1:7">
      <c r="A11" s="13"/>
      <c r="B11" s="13" t="s">
        <v>497</v>
      </c>
      <c r="C11" s="13" t="s">
        <v>291</v>
      </c>
      <c r="D11" s="13" t="s">
        <v>496</v>
      </c>
      <c r="E11" s="15">
        <v>35</v>
      </c>
      <c r="F11" s="15">
        <v>35</v>
      </c>
      <c r="G11" s="15">
        <v>35</v>
      </c>
    </row>
    <row r="12" ht="24.75" customHeight="1" spans="1:7">
      <c r="A12" s="13"/>
      <c r="B12" s="13" t="s">
        <v>497</v>
      </c>
      <c r="C12" s="13" t="s">
        <v>289</v>
      </c>
      <c r="D12" s="13" t="s">
        <v>496</v>
      </c>
      <c r="E12" s="15">
        <v>30</v>
      </c>
      <c r="F12" s="15">
        <v>60</v>
      </c>
      <c r="G12" s="15">
        <v>60</v>
      </c>
    </row>
    <row r="13" ht="24.75" customHeight="1" spans="1:7">
      <c r="A13" s="13"/>
      <c r="B13" s="13" t="s">
        <v>497</v>
      </c>
      <c r="C13" s="13" t="s">
        <v>276</v>
      </c>
      <c r="D13" s="13" t="s">
        <v>496</v>
      </c>
      <c r="E13" s="15">
        <v>8</v>
      </c>
      <c r="F13" s="15">
        <v>70</v>
      </c>
      <c r="G13" s="15">
        <v>70</v>
      </c>
    </row>
    <row r="14" ht="24.75" customHeight="1" spans="1:7">
      <c r="A14" s="13"/>
      <c r="B14" s="13" t="s">
        <v>497</v>
      </c>
      <c r="C14" s="13" t="s">
        <v>287</v>
      </c>
      <c r="D14" s="13" t="s">
        <v>496</v>
      </c>
      <c r="E14" s="15">
        <v>1360</v>
      </c>
      <c r="F14" s="15">
        <v>1900</v>
      </c>
      <c r="G14" s="15">
        <v>1900</v>
      </c>
    </row>
    <row r="15" ht="24.75" customHeight="1" spans="1:7">
      <c r="A15" s="13"/>
      <c r="B15" s="13" t="s">
        <v>497</v>
      </c>
      <c r="C15" s="13" t="s">
        <v>285</v>
      </c>
      <c r="D15" s="13" t="s">
        <v>496</v>
      </c>
      <c r="E15" s="15">
        <v>990</v>
      </c>
      <c r="F15" s="15">
        <v>990</v>
      </c>
      <c r="G15" s="15">
        <v>990</v>
      </c>
    </row>
    <row r="16" ht="24.75" customHeight="1" spans="1:7">
      <c r="A16" s="13"/>
      <c r="B16" s="13" t="s">
        <v>497</v>
      </c>
      <c r="C16" s="13" t="s">
        <v>283</v>
      </c>
      <c r="D16" s="13" t="s">
        <v>496</v>
      </c>
      <c r="E16" s="15">
        <v>212</v>
      </c>
      <c r="F16" s="15">
        <v>220</v>
      </c>
      <c r="G16" s="15">
        <v>220</v>
      </c>
    </row>
    <row r="17" ht="24.75" customHeight="1" spans="1:7">
      <c r="A17" s="13"/>
      <c r="B17" s="13" t="s">
        <v>498</v>
      </c>
      <c r="C17" s="13" t="s">
        <v>281</v>
      </c>
      <c r="D17" s="13" t="s">
        <v>496</v>
      </c>
      <c r="E17" s="15">
        <v>140</v>
      </c>
      <c r="F17" s="15">
        <v>282</v>
      </c>
      <c r="G17" s="15">
        <v>282</v>
      </c>
    </row>
    <row r="18" ht="24.75" customHeight="1" spans="1:7">
      <c r="A18" s="13"/>
      <c r="B18" s="13" t="s">
        <v>498</v>
      </c>
      <c r="C18" s="13" t="s">
        <v>278</v>
      </c>
      <c r="D18" s="13" t="s">
        <v>496</v>
      </c>
      <c r="E18" s="15">
        <v>200</v>
      </c>
      <c r="F18" s="15">
        <v>248.2</v>
      </c>
      <c r="G18" s="15">
        <v>248.2</v>
      </c>
    </row>
    <row r="19" ht="18.75" customHeight="1" spans="1:7">
      <c r="A19" s="16" t="s">
        <v>28</v>
      </c>
      <c r="B19" s="17" t="s">
        <v>499</v>
      </c>
      <c r="C19" s="17"/>
      <c r="D19" s="18"/>
      <c r="E19" s="15">
        <f t="shared" ref="E19:G19" si="0">SUM(E9:E18)</f>
        <v>3055.62</v>
      </c>
      <c r="F19" s="15">
        <f t="shared" si="0"/>
        <v>3925.82</v>
      </c>
      <c r="G19" s="15">
        <f t="shared" si="0"/>
        <v>3925.82</v>
      </c>
    </row>
  </sheetData>
  <mergeCells count="11">
    <mergeCell ref="A2:G2"/>
    <mergeCell ref="A3:D3"/>
    <mergeCell ref="E4:G4"/>
    <mergeCell ref="A19:D1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6"/>
  <sheetViews>
    <sheetView workbookViewId="0">
      <selection activeCell="A9" sqref="$A9:$XFD9"/>
    </sheetView>
  </sheetViews>
  <sheetFormatPr defaultColWidth="9.13888888888889" defaultRowHeight="14.25" customHeight="1"/>
  <cols>
    <col min="1" max="1" width="30.4259259259259" customWidth="1"/>
    <col min="2" max="2" width="37.7037037037037" customWidth="1"/>
    <col min="3" max="3" width="18.8518518518519" customWidth="1"/>
    <col min="4" max="4" width="21" customWidth="1"/>
    <col min="5" max="5" width="18.8518518518519" customWidth="1"/>
    <col min="6" max="6" width="20.1388888888889" customWidth="1"/>
    <col min="7" max="7" width="18.8518518518519" customWidth="1"/>
    <col min="8" max="8" width="19.8518518518519" customWidth="1"/>
    <col min="9" max="9" width="21.287037037037" customWidth="1"/>
    <col min="10" max="10" width="15.5740740740741" customWidth="1"/>
    <col min="11" max="11" width="16.4259259259259" customWidth="1"/>
    <col min="12" max="12" width="13.5740740740741" customWidth="1"/>
    <col min="13" max="17" width="18.8518518518519" customWidth="1"/>
  </cols>
  <sheetData>
    <row r="1" ht="15.75" customHeight="1" spans="17:17">
      <c r="Q1" s="41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15" t="str">
        <f>"单位名称："&amp;"曲靖市数字经济发展中心"</f>
        <v>单位名称：曲靖市数字经济发展中心</v>
      </c>
      <c r="B3" s="216"/>
      <c r="C3" s="62"/>
      <c r="D3" s="6"/>
      <c r="E3" s="62"/>
      <c r="F3" s="6"/>
      <c r="G3" s="62"/>
      <c r="H3" s="6"/>
      <c r="I3" s="6"/>
      <c r="J3" s="6"/>
      <c r="K3" s="62"/>
      <c r="L3" s="6"/>
      <c r="M3" s="62"/>
      <c r="N3" s="62"/>
      <c r="O3" s="6"/>
      <c r="P3" s="6"/>
      <c r="Q3" s="41" t="str">
        <f>"单位："&amp;"万元"</f>
        <v>单位：万元</v>
      </c>
    </row>
    <row r="4" ht="17.25" customHeight="1" spans="1:17">
      <c r="A4" s="217" t="s">
        <v>46</v>
      </c>
      <c r="B4" s="218" t="s">
        <v>47</v>
      </c>
      <c r="C4" s="219" t="s">
        <v>28</v>
      </c>
      <c r="D4" s="220" t="s">
        <v>48</v>
      </c>
      <c r="E4" s="10"/>
      <c r="F4" s="220" t="s">
        <v>49</v>
      </c>
      <c r="G4" s="10"/>
      <c r="H4" s="221" t="s">
        <v>31</v>
      </c>
      <c r="I4" s="227" t="s">
        <v>32</v>
      </c>
      <c r="J4" s="218" t="s">
        <v>50</v>
      </c>
      <c r="K4" s="228" t="s">
        <v>33</v>
      </c>
      <c r="L4" s="220" t="s">
        <v>35</v>
      </c>
      <c r="M4" s="229"/>
      <c r="N4" s="229"/>
      <c r="O4" s="229"/>
      <c r="P4" s="229"/>
      <c r="Q4" s="233"/>
    </row>
    <row r="5" ht="26.25" customHeight="1" spans="1:17">
      <c r="A5" s="10"/>
      <c r="B5" s="222"/>
      <c r="C5" s="222"/>
      <c r="D5" s="222" t="s">
        <v>28</v>
      </c>
      <c r="E5" s="222" t="s">
        <v>51</v>
      </c>
      <c r="F5" s="222" t="s">
        <v>28</v>
      </c>
      <c r="G5" s="223" t="s">
        <v>51</v>
      </c>
      <c r="H5" s="222"/>
      <c r="I5" s="222"/>
      <c r="J5" s="222"/>
      <c r="K5" s="223"/>
      <c r="L5" s="222" t="s">
        <v>30</v>
      </c>
      <c r="M5" s="230" t="s">
        <v>52</v>
      </c>
      <c r="N5" s="230" t="s">
        <v>53</v>
      </c>
      <c r="O5" s="230" t="s">
        <v>54</v>
      </c>
      <c r="P5" s="230" t="s">
        <v>55</v>
      </c>
      <c r="Q5" s="230" t="s">
        <v>56</v>
      </c>
    </row>
    <row r="6" ht="16.5" customHeight="1" spans="1:17">
      <c r="A6" s="10">
        <v>1</v>
      </c>
      <c r="B6" s="222">
        <v>2</v>
      </c>
      <c r="C6" s="222">
        <v>3</v>
      </c>
      <c r="D6" s="222">
        <v>4</v>
      </c>
      <c r="E6" s="224">
        <v>5</v>
      </c>
      <c r="F6" s="225">
        <v>6</v>
      </c>
      <c r="G6" s="224">
        <v>7</v>
      </c>
      <c r="H6" s="225">
        <v>8</v>
      </c>
      <c r="I6" s="224">
        <v>9</v>
      </c>
      <c r="J6" s="224">
        <v>10</v>
      </c>
      <c r="K6" s="224">
        <v>11</v>
      </c>
      <c r="L6" s="224">
        <v>12</v>
      </c>
      <c r="M6" s="231">
        <v>13</v>
      </c>
      <c r="N6" s="232">
        <v>14</v>
      </c>
      <c r="O6" s="232">
        <v>15</v>
      </c>
      <c r="P6" s="232">
        <v>16</v>
      </c>
      <c r="Q6" s="232">
        <v>17</v>
      </c>
    </row>
    <row r="7" ht="19.5" customHeight="1" spans="1:17">
      <c r="A7" s="13" t="s">
        <v>57</v>
      </c>
      <c r="B7" s="13" t="s">
        <v>58</v>
      </c>
      <c r="C7" s="51">
        <v>340.119166</v>
      </c>
      <c r="D7" s="51">
        <v>305.119166</v>
      </c>
      <c r="E7" s="51">
        <v>305.119166</v>
      </c>
      <c r="F7" s="51">
        <v>35</v>
      </c>
      <c r="G7" s="51">
        <v>35</v>
      </c>
      <c r="H7" s="51">
        <v>340.119166</v>
      </c>
      <c r="I7" s="51"/>
      <c r="J7" s="51"/>
      <c r="K7" s="51"/>
      <c r="L7" s="51"/>
      <c r="M7" s="51"/>
      <c r="N7" s="51"/>
      <c r="O7" s="51"/>
      <c r="P7" s="51"/>
      <c r="Q7" s="51"/>
    </row>
    <row r="8" ht="19.5" customHeight="1" spans="1:17">
      <c r="A8" s="142" t="s">
        <v>59</v>
      </c>
      <c r="B8" s="142" t="s">
        <v>60</v>
      </c>
      <c r="C8" s="51">
        <v>340.119166</v>
      </c>
      <c r="D8" s="51">
        <v>305.119166</v>
      </c>
      <c r="E8" s="51">
        <v>305.119166</v>
      </c>
      <c r="F8" s="51">
        <v>35</v>
      </c>
      <c r="G8" s="51">
        <v>35</v>
      </c>
      <c r="H8" s="51">
        <v>340.119166</v>
      </c>
      <c r="I8" s="51"/>
      <c r="J8" s="51"/>
      <c r="K8" s="51"/>
      <c r="L8" s="51"/>
      <c r="M8" s="51"/>
      <c r="N8" s="51"/>
      <c r="O8" s="51"/>
      <c r="P8" s="51"/>
      <c r="Q8" s="51"/>
    </row>
    <row r="9" ht="19.5" customHeight="1" spans="1:17">
      <c r="A9" s="162" t="s">
        <v>61</v>
      </c>
      <c r="B9" s="162" t="s">
        <v>62</v>
      </c>
      <c r="C9" s="51">
        <v>55.6208</v>
      </c>
      <c r="D9" s="51">
        <v>20.6208</v>
      </c>
      <c r="E9" s="51">
        <v>20.6208</v>
      </c>
      <c r="F9" s="51">
        <v>35</v>
      </c>
      <c r="G9" s="51">
        <v>35</v>
      </c>
      <c r="H9" s="51">
        <v>55.6208</v>
      </c>
      <c r="I9" s="51"/>
      <c r="J9" s="51"/>
      <c r="K9" s="51"/>
      <c r="L9" s="51"/>
      <c r="M9" s="51"/>
      <c r="N9" s="51"/>
      <c r="O9" s="51"/>
      <c r="P9" s="51"/>
      <c r="Q9" s="51"/>
    </row>
    <row r="10" ht="19.5" customHeight="1" spans="1:17">
      <c r="A10" s="162" t="s">
        <v>63</v>
      </c>
      <c r="B10" s="162" t="s">
        <v>64</v>
      </c>
      <c r="C10" s="51">
        <v>284.498366</v>
      </c>
      <c r="D10" s="51">
        <v>284.498366</v>
      </c>
      <c r="E10" s="51">
        <v>284.498366</v>
      </c>
      <c r="F10" s="51"/>
      <c r="G10" s="51"/>
      <c r="H10" s="51">
        <v>284.498366</v>
      </c>
      <c r="I10" s="51"/>
      <c r="J10" s="51"/>
      <c r="K10" s="51"/>
      <c r="L10" s="51"/>
      <c r="M10" s="51"/>
      <c r="N10" s="51"/>
      <c r="O10" s="51"/>
      <c r="P10" s="51"/>
      <c r="Q10" s="51"/>
    </row>
    <row r="11" ht="19.5" customHeight="1" spans="1:17">
      <c r="A11" s="13" t="s">
        <v>65</v>
      </c>
      <c r="B11" s="13" t="s">
        <v>66</v>
      </c>
      <c r="C11" s="51">
        <v>3000</v>
      </c>
      <c r="D11" s="51"/>
      <c r="E11" s="51"/>
      <c r="F11" s="51">
        <v>3000</v>
      </c>
      <c r="G11" s="51">
        <v>3000</v>
      </c>
      <c r="H11" s="51">
        <v>3000</v>
      </c>
      <c r="I11" s="51"/>
      <c r="J11" s="51"/>
      <c r="K11" s="51"/>
      <c r="L11" s="51"/>
      <c r="M11" s="51"/>
      <c r="N11" s="51"/>
      <c r="O11" s="51"/>
      <c r="P11" s="51"/>
      <c r="Q11" s="51"/>
    </row>
    <row r="12" ht="19.5" customHeight="1" spans="1:17">
      <c r="A12" s="142" t="s">
        <v>67</v>
      </c>
      <c r="B12" s="142" t="s">
        <v>68</v>
      </c>
      <c r="C12" s="51">
        <v>3000</v>
      </c>
      <c r="D12" s="51"/>
      <c r="E12" s="51"/>
      <c r="F12" s="51">
        <v>3000</v>
      </c>
      <c r="G12" s="51">
        <v>3000</v>
      </c>
      <c r="H12" s="51">
        <v>3000</v>
      </c>
      <c r="I12" s="51"/>
      <c r="J12" s="51"/>
      <c r="K12" s="51"/>
      <c r="L12" s="51"/>
      <c r="M12" s="51"/>
      <c r="N12" s="51"/>
      <c r="O12" s="51"/>
      <c r="P12" s="51"/>
      <c r="Q12" s="51"/>
    </row>
    <row r="13" ht="19.5" customHeight="1" spans="1:17">
      <c r="A13" s="162" t="s">
        <v>69</v>
      </c>
      <c r="B13" s="162" t="s">
        <v>70</v>
      </c>
      <c r="C13" s="51">
        <v>3000</v>
      </c>
      <c r="D13" s="51"/>
      <c r="E13" s="51"/>
      <c r="F13" s="51">
        <v>3000</v>
      </c>
      <c r="G13" s="51">
        <v>3000</v>
      </c>
      <c r="H13" s="51">
        <v>3000</v>
      </c>
      <c r="I13" s="51"/>
      <c r="J13" s="51"/>
      <c r="K13" s="51"/>
      <c r="L13" s="51"/>
      <c r="M13" s="51"/>
      <c r="N13" s="51"/>
      <c r="O13" s="51"/>
      <c r="P13" s="51"/>
      <c r="Q13" s="51"/>
    </row>
    <row r="14" ht="19.5" customHeight="1" spans="1:17">
      <c r="A14" s="13" t="s">
        <v>71</v>
      </c>
      <c r="B14" s="13" t="s">
        <v>72</v>
      </c>
      <c r="C14" s="51">
        <v>38.575049</v>
      </c>
      <c r="D14" s="51">
        <v>38.575049</v>
      </c>
      <c r="E14" s="51">
        <v>38.575049</v>
      </c>
      <c r="F14" s="51"/>
      <c r="G14" s="51"/>
      <c r="H14" s="51">
        <v>38.575049</v>
      </c>
      <c r="I14" s="51"/>
      <c r="J14" s="51"/>
      <c r="K14" s="51"/>
      <c r="L14" s="51"/>
      <c r="M14" s="51"/>
      <c r="N14" s="51"/>
      <c r="O14" s="51"/>
      <c r="P14" s="51"/>
      <c r="Q14" s="51"/>
    </row>
    <row r="15" ht="19.5" customHeight="1" spans="1:17">
      <c r="A15" s="142" t="s">
        <v>73</v>
      </c>
      <c r="B15" s="142" t="s">
        <v>74</v>
      </c>
      <c r="C15" s="51">
        <v>37.177281</v>
      </c>
      <c r="D15" s="51">
        <v>37.177281</v>
      </c>
      <c r="E15" s="51">
        <v>37.177281</v>
      </c>
      <c r="F15" s="51"/>
      <c r="G15" s="51"/>
      <c r="H15" s="51">
        <v>37.177281</v>
      </c>
      <c r="I15" s="51"/>
      <c r="J15" s="51"/>
      <c r="K15" s="51"/>
      <c r="L15" s="51"/>
      <c r="M15" s="51"/>
      <c r="N15" s="51"/>
      <c r="O15" s="51"/>
      <c r="P15" s="51"/>
      <c r="Q15" s="51"/>
    </row>
    <row r="16" ht="19.5" customHeight="1" spans="1:17">
      <c r="A16" s="162" t="s">
        <v>75</v>
      </c>
      <c r="B16" s="162" t="s">
        <v>76</v>
      </c>
      <c r="C16" s="51">
        <v>37.177281</v>
      </c>
      <c r="D16" s="51">
        <v>37.177281</v>
      </c>
      <c r="E16" s="51">
        <v>37.177281</v>
      </c>
      <c r="F16" s="51"/>
      <c r="G16" s="51"/>
      <c r="H16" s="51">
        <v>37.177281</v>
      </c>
      <c r="I16" s="51"/>
      <c r="J16" s="51"/>
      <c r="K16" s="51"/>
      <c r="L16" s="51"/>
      <c r="M16" s="51"/>
      <c r="N16" s="51"/>
      <c r="O16" s="51"/>
      <c r="P16" s="51"/>
      <c r="Q16" s="51"/>
    </row>
    <row r="17" ht="19.5" customHeight="1" spans="1:17">
      <c r="A17" s="142" t="s">
        <v>77</v>
      </c>
      <c r="B17" s="142" t="s">
        <v>78</v>
      </c>
      <c r="C17" s="51">
        <v>1.397768</v>
      </c>
      <c r="D17" s="51">
        <v>1.397768</v>
      </c>
      <c r="E17" s="51">
        <v>1.397768</v>
      </c>
      <c r="F17" s="51"/>
      <c r="G17" s="51"/>
      <c r="H17" s="51">
        <v>1.397768</v>
      </c>
      <c r="I17" s="51"/>
      <c r="J17" s="51"/>
      <c r="K17" s="51"/>
      <c r="L17" s="51"/>
      <c r="M17" s="51"/>
      <c r="N17" s="51"/>
      <c r="O17" s="51"/>
      <c r="P17" s="51"/>
      <c r="Q17" s="51"/>
    </row>
    <row r="18" ht="19.5" customHeight="1" spans="1:17">
      <c r="A18" s="162" t="s">
        <v>79</v>
      </c>
      <c r="B18" s="162" t="s">
        <v>78</v>
      </c>
      <c r="C18" s="51">
        <v>1.397768</v>
      </c>
      <c r="D18" s="51">
        <v>1.397768</v>
      </c>
      <c r="E18" s="51">
        <v>1.397768</v>
      </c>
      <c r="F18" s="51"/>
      <c r="G18" s="51"/>
      <c r="H18" s="51">
        <v>1.397768</v>
      </c>
      <c r="I18" s="51"/>
      <c r="J18" s="51"/>
      <c r="K18" s="51"/>
      <c r="L18" s="51"/>
      <c r="M18" s="51"/>
      <c r="N18" s="51"/>
      <c r="O18" s="51"/>
      <c r="P18" s="51"/>
      <c r="Q18" s="51"/>
    </row>
    <row r="19" ht="19.5" customHeight="1" spans="1:17">
      <c r="A19" s="13" t="s">
        <v>80</v>
      </c>
      <c r="B19" s="13" t="s">
        <v>81</v>
      </c>
      <c r="C19" s="51">
        <v>14.988847</v>
      </c>
      <c r="D19" s="51">
        <v>14.988847</v>
      </c>
      <c r="E19" s="51">
        <v>14.988847</v>
      </c>
      <c r="F19" s="51"/>
      <c r="G19" s="51"/>
      <c r="H19" s="51">
        <v>14.988847</v>
      </c>
      <c r="I19" s="51"/>
      <c r="J19" s="51"/>
      <c r="K19" s="51"/>
      <c r="L19" s="51"/>
      <c r="M19" s="51"/>
      <c r="N19" s="51"/>
      <c r="O19" s="51"/>
      <c r="P19" s="51"/>
      <c r="Q19" s="51"/>
    </row>
    <row r="20" ht="19.5" customHeight="1" spans="1:17">
      <c r="A20" s="142" t="s">
        <v>82</v>
      </c>
      <c r="B20" s="142" t="s">
        <v>83</v>
      </c>
      <c r="C20" s="51">
        <v>14.988847</v>
      </c>
      <c r="D20" s="51">
        <v>14.988847</v>
      </c>
      <c r="E20" s="51">
        <v>14.988847</v>
      </c>
      <c r="F20" s="51"/>
      <c r="G20" s="51"/>
      <c r="H20" s="51">
        <v>14.988847</v>
      </c>
      <c r="I20" s="51"/>
      <c r="J20" s="51"/>
      <c r="K20" s="51"/>
      <c r="L20" s="51"/>
      <c r="M20" s="51"/>
      <c r="N20" s="51"/>
      <c r="O20" s="51"/>
      <c r="P20" s="51"/>
      <c r="Q20" s="51"/>
    </row>
    <row r="21" ht="19.5" customHeight="1" spans="1:17">
      <c r="A21" s="162" t="s">
        <v>84</v>
      </c>
      <c r="B21" s="162" t="s">
        <v>85</v>
      </c>
      <c r="C21" s="51">
        <v>13.578322</v>
      </c>
      <c r="D21" s="51">
        <v>13.578322</v>
      </c>
      <c r="E21" s="51">
        <v>13.578322</v>
      </c>
      <c r="F21" s="51"/>
      <c r="G21" s="51"/>
      <c r="H21" s="51">
        <v>13.578322</v>
      </c>
      <c r="I21" s="51"/>
      <c r="J21" s="51"/>
      <c r="K21" s="51"/>
      <c r="L21" s="51"/>
      <c r="M21" s="51"/>
      <c r="N21" s="51"/>
      <c r="O21" s="51"/>
      <c r="P21" s="51"/>
      <c r="Q21" s="51"/>
    </row>
    <row r="22" ht="19.5" customHeight="1" spans="1:17">
      <c r="A22" s="162" t="s">
        <v>86</v>
      </c>
      <c r="B22" s="162" t="s">
        <v>87</v>
      </c>
      <c r="C22" s="51">
        <v>1.410525</v>
      </c>
      <c r="D22" s="51">
        <v>1.410525</v>
      </c>
      <c r="E22" s="51">
        <v>1.410525</v>
      </c>
      <c r="F22" s="51"/>
      <c r="G22" s="51"/>
      <c r="H22" s="51">
        <v>1.410525</v>
      </c>
      <c r="I22" s="51"/>
      <c r="J22" s="51"/>
      <c r="K22" s="51"/>
      <c r="L22" s="51"/>
      <c r="M22" s="51"/>
      <c r="N22" s="51"/>
      <c r="O22" s="51"/>
      <c r="P22" s="51"/>
      <c r="Q22" s="51"/>
    </row>
    <row r="23" ht="19.5" customHeight="1" spans="1:17">
      <c r="A23" s="13" t="s">
        <v>88</v>
      </c>
      <c r="B23" s="13" t="s">
        <v>89</v>
      </c>
      <c r="C23" s="51">
        <v>29.87016</v>
      </c>
      <c r="D23" s="51">
        <v>29.87016</v>
      </c>
      <c r="E23" s="51">
        <v>29.87016</v>
      </c>
      <c r="F23" s="51"/>
      <c r="G23" s="51"/>
      <c r="H23" s="51">
        <v>29.87016</v>
      </c>
      <c r="I23" s="51"/>
      <c r="J23" s="51"/>
      <c r="K23" s="51"/>
      <c r="L23" s="51"/>
      <c r="M23" s="51"/>
      <c r="N23" s="51"/>
      <c r="O23" s="51"/>
      <c r="P23" s="51"/>
      <c r="Q23" s="51"/>
    </row>
    <row r="24" ht="19.5" customHeight="1" spans="1:17">
      <c r="A24" s="142" t="s">
        <v>90</v>
      </c>
      <c r="B24" s="142" t="s">
        <v>91</v>
      </c>
      <c r="C24" s="51">
        <v>29.87016</v>
      </c>
      <c r="D24" s="51">
        <v>29.87016</v>
      </c>
      <c r="E24" s="51">
        <v>29.87016</v>
      </c>
      <c r="F24" s="51"/>
      <c r="G24" s="51"/>
      <c r="H24" s="51">
        <v>29.87016</v>
      </c>
      <c r="I24" s="51"/>
      <c r="J24" s="51"/>
      <c r="K24" s="51"/>
      <c r="L24" s="51"/>
      <c r="M24" s="51"/>
      <c r="N24" s="51"/>
      <c r="O24" s="51"/>
      <c r="P24" s="51"/>
      <c r="Q24" s="51"/>
    </row>
    <row r="25" ht="19.5" customHeight="1" spans="1:17">
      <c r="A25" s="162" t="s">
        <v>92</v>
      </c>
      <c r="B25" s="162" t="s">
        <v>93</v>
      </c>
      <c r="C25" s="51">
        <v>29.87016</v>
      </c>
      <c r="D25" s="51">
        <v>29.87016</v>
      </c>
      <c r="E25" s="51">
        <v>29.87016</v>
      </c>
      <c r="F25" s="51"/>
      <c r="G25" s="51"/>
      <c r="H25" s="51">
        <v>29.87016</v>
      </c>
      <c r="I25" s="51"/>
      <c r="J25" s="51"/>
      <c r="K25" s="51"/>
      <c r="L25" s="51"/>
      <c r="M25" s="51"/>
      <c r="N25" s="51"/>
      <c r="O25" s="51"/>
      <c r="P25" s="51"/>
      <c r="Q25" s="51"/>
    </row>
    <row r="26" ht="17.25" customHeight="1" spans="1:17">
      <c r="A26" s="226" t="s">
        <v>94</v>
      </c>
      <c r="B26" s="227" t="s">
        <v>94</v>
      </c>
      <c r="C26" s="51">
        <v>3423.553222</v>
      </c>
      <c r="D26" s="51">
        <v>388.553222</v>
      </c>
      <c r="E26" s="51">
        <v>388.553222</v>
      </c>
      <c r="F26" s="51">
        <v>3035</v>
      </c>
      <c r="G26" s="51">
        <v>3035</v>
      </c>
      <c r="H26" s="51">
        <v>3423.553222</v>
      </c>
      <c r="I26" s="51"/>
      <c r="J26" s="51"/>
      <c r="K26" s="51"/>
      <c r="L26" s="51"/>
      <c r="M26" s="51"/>
      <c r="N26" s="51"/>
      <c r="O26" s="51"/>
      <c r="P26" s="51"/>
      <c r="Q26" s="51"/>
    </row>
  </sheetData>
  <mergeCells count="13">
    <mergeCell ref="A2:Q2"/>
    <mergeCell ref="A3:N3"/>
    <mergeCell ref="D4:E4"/>
    <mergeCell ref="F4:G4"/>
    <mergeCell ref="L4:Q4"/>
    <mergeCell ref="A26:B26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workbookViewId="0">
      <selection activeCell="A1" sqref="A1"/>
    </sheetView>
  </sheetViews>
  <sheetFormatPr defaultColWidth="9.13888888888889" defaultRowHeight="14.25" customHeight="1" outlineLevelCol="3"/>
  <cols>
    <col min="1" max="1" width="49.287037037037" customWidth="1"/>
    <col min="2" max="2" width="38.8518518518519" customWidth="1"/>
    <col min="3" max="3" width="52.7037037037037" customWidth="1"/>
    <col min="4" max="4" width="36.4259259259259" customWidth="1"/>
  </cols>
  <sheetData>
    <row r="1" customHeight="1" spans="1:4">
      <c r="A1" s="207"/>
      <c r="C1" s="208"/>
      <c r="D1" s="150" t="s">
        <v>95</v>
      </c>
    </row>
    <row r="2" ht="31.5" customHeight="1" spans="1:4">
      <c r="A2" s="52" t="s">
        <v>96</v>
      </c>
      <c r="B2" s="209"/>
      <c r="C2" s="208"/>
      <c r="D2" s="209"/>
    </row>
    <row r="3" ht="17.25" customHeight="1" spans="1:4">
      <c r="A3" s="112" t="str">
        <f>"单位名称："&amp;"曲靖市数字经济发展中心"</f>
        <v>单位名称：曲靖市数字经济发展中心</v>
      </c>
      <c r="B3" s="210"/>
      <c r="C3" s="208"/>
      <c r="D3" s="104" t="str">
        <f>"单位："&amp;"万元"</f>
        <v>单位：万元</v>
      </c>
    </row>
    <row r="4" ht="19.5" customHeight="1" spans="1:4">
      <c r="A4" s="10" t="s">
        <v>2</v>
      </c>
      <c r="B4" s="10"/>
      <c r="C4" s="211" t="s">
        <v>3</v>
      </c>
      <c r="D4" s="178"/>
    </row>
    <row r="5" ht="21.75" customHeight="1" spans="1:4">
      <c r="A5" s="10" t="s">
        <v>4</v>
      </c>
      <c r="B5" s="212" t="s">
        <v>5</v>
      </c>
      <c r="C5" s="213" t="s">
        <v>97</v>
      </c>
      <c r="D5" s="212" t="s">
        <v>5</v>
      </c>
    </row>
    <row r="6" ht="17.25" customHeight="1" spans="1:4">
      <c r="A6" s="10"/>
      <c r="B6" s="214"/>
      <c r="C6" s="213"/>
      <c r="D6" s="214"/>
    </row>
    <row r="7" ht="17.25" customHeight="1" spans="1:4">
      <c r="A7" s="13" t="s">
        <v>98</v>
      </c>
      <c r="B7" s="51">
        <v>3423.553222</v>
      </c>
      <c r="C7" s="13" t="s">
        <v>99</v>
      </c>
      <c r="D7" s="51">
        <v>3423.553222</v>
      </c>
    </row>
    <row r="8" ht="17.25" customHeight="1" spans="1:4">
      <c r="A8" s="13" t="s">
        <v>100</v>
      </c>
      <c r="B8" s="51">
        <v>3423.553222</v>
      </c>
      <c r="C8" s="13" t="str">
        <f>"(一)"&amp;"一般公共服务支出"</f>
        <v>(一)一般公共服务支出</v>
      </c>
      <c r="D8" s="51">
        <v>340.119166</v>
      </c>
    </row>
    <row r="9" ht="17.25" customHeight="1" spans="1:4">
      <c r="A9" s="13" t="s">
        <v>101</v>
      </c>
      <c r="B9" s="51"/>
      <c r="C9" s="13" t="str">
        <f>"(三)"&amp;"科学技术支出"</f>
        <v>(三)科学技术支出</v>
      </c>
      <c r="D9" s="51">
        <v>3000</v>
      </c>
    </row>
    <row r="10" ht="17.25" customHeight="1" spans="1:4">
      <c r="A10" s="13" t="s">
        <v>102</v>
      </c>
      <c r="B10" s="51"/>
      <c r="C10" s="13" t="str">
        <f>"(四)"&amp;"社会保障和就业支出"</f>
        <v>(四)社会保障和就业支出</v>
      </c>
      <c r="D10" s="51">
        <v>38.575049</v>
      </c>
    </row>
    <row r="11" ht="17.25" customHeight="1" spans="1:4">
      <c r="A11" s="13" t="s">
        <v>103</v>
      </c>
      <c r="B11" s="51"/>
      <c r="C11" s="13" t="str">
        <f>"(五)"&amp;"卫生健康支出"</f>
        <v>(五)卫生健康支出</v>
      </c>
      <c r="D11" s="51">
        <v>14.988847</v>
      </c>
    </row>
    <row r="12" ht="17.25" customHeight="1" spans="1:4">
      <c r="A12" s="13" t="s">
        <v>100</v>
      </c>
      <c r="B12" s="51"/>
      <c r="C12" s="13" t="str">
        <f>"(六)"&amp;"住房保障支出"</f>
        <v>(六)住房保障支出</v>
      </c>
      <c r="D12" s="51">
        <v>29.87016</v>
      </c>
    </row>
    <row r="13" ht="17.25" customHeight="1" spans="1:4">
      <c r="A13" s="13" t="s">
        <v>101</v>
      </c>
      <c r="B13" s="51"/>
      <c r="C13" s="13"/>
      <c r="D13" s="33"/>
    </row>
    <row r="14" ht="17.25" customHeight="1" spans="1:4">
      <c r="A14" s="13" t="s">
        <v>102</v>
      </c>
      <c r="B14" s="51"/>
      <c r="C14" s="13"/>
      <c r="D14" s="33"/>
    </row>
    <row r="15" customHeight="1" spans="1:4">
      <c r="A15" s="13"/>
      <c r="B15" s="33"/>
      <c r="C15" s="13" t="s">
        <v>104</v>
      </c>
      <c r="D15" s="33"/>
    </row>
    <row r="16" ht="17.25" customHeight="1" spans="1:4">
      <c r="A16" s="213" t="s">
        <v>105</v>
      </c>
      <c r="B16" s="51">
        <v>3423.553222</v>
      </c>
      <c r="C16" s="213" t="s">
        <v>22</v>
      </c>
      <c r="D16" s="51">
        <v>3423.553222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workbookViewId="0">
      <selection activeCell="A9" sqref="$A9:$XFD9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16.5740740740741" customWidth="1"/>
    <col min="5" max="7" width="24.287037037037" customWidth="1"/>
  </cols>
  <sheetData>
    <row r="1" customHeight="1" spans="4:7">
      <c r="D1" s="200"/>
      <c r="F1" s="57"/>
      <c r="G1" s="41" t="s">
        <v>106</v>
      </c>
    </row>
    <row r="2" ht="39" customHeight="1" spans="1:7">
      <c r="A2" s="111" t="s">
        <v>107</v>
      </c>
      <c r="B2" s="111"/>
      <c r="C2" s="111"/>
      <c r="D2" s="111"/>
      <c r="E2" s="111"/>
      <c r="F2" s="111"/>
      <c r="G2" s="111"/>
    </row>
    <row r="3" ht="18" customHeight="1" spans="1:7">
      <c r="A3" s="4" t="str">
        <f>"单位名称："&amp;"曲靖市数字经济发展中心"</f>
        <v>单位名称：曲靖市数字经济发展中心</v>
      </c>
      <c r="F3" s="107"/>
      <c r="G3" s="108" t="str">
        <f>"单位："&amp;"万元"</f>
        <v>单位：万元</v>
      </c>
    </row>
    <row r="4" ht="20.25" customHeight="1" spans="1:7">
      <c r="A4" s="201" t="s">
        <v>108</v>
      </c>
      <c r="B4" s="202"/>
      <c r="C4" s="67" t="s">
        <v>28</v>
      </c>
      <c r="D4" s="203" t="s">
        <v>48</v>
      </c>
      <c r="E4" s="10"/>
      <c r="F4" s="10"/>
      <c r="G4" s="10" t="s">
        <v>49</v>
      </c>
    </row>
    <row r="5" ht="20.25" customHeight="1" spans="1:7">
      <c r="A5" s="204" t="s">
        <v>46</v>
      </c>
      <c r="B5" s="204" t="s">
        <v>47</v>
      </c>
      <c r="C5" s="10"/>
      <c r="D5" s="66" t="s">
        <v>30</v>
      </c>
      <c r="E5" s="66" t="s">
        <v>109</v>
      </c>
      <c r="F5" s="66" t="s">
        <v>110</v>
      </c>
      <c r="G5" s="10"/>
    </row>
    <row r="6" ht="13.5" customHeight="1" spans="1:7">
      <c r="A6" s="204" t="s">
        <v>111</v>
      </c>
      <c r="B6" s="204" t="s">
        <v>112</v>
      </c>
      <c r="C6" s="204" t="s">
        <v>113</v>
      </c>
      <c r="D6" s="117" t="s">
        <v>114</v>
      </c>
      <c r="E6" s="117" t="s">
        <v>115</v>
      </c>
      <c r="F6" s="117" t="s">
        <v>116</v>
      </c>
      <c r="G6" s="71">
        <v>7</v>
      </c>
    </row>
    <row r="7" ht="18" customHeight="1" spans="1:7">
      <c r="A7" s="13" t="s">
        <v>57</v>
      </c>
      <c r="B7" s="13" t="s">
        <v>58</v>
      </c>
      <c r="C7" s="51">
        <v>340.119166</v>
      </c>
      <c r="D7" s="51">
        <v>305.119166</v>
      </c>
      <c r="E7" s="51">
        <v>270.187532</v>
      </c>
      <c r="F7" s="51">
        <v>34.931634</v>
      </c>
      <c r="G7" s="51">
        <v>35</v>
      </c>
    </row>
    <row r="8" ht="18" customHeight="1" spans="1:7">
      <c r="A8" s="142" t="s">
        <v>59</v>
      </c>
      <c r="B8" s="142" t="s">
        <v>60</v>
      </c>
      <c r="C8" s="51">
        <v>340.119166</v>
      </c>
      <c r="D8" s="51">
        <v>305.119166</v>
      </c>
      <c r="E8" s="51">
        <v>270.187532</v>
      </c>
      <c r="F8" s="51">
        <v>34.931634</v>
      </c>
      <c r="G8" s="51">
        <v>35</v>
      </c>
    </row>
    <row r="9" ht="18" customHeight="1" spans="1:7">
      <c r="A9" s="162" t="s">
        <v>61</v>
      </c>
      <c r="B9" s="162" t="s">
        <v>62</v>
      </c>
      <c r="C9" s="51">
        <v>55.6208</v>
      </c>
      <c r="D9" s="51">
        <v>20.6208</v>
      </c>
      <c r="E9" s="51">
        <v>20.6208</v>
      </c>
      <c r="F9" s="51"/>
      <c r="G9" s="51">
        <v>35</v>
      </c>
    </row>
    <row r="10" ht="18" customHeight="1" spans="1:7">
      <c r="A10" s="162" t="s">
        <v>63</v>
      </c>
      <c r="B10" s="162" t="s">
        <v>64</v>
      </c>
      <c r="C10" s="51">
        <v>284.498366</v>
      </c>
      <c r="D10" s="51">
        <v>284.498366</v>
      </c>
      <c r="E10" s="51">
        <v>249.566732</v>
      </c>
      <c r="F10" s="51">
        <v>34.931634</v>
      </c>
      <c r="G10" s="51"/>
    </row>
    <row r="11" ht="18" customHeight="1" spans="1:7">
      <c r="A11" s="13" t="s">
        <v>65</v>
      </c>
      <c r="B11" s="13" t="s">
        <v>66</v>
      </c>
      <c r="C11" s="51">
        <v>3000</v>
      </c>
      <c r="D11" s="51"/>
      <c r="E11" s="51"/>
      <c r="F11" s="51"/>
      <c r="G11" s="51">
        <v>3000</v>
      </c>
    </row>
    <row r="12" ht="18" customHeight="1" spans="1:7">
      <c r="A12" s="142" t="s">
        <v>67</v>
      </c>
      <c r="B12" s="142" t="s">
        <v>68</v>
      </c>
      <c r="C12" s="51">
        <v>3000</v>
      </c>
      <c r="D12" s="51"/>
      <c r="E12" s="51"/>
      <c r="F12" s="51"/>
      <c r="G12" s="51">
        <v>3000</v>
      </c>
    </row>
    <row r="13" ht="18" customHeight="1" spans="1:7">
      <c r="A13" s="162" t="s">
        <v>69</v>
      </c>
      <c r="B13" s="162" t="s">
        <v>70</v>
      </c>
      <c r="C13" s="51">
        <v>3000</v>
      </c>
      <c r="D13" s="51"/>
      <c r="E13" s="51"/>
      <c r="F13" s="51"/>
      <c r="G13" s="51">
        <v>3000</v>
      </c>
    </row>
    <row r="14" ht="18" customHeight="1" spans="1:7">
      <c r="A14" s="13" t="s">
        <v>71</v>
      </c>
      <c r="B14" s="13" t="s">
        <v>72</v>
      </c>
      <c r="C14" s="51">
        <v>38.575049</v>
      </c>
      <c r="D14" s="51">
        <v>38.575049</v>
      </c>
      <c r="E14" s="51">
        <v>38.575049</v>
      </c>
      <c r="F14" s="51"/>
      <c r="G14" s="51"/>
    </row>
    <row r="15" ht="18" customHeight="1" spans="1:7">
      <c r="A15" s="142" t="s">
        <v>73</v>
      </c>
      <c r="B15" s="142" t="s">
        <v>74</v>
      </c>
      <c r="C15" s="51">
        <v>37.177281</v>
      </c>
      <c r="D15" s="51">
        <v>37.177281</v>
      </c>
      <c r="E15" s="51">
        <v>37.177281</v>
      </c>
      <c r="F15" s="51"/>
      <c r="G15" s="51"/>
    </row>
    <row r="16" ht="18" customHeight="1" spans="1:7">
      <c r="A16" s="162" t="s">
        <v>75</v>
      </c>
      <c r="B16" s="162" t="s">
        <v>76</v>
      </c>
      <c r="C16" s="51">
        <v>37.177281</v>
      </c>
      <c r="D16" s="51">
        <v>37.177281</v>
      </c>
      <c r="E16" s="51">
        <v>37.177281</v>
      </c>
      <c r="F16" s="51"/>
      <c r="G16" s="51"/>
    </row>
    <row r="17" ht="18" customHeight="1" spans="1:7">
      <c r="A17" s="142" t="s">
        <v>77</v>
      </c>
      <c r="B17" s="142" t="s">
        <v>78</v>
      </c>
      <c r="C17" s="51">
        <v>1.397768</v>
      </c>
      <c r="D17" s="51">
        <v>1.397768</v>
      </c>
      <c r="E17" s="51">
        <v>1.397768</v>
      </c>
      <c r="F17" s="51"/>
      <c r="G17" s="51"/>
    </row>
    <row r="18" ht="18" customHeight="1" spans="1:7">
      <c r="A18" s="162" t="s">
        <v>79</v>
      </c>
      <c r="B18" s="162" t="s">
        <v>78</v>
      </c>
      <c r="C18" s="51">
        <v>1.397768</v>
      </c>
      <c r="D18" s="51">
        <v>1.397768</v>
      </c>
      <c r="E18" s="51">
        <v>1.397768</v>
      </c>
      <c r="F18" s="51"/>
      <c r="G18" s="51"/>
    </row>
    <row r="19" ht="18" customHeight="1" spans="1:7">
      <c r="A19" s="13" t="s">
        <v>80</v>
      </c>
      <c r="B19" s="13" t="s">
        <v>81</v>
      </c>
      <c r="C19" s="51">
        <v>14.988847</v>
      </c>
      <c r="D19" s="51">
        <v>14.988847</v>
      </c>
      <c r="E19" s="51">
        <v>14.988847</v>
      </c>
      <c r="F19" s="51"/>
      <c r="G19" s="51"/>
    </row>
    <row r="20" ht="18" customHeight="1" spans="1:7">
      <c r="A20" s="142" t="s">
        <v>82</v>
      </c>
      <c r="B20" s="142" t="s">
        <v>83</v>
      </c>
      <c r="C20" s="51">
        <v>14.988847</v>
      </c>
      <c r="D20" s="51">
        <v>14.988847</v>
      </c>
      <c r="E20" s="51">
        <v>14.988847</v>
      </c>
      <c r="F20" s="51"/>
      <c r="G20" s="51"/>
    </row>
    <row r="21" ht="18" customHeight="1" spans="1:7">
      <c r="A21" s="162" t="s">
        <v>84</v>
      </c>
      <c r="B21" s="162" t="s">
        <v>85</v>
      </c>
      <c r="C21" s="51">
        <v>13.578322</v>
      </c>
      <c r="D21" s="51">
        <v>13.578322</v>
      </c>
      <c r="E21" s="51">
        <v>13.578322</v>
      </c>
      <c r="F21" s="51"/>
      <c r="G21" s="51"/>
    </row>
    <row r="22" ht="18" customHeight="1" spans="1:7">
      <c r="A22" s="162" t="s">
        <v>86</v>
      </c>
      <c r="B22" s="162" t="s">
        <v>87</v>
      </c>
      <c r="C22" s="51">
        <v>1.410525</v>
      </c>
      <c r="D22" s="51">
        <v>1.410525</v>
      </c>
      <c r="E22" s="51">
        <v>1.410525</v>
      </c>
      <c r="F22" s="51"/>
      <c r="G22" s="51"/>
    </row>
    <row r="23" ht="18" customHeight="1" spans="1:7">
      <c r="A23" s="13" t="s">
        <v>88</v>
      </c>
      <c r="B23" s="13" t="s">
        <v>89</v>
      </c>
      <c r="C23" s="51">
        <v>29.87016</v>
      </c>
      <c r="D23" s="51">
        <v>29.87016</v>
      </c>
      <c r="E23" s="51">
        <v>29.87016</v>
      </c>
      <c r="F23" s="51"/>
      <c r="G23" s="51"/>
    </row>
    <row r="24" ht="18" customHeight="1" spans="1:7">
      <c r="A24" s="142" t="s">
        <v>90</v>
      </c>
      <c r="B24" s="142" t="s">
        <v>91</v>
      </c>
      <c r="C24" s="51">
        <v>29.87016</v>
      </c>
      <c r="D24" s="51">
        <v>29.87016</v>
      </c>
      <c r="E24" s="51">
        <v>29.87016</v>
      </c>
      <c r="F24" s="51"/>
      <c r="G24" s="51"/>
    </row>
    <row r="25" ht="18" customHeight="1" spans="1:7">
      <c r="A25" s="162" t="s">
        <v>92</v>
      </c>
      <c r="B25" s="162" t="s">
        <v>93</v>
      </c>
      <c r="C25" s="51">
        <v>29.87016</v>
      </c>
      <c r="D25" s="51">
        <v>29.87016</v>
      </c>
      <c r="E25" s="51">
        <v>29.87016</v>
      </c>
      <c r="F25" s="51"/>
      <c r="G25" s="51"/>
    </row>
    <row r="26" ht="18" customHeight="1" spans="1:7">
      <c r="A26" s="205" t="s">
        <v>94</v>
      </c>
      <c r="B26" s="206" t="s">
        <v>94</v>
      </c>
      <c r="C26" s="51">
        <v>3423.553222</v>
      </c>
      <c r="D26" s="51">
        <v>388.553222</v>
      </c>
      <c r="E26" s="51">
        <v>353.621588</v>
      </c>
      <c r="F26" s="51">
        <v>34.931634</v>
      </c>
      <c r="G26" s="51">
        <v>3035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AF34"/>
  <sheetViews>
    <sheetView showGridLines="0" topLeftCell="R2" workbookViewId="0">
      <selection activeCell="S26" sqref="S26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18.5" customWidth="1"/>
    <col min="15" max="15" width="20.0833333333333" customWidth="1"/>
    <col min="16" max="16" width="19.2222222222222" customWidth="1"/>
    <col min="17" max="17" width="7.57407407407407" customWidth="1"/>
    <col min="18" max="18" width="6.28703703703704" customWidth="1"/>
    <col min="19" max="19" width="44" customWidth="1"/>
    <col min="20" max="20" width="21.712962962963" customWidth="1"/>
    <col min="21" max="29" width="18.8518518518519" customWidth="1"/>
    <col min="30" max="30" width="20.9351851851852" customWidth="1"/>
    <col min="31" max="31" width="21.787037037037" customWidth="1"/>
    <col min="32" max="32" width="20.5" customWidth="1"/>
  </cols>
  <sheetData>
    <row r="1" ht="12" customHeight="1" spans="1:32">
      <c r="A1" s="176"/>
      <c r="D1" s="58"/>
      <c r="K1" s="58"/>
      <c r="L1" s="58"/>
      <c r="M1" s="58"/>
      <c r="T1" s="58"/>
      <c r="Z1" s="57"/>
      <c r="AA1" s="57"/>
      <c r="AB1" s="57"/>
      <c r="AF1" s="56" t="s">
        <v>117</v>
      </c>
    </row>
    <row r="2" ht="39" customHeight="1" spans="1:29">
      <c r="A2" s="177" t="s">
        <v>118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</row>
    <row r="3" ht="19.5" customHeight="1" spans="1:32">
      <c r="A3" s="21" t="str">
        <f>"单位名称："&amp;"曲靖市数字经济发展中心"</f>
        <v>单位名称：曲靖市数字经济发展中心</v>
      </c>
      <c r="D3" s="58"/>
      <c r="K3" s="58"/>
      <c r="L3" s="58"/>
      <c r="M3" s="58"/>
      <c r="T3" s="58"/>
      <c r="Z3" s="107"/>
      <c r="AA3" s="107"/>
      <c r="AB3" s="107"/>
      <c r="AF3" s="121" t="str">
        <f>"单位："&amp;"万元"</f>
        <v>单位：万元</v>
      </c>
    </row>
    <row r="4" ht="19.5" customHeight="1" spans="1:32">
      <c r="A4" s="178" t="s">
        <v>3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9"/>
      <c r="O4" s="189"/>
      <c r="P4" s="189"/>
      <c r="Q4" s="178" t="s">
        <v>3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89"/>
      <c r="AE4" s="189"/>
      <c r="AF4" s="189"/>
    </row>
    <row r="5" ht="21.75" customHeight="1" spans="1:32">
      <c r="A5" s="179" t="s">
        <v>119</v>
      </c>
      <c r="B5" s="180"/>
      <c r="C5" s="179"/>
      <c r="D5" s="178" t="s">
        <v>28</v>
      </c>
      <c r="E5" s="178" t="s">
        <v>31</v>
      </c>
      <c r="F5" s="178"/>
      <c r="G5" s="178"/>
      <c r="H5" s="178" t="s">
        <v>32</v>
      </c>
      <c r="I5" s="178"/>
      <c r="J5" s="178"/>
      <c r="K5" s="178" t="s">
        <v>33</v>
      </c>
      <c r="L5" s="178"/>
      <c r="M5" s="178"/>
      <c r="N5" s="189" t="s">
        <v>120</v>
      </c>
      <c r="O5" s="189" t="s">
        <v>34</v>
      </c>
      <c r="P5" s="189" t="s">
        <v>35</v>
      </c>
      <c r="Q5" s="179" t="s">
        <v>121</v>
      </c>
      <c r="R5" s="180"/>
      <c r="S5" s="179"/>
      <c r="T5" s="178" t="s">
        <v>28</v>
      </c>
      <c r="U5" s="191" t="s">
        <v>31</v>
      </c>
      <c r="V5" s="192"/>
      <c r="W5" s="193"/>
      <c r="X5" s="191" t="s">
        <v>32</v>
      </c>
      <c r="Y5" s="192"/>
      <c r="Z5" s="178"/>
      <c r="AA5" s="178" t="s">
        <v>33</v>
      </c>
      <c r="AB5" s="178"/>
      <c r="AC5" s="193"/>
      <c r="AD5" s="189" t="s">
        <v>120</v>
      </c>
      <c r="AE5" s="189" t="s">
        <v>34</v>
      </c>
      <c r="AF5" s="189" t="s">
        <v>35</v>
      </c>
    </row>
    <row r="6" ht="17.25" customHeight="1" spans="1:32">
      <c r="A6" s="181" t="s">
        <v>122</v>
      </c>
      <c r="B6" s="181" t="s">
        <v>123</v>
      </c>
      <c r="C6" s="181" t="s">
        <v>47</v>
      </c>
      <c r="D6" s="178"/>
      <c r="E6" s="178" t="s">
        <v>30</v>
      </c>
      <c r="F6" s="178" t="s">
        <v>48</v>
      </c>
      <c r="G6" s="178" t="s">
        <v>49</v>
      </c>
      <c r="H6" s="178" t="s">
        <v>30</v>
      </c>
      <c r="I6" s="178" t="s">
        <v>48</v>
      </c>
      <c r="J6" s="178" t="s">
        <v>49</v>
      </c>
      <c r="K6" s="178" t="s">
        <v>30</v>
      </c>
      <c r="L6" s="178" t="s">
        <v>48</v>
      </c>
      <c r="M6" s="178" t="s">
        <v>49</v>
      </c>
      <c r="N6" s="190" t="s">
        <v>30</v>
      </c>
      <c r="O6" s="190" t="s">
        <v>30</v>
      </c>
      <c r="P6" s="190" t="s">
        <v>30</v>
      </c>
      <c r="Q6" s="181" t="s">
        <v>122</v>
      </c>
      <c r="R6" s="181" t="s">
        <v>123</v>
      </c>
      <c r="S6" s="181" t="s">
        <v>47</v>
      </c>
      <c r="T6" s="178"/>
      <c r="U6" s="178" t="s">
        <v>30</v>
      </c>
      <c r="V6" s="178" t="s">
        <v>48</v>
      </c>
      <c r="W6" s="178" t="s">
        <v>49</v>
      </c>
      <c r="X6" s="178" t="s">
        <v>30</v>
      </c>
      <c r="Y6" s="178" t="s">
        <v>48</v>
      </c>
      <c r="Z6" s="178" t="s">
        <v>49</v>
      </c>
      <c r="AA6" s="178" t="s">
        <v>30</v>
      </c>
      <c r="AB6" s="178" t="s">
        <v>48</v>
      </c>
      <c r="AC6" s="197" t="s">
        <v>49</v>
      </c>
      <c r="AD6" s="190" t="s">
        <v>30</v>
      </c>
      <c r="AE6" s="190" t="s">
        <v>30</v>
      </c>
      <c r="AF6" s="190" t="s">
        <v>30</v>
      </c>
    </row>
    <row r="7" customHeight="1" spans="1:32">
      <c r="A7" s="182" t="s">
        <v>111</v>
      </c>
      <c r="B7" s="182" t="s">
        <v>112</v>
      </c>
      <c r="C7" s="182" t="s">
        <v>113</v>
      </c>
      <c r="D7" s="182" t="s">
        <v>114</v>
      </c>
      <c r="E7" s="183" t="s">
        <v>115</v>
      </c>
      <c r="F7" s="183" t="s">
        <v>116</v>
      </c>
      <c r="G7" s="183" t="s">
        <v>124</v>
      </c>
      <c r="H7" s="183" t="s">
        <v>125</v>
      </c>
      <c r="I7" s="183" t="s">
        <v>126</v>
      </c>
      <c r="J7" s="183" t="s">
        <v>127</v>
      </c>
      <c r="K7" s="183" t="s">
        <v>128</v>
      </c>
      <c r="L7" s="183" t="s">
        <v>129</v>
      </c>
      <c r="M7" s="183" t="s">
        <v>130</v>
      </c>
      <c r="N7" s="189">
        <v>14</v>
      </c>
      <c r="O7" s="189">
        <v>15</v>
      </c>
      <c r="P7" s="189">
        <v>16</v>
      </c>
      <c r="Q7" s="183" t="s">
        <v>131</v>
      </c>
      <c r="R7" s="183" t="s">
        <v>132</v>
      </c>
      <c r="S7" s="183" t="s">
        <v>133</v>
      </c>
      <c r="T7" s="183" t="s">
        <v>134</v>
      </c>
      <c r="U7" s="183" t="s">
        <v>135</v>
      </c>
      <c r="V7" s="183" t="s">
        <v>136</v>
      </c>
      <c r="W7" s="183" t="s">
        <v>137</v>
      </c>
      <c r="X7" s="183" t="s">
        <v>138</v>
      </c>
      <c r="Y7" s="183" t="s">
        <v>139</v>
      </c>
      <c r="Z7" s="183" t="s">
        <v>140</v>
      </c>
      <c r="AA7" s="183" t="s">
        <v>141</v>
      </c>
      <c r="AB7" s="198">
        <v>28</v>
      </c>
      <c r="AC7" s="199">
        <v>29</v>
      </c>
      <c r="AD7" s="189">
        <v>30</v>
      </c>
      <c r="AE7" s="189">
        <v>31</v>
      </c>
      <c r="AF7" s="189">
        <v>32</v>
      </c>
    </row>
    <row r="8" ht="17.25" customHeight="1" spans="1:32">
      <c r="A8" s="184" t="s">
        <v>142</v>
      </c>
      <c r="B8" s="184"/>
      <c r="C8" s="184" t="s">
        <v>143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13" t="s">
        <v>144</v>
      </c>
      <c r="R8" s="13"/>
      <c r="S8" s="194" t="s">
        <v>145</v>
      </c>
      <c r="T8" s="51">
        <v>353.621588</v>
      </c>
      <c r="U8" s="51">
        <v>353.621588</v>
      </c>
      <c r="V8" s="51">
        <v>353.621588</v>
      </c>
      <c r="W8" s="51"/>
      <c r="X8" s="51"/>
      <c r="Y8" s="51"/>
      <c r="Z8" s="51"/>
      <c r="AA8" s="51"/>
      <c r="AB8" s="51"/>
      <c r="AC8" s="51"/>
      <c r="AD8" s="51"/>
      <c r="AE8" s="51"/>
      <c r="AF8" s="51"/>
    </row>
    <row r="9" ht="17.25" customHeight="1" spans="1:32">
      <c r="A9" s="185"/>
      <c r="B9" s="185" t="s">
        <v>146</v>
      </c>
      <c r="C9" s="185" t="s">
        <v>147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142"/>
      <c r="R9" s="142" t="s">
        <v>146</v>
      </c>
      <c r="S9" s="195" t="s">
        <v>148</v>
      </c>
      <c r="T9" s="51">
        <v>94.0416</v>
      </c>
      <c r="U9" s="51">
        <v>94.0416</v>
      </c>
      <c r="V9" s="51">
        <v>94.0416</v>
      </c>
      <c r="W9" s="51"/>
      <c r="X9" s="51"/>
      <c r="Y9" s="51"/>
      <c r="Z9" s="51"/>
      <c r="AA9" s="51"/>
      <c r="AB9" s="51"/>
      <c r="AC9" s="51"/>
      <c r="AD9" s="51"/>
      <c r="AE9" s="51"/>
      <c r="AF9" s="51"/>
    </row>
    <row r="10" ht="17.25" customHeight="1" spans="1:32">
      <c r="A10" s="184" t="s">
        <v>149</v>
      </c>
      <c r="B10" s="184"/>
      <c r="C10" s="184" t="s">
        <v>150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142"/>
      <c r="R10" s="142" t="s">
        <v>151</v>
      </c>
      <c r="S10" s="195" t="s">
        <v>152</v>
      </c>
      <c r="T10" s="51">
        <v>8.268732</v>
      </c>
      <c r="U10" s="51">
        <v>8.268732</v>
      </c>
      <c r="V10" s="51">
        <v>8.268732</v>
      </c>
      <c r="W10" s="51"/>
      <c r="X10" s="51"/>
      <c r="Y10" s="51"/>
      <c r="Z10" s="51"/>
      <c r="AA10" s="51"/>
      <c r="AB10" s="51"/>
      <c r="AC10" s="51"/>
      <c r="AD10" s="51"/>
      <c r="AE10" s="51"/>
      <c r="AF10" s="51"/>
    </row>
    <row r="11" ht="17.25" customHeight="1" spans="1:32">
      <c r="A11" s="185"/>
      <c r="B11" s="185" t="s">
        <v>146</v>
      </c>
      <c r="C11" s="185" t="s">
        <v>153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142"/>
      <c r="R11" s="142" t="s">
        <v>154</v>
      </c>
      <c r="S11" s="195" t="s">
        <v>155</v>
      </c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</row>
    <row r="12" ht="17.25" customHeight="1" spans="1:32">
      <c r="A12" s="185"/>
      <c r="B12" s="185" t="s">
        <v>151</v>
      </c>
      <c r="C12" s="185" t="s">
        <v>156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142"/>
      <c r="R12" s="142" t="s">
        <v>157</v>
      </c>
      <c r="S12" s="195" t="s">
        <v>158</v>
      </c>
      <c r="T12" s="51">
        <v>147.2564</v>
      </c>
      <c r="U12" s="51">
        <v>147.2564</v>
      </c>
      <c r="V12" s="51">
        <v>147.2564</v>
      </c>
      <c r="W12" s="51"/>
      <c r="X12" s="51"/>
      <c r="Y12" s="51"/>
      <c r="Z12" s="51"/>
      <c r="AA12" s="51"/>
      <c r="AB12" s="51"/>
      <c r="AC12" s="51"/>
      <c r="AD12" s="51"/>
      <c r="AE12" s="51"/>
      <c r="AF12" s="51"/>
    </row>
    <row r="13" ht="17.25" customHeight="1" spans="1:32">
      <c r="A13" s="185"/>
      <c r="B13" s="185" t="s">
        <v>154</v>
      </c>
      <c r="C13" s="185" t="s">
        <v>159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142"/>
      <c r="R13" s="142" t="s">
        <v>160</v>
      </c>
      <c r="S13" s="195" t="s">
        <v>161</v>
      </c>
      <c r="T13" s="51">
        <v>37.177281</v>
      </c>
      <c r="U13" s="51">
        <v>37.177281</v>
      </c>
      <c r="V13" s="51">
        <v>37.177281</v>
      </c>
      <c r="W13" s="51"/>
      <c r="X13" s="51"/>
      <c r="Y13" s="51"/>
      <c r="Z13" s="51"/>
      <c r="AA13" s="51"/>
      <c r="AB13" s="51"/>
      <c r="AC13" s="51"/>
      <c r="AD13" s="51"/>
      <c r="AE13" s="51"/>
      <c r="AF13" s="51"/>
    </row>
    <row r="14" ht="17.25" customHeight="1" spans="1:32">
      <c r="A14" s="184" t="s">
        <v>162</v>
      </c>
      <c r="B14" s="184"/>
      <c r="C14" s="184" t="s">
        <v>163</v>
      </c>
      <c r="D14" s="51">
        <v>3423.553222</v>
      </c>
      <c r="E14" s="51">
        <v>3423.553222</v>
      </c>
      <c r="F14" s="51">
        <v>388.553222</v>
      </c>
      <c r="G14" s="51">
        <v>3035</v>
      </c>
      <c r="H14" s="51"/>
      <c r="I14" s="51"/>
      <c r="J14" s="51"/>
      <c r="K14" s="51"/>
      <c r="L14" s="51"/>
      <c r="M14" s="51"/>
      <c r="N14" s="51"/>
      <c r="O14" s="51"/>
      <c r="P14" s="51"/>
      <c r="Q14" s="142"/>
      <c r="R14" s="142" t="s">
        <v>164</v>
      </c>
      <c r="S14" s="195" t="s">
        <v>165</v>
      </c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</row>
    <row r="15" ht="17.25" customHeight="1" spans="1:32">
      <c r="A15" s="185"/>
      <c r="B15" s="185" t="s">
        <v>146</v>
      </c>
      <c r="C15" s="185" t="s">
        <v>145</v>
      </c>
      <c r="D15" s="51">
        <v>353.621588</v>
      </c>
      <c r="E15" s="51">
        <v>353.621588</v>
      </c>
      <c r="F15" s="51">
        <v>353.621588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42"/>
      <c r="R15" s="142" t="s">
        <v>127</v>
      </c>
      <c r="S15" s="195" t="s">
        <v>166</v>
      </c>
      <c r="T15" s="51">
        <v>13.578322</v>
      </c>
      <c r="U15" s="51">
        <v>13.578322</v>
      </c>
      <c r="V15" s="51">
        <v>13.578322</v>
      </c>
      <c r="W15" s="51"/>
      <c r="X15" s="51"/>
      <c r="Y15" s="51"/>
      <c r="Z15" s="51"/>
      <c r="AA15" s="51"/>
      <c r="AB15" s="51"/>
      <c r="AC15" s="51"/>
      <c r="AD15" s="51"/>
      <c r="AE15" s="51"/>
      <c r="AF15" s="51"/>
    </row>
    <row r="16" ht="17.25" customHeight="1" spans="1:32">
      <c r="A16" s="185"/>
      <c r="B16" s="185" t="s">
        <v>151</v>
      </c>
      <c r="C16" s="185" t="s">
        <v>167</v>
      </c>
      <c r="D16" s="51">
        <v>3069.931634</v>
      </c>
      <c r="E16" s="51">
        <v>3069.931634</v>
      </c>
      <c r="F16" s="51">
        <v>34.931634</v>
      </c>
      <c r="G16" s="51">
        <v>3035</v>
      </c>
      <c r="H16" s="51"/>
      <c r="I16" s="51"/>
      <c r="J16" s="51"/>
      <c r="K16" s="51"/>
      <c r="L16" s="51"/>
      <c r="M16" s="51"/>
      <c r="N16" s="51"/>
      <c r="O16" s="51"/>
      <c r="P16" s="51"/>
      <c r="Q16" s="142"/>
      <c r="R16" s="142" t="s">
        <v>128</v>
      </c>
      <c r="S16" s="195" t="s">
        <v>168</v>
      </c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</row>
    <row r="17" ht="17.25" customHeight="1" spans="1:32">
      <c r="A17" s="184" t="s">
        <v>169</v>
      </c>
      <c r="B17" s="184"/>
      <c r="C17" s="184" t="s">
        <v>170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142"/>
      <c r="R17" s="142" t="s">
        <v>129</v>
      </c>
      <c r="S17" s="195" t="s">
        <v>171</v>
      </c>
      <c r="T17" s="51">
        <v>2.808293</v>
      </c>
      <c r="U17" s="51">
        <v>2.808293</v>
      </c>
      <c r="V17" s="51">
        <v>2.808293</v>
      </c>
      <c r="W17" s="51"/>
      <c r="X17" s="51"/>
      <c r="Y17" s="51"/>
      <c r="Z17" s="51"/>
      <c r="AA17" s="51"/>
      <c r="AB17" s="51"/>
      <c r="AC17" s="51"/>
      <c r="AD17" s="51"/>
      <c r="AE17" s="51"/>
      <c r="AF17" s="51"/>
    </row>
    <row r="18" ht="17.25" customHeight="1" spans="1:32">
      <c r="A18" s="185"/>
      <c r="B18" s="185" t="s">
        <v>146</v>
      </c>
      <c r="C18" s="185" t="s">
        <v>172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142"/>
      <c r="R18" s="142" t="s">
        <v>130</v>
      </c>
      <c r="S18" s="195" t="s">
        <v>93</v>
      </c>
      <c r="T18" s="51">
        <v>29.87016</v>
      </c>
      <c r="U18" s="51">
        <v>29.87016</v>
      </c>
      <c r="V18" s="51">
        <v>29.87016</v>
      </c>
      <c r="W18" s="51"/>
      <c r="X18" s="51"/>
      <c r="Y18" s="51"/>
      <c r="Z18" s="51"/>
      <c r="AA18" s="51"/>
      <c r="AB18" s="51"/>
      <c r="AC18" s="51"/>
      <c r="AD18" s="51"/>
      <c r="AE18" s="51"/>
      <c r="AF18" s="51"/>
    </row>
    <row r="19" ht="17.25" customHeight="1" spans="1:32">
      <c r="A19" s="13"/>
      <c r="B19" s="13"/>
      <c r="C19" s="13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142"/>
      <c r="R19" s="142" t="s">
        <v>173</v>
      </c>
      <c r="S19" s="195" t="s">
        <v>174</v>
      </c>
      <c r="T19" s="51">
        <v>20.6208</v>
      </c>
      <c r="U19" s="51">
        <v>20.6208</v>
      </c>
      <c r="V19" s="51">
        <v>20.6208</v>
      </c>
      <c r="W19" s="51"/>
      <c r="X19" s="51"/>
      <c r="Y19" s="51"/>
      <c r="Z19" s="51"/>
      <c r="AA19" s="51"/>
      <c r="AB19" s="51"/>
      <c r="AC19" s="51"/>
      <c r="AD19" s="51"/>
      <c r="AE19" s="51"/>
      <c r="AF19" s="51"/>
    </row>
    <row r="20" ht="17.25" customHeight="1" spans="1:3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 t="s">
        <v>175</v>
      </c>
      <c r="R20" s="13"/>
      <c r="S20" s="194" t="s">
        <v>167</v>
      </c>
      <c r="T20" s="51">
        <v>3069.931634</v>
      </c>
      <c r="U20" s="51">
        <v>3069.931634</v>
      </c>
      <c r="V20" s="51">
        <v>34.931634</v>
      </c>
      <c r="W20" s="51">
        <v>3035</v>
      </c>
      <c r="X20" s="51"/>
      <c r="Y20" s="51"/>
      <c r="Z20" s="51"/>
      <c r="AA20" s="51"/>
      <c r="AB20" s="51"/>
      <c r="AC20" s="51"/>
      <c r="AD20" s="51"/>
      <c r="AE20" s="51"/>
      <c r="AF20" s="51"/>
    </row>
    <row r="21" ht="17.25" customHeight="1" spans="1:3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2"/>
      <c r="R21" s="142" t="s">
        <v>146</v>
      </c>
      <c r="S21" s="195" t="s">
        <v>176</v>
      </c>
      <c r="T21" s="51">
        <v>44.747663</v>
      </c>
      <c r="U21" s="51">
        <v>44.747663</v>
      </c>
      <c r="V21" s="51">
        <v>14.747663</v>
      </c>
      <c r="W21" s="51">
        <v>30</v>
      </c>
      <c r="X21" s="51"/>
      <c r="Y21" s="51"/>
      <c r="Z21" s="51"/>
      <c r="AA21" s="51"/>
      <c r="AB21" s="51"/>
      <c r="AC21" s="51"/>
      <c r="AD21" s="51"/>
      <c r="AE21" s="51"/>
      <c r="AF21" s="51"/>
    </row>
    <row r="22" ht="17.25" customHeight="1" spans="1:3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2"/>
      <c r="R22" s="142" t="s">
        <v>128</v>
      </c>
      <c r="S22" s="195" t="s">
        <v>177</v>
      </c>
      <c r="T22" s="51">
        <v>7</v>
      </c>
      <c r="U22" s="51">
        <v>7</v>
      </c>
      <c r="V22" s="51"/>
      <c r="W22" s="51">
        <v>7</v>
      </c>
      <c r="X22" s="51"/>
      <c r="Y22" s="51"/>
      <c r="Z22" s="51"/>
      <c r="AA22" s="51"/>
      <c r="AB22" s="51"/>
      <c r="AC22" s="51"/>
      <c r="AD22" s="51"/>
      <c r="AE22" s="51"/>
      <c r="AF22" s="51"/>
    </row>
    <row r="23" ht="17.25" customHeight="1" spans="1:3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2"/>
      <c r="R23" s="142" t="s">
        <v>178</v>
      </c>
      <c r="S23" s="195" t="s">
        <v>179</v>
      </c>
      <c r="T23" s="51">
        <v>35</v>
      </c>
      <c r="U23" s="51">
        <v>35</v>
      </c>
      <c r="V23" s="51"/>
      <c r="W23" s="51">
        <v>35</v>
      </c>
      <c r="X23" s="51"/>
      <c r="Y23" s="51"/>
      <c r="Z23" s="51"/>
      <c r="AA23" s="51"/>
      <c r="AB23" s="51"/>
      <c r="AC23" s="51"/>
      <c r="AD23" s="51"/>
      <c r="AE23" s="51"/>
      <c r="AF23" s="51"/>
    </row>
    <row r="24" ht="17.25" customHeight="1" spans="1:3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2"/>
      <c r="R24" s="142" t="s">
        <v>180</v>
      </c>
      <c r="S24" s="195" t="s">
        <v>156</v>
      </c>
      <c r="T24" s="51">
        <v>0.92</v>
      </c>
      <c r="U24" s="51">
        <v>0.92</v>
      </c>
      <c r="V24" s="51">
        <v>0.92</v>
      </c>
      <c r="W24" s="51"/>
      <c r="X24" s="51"/>
      <c r="Y24" s="51"/>
      <c r="Z24" s="51"/>
      <c r="AA24" s="51"/>
      <c r="AB24" s="51"/>
      <c r="AC24" s="51"/>
      <c r="AD24" s="51"/>
      <c r="AE24" s="51"/>
      <c r="AF24" s="51"/>
    </row>
    <row r="25" ht="17.25" customHeight="1" spans="1:3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2"/>
      <c r="R25" s="142" t="s">
        <v>181</v>
      </c>
      <c r="S25" s="195" t="s">
        <v>159</v>
      </c>
      <c r="T25" s="51">
        <v>1.524924</v>
      </c>
      <c r="U25" s="51">
        <v>1.524924</v>
      </c>
      <c r="V25" s="51">
        <v>1.524924</v>
      </c>
      <c r="W25" s="51"/>
      <c r="X25" s="51"/>
      <c r="Y25" s="51"/>
      <c r="Z25" s="51"/>
      <c r="AA25" s="51"/>
      <c r="AB25" s="51"/>
      <c r="AC25" s="51"/>
      <c r="AD25" s="51"/>
      <c r="AE25" s="51"/>
      <c r="AF25" s="51"/>
    </row>
    <row r="26" ht="17.25" customHeight="1" spans="1:3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2"/>
      <c r="R26" s="142" t="s">
        <v>131</v>
      </c>
      <c r="S26" s="195" t="s">
        <v>182</v>
      </c>
      <c r="T26" s="51">
        <v>3</v>
      </c>
      <c r="U26" s="51">
        <v>3</v>
      </c>
      <c r="V26" s="51">
        <v>3</v>
      </c>
      <c r="W26" s="51"/>
      <c r="X26" s="51"/>
      <c r="Y26" s="51"/>
      <c r="Z26" s="51"/>
      <c r="AA26" s="51"/>
      <c r="AB26" s="51"/>
      <c r="AC26" s="51"/>
      <c r="AD26" s="51"/>
      <c r="AE26" s="51"/>
      <c r="AF26" s="51"/>
    </row>
    <row r="27" ht="17.25" customHeight="1" spans="1:3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2"/>
      <c r="R27" s="142" t="s">
        <v>141</v>
      </c>
      <c r="S27" s="195" t="s">
        <v>183</v>
      </c>
      <c r="T27" s="51">
        <v>2963</v>
      </c>
      <c r="U27" s="51">
        <v>2963</v>
      </c>
      <c r="V27" s="51"/>
      <c r="W27" s="51">
        <v>2963</v>
      </c>
      <c r="X27" s="51"/>
      <c r="Y27" s="51"/>
      <c r="Z27" s="51"/>
      <c r="AA27" s="51"/>
      <c r="AB27" s="51"/>
      <c r="AC27" s="51"/>
      <c r="AD27" s="51"/>
      <c r="AE27" s="51"/>
      <c r="AF27" s="51"/>
    </row>
    <row r="28" ht="17.25" customHeight="1" spans="1:3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2"/>
      <c r="R28" s="142" t="s">
        <v>184</v>
      </c>
      <c r="S28" s="195" t="s">
        <v>185</v>
      </c>
      <c r="T28" s="51">
        <v>4.006599</v>
      </c>
      <c r="U28" s="51">
        <v>4.006599</v>
      </c>
      <c r="V28" s="51">
        <v>4.006599</v>
      </c>
      <c r="W28" s="51"/>
      <c r="X28" s="51"/>
      <c r="Y28" s="51"/>
      <c r="Z28" s="51"/>
      <c r="AA28" s="51"/>
      <c r="AB28" s="51"/>
      <c r="AC28" s="51"/>
      <c r="AD28" s="51"/>
      <c r="AE28" s="51"/>
      <c r="AF28" s="51"/>
    </row>
    <row r="29" ht="17.25" customHeight="1" spans="1:3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2"/>
      <c r="R29" s="142" t="s">
        <v>186</v>
      </c>
      <c r="S29" s="195" t="s">
        <v>187</v>
      </c>
      <c r="T29" s="51">
        <v>4.396448</v>
      </c>
      <c r="U29" s="51">
        <v>4.396448</v>
      </c>
      <c r="V29" s="51">
        <v>4.396448</v>
      </c>
      <c r="W29" s="51"/>
      <c r="X29" s="51"/>
      <c r="Y29" s="51"/>
      <c r="Z29" s="51"/>
      <c r="AA29" s="51"/>
      <c r="AB29" s="51"/>
      <c r="AC29" s="51"/>
      <c r="AD29" s="51"/>
      <c r="AE29" s="51"/>
      <c r="AF29" s="51"/>
    </row>
    <row r="30" ht="17.25" customHeight="1" spans="1:3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42"/>
      <c r="R30" s="142" t="s">
        <v>188</v>
      </c>
      <c r="S30" s="195" t="s">
        <v>189</v>
      </c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</row>
    <row r="31" ht="17.25" customHeight="1" spans="1:3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2"/>
      <c r="R31" s="142" t="s">
        <v>190</v>
      </c>
      <c r="S31" s="195" t="s">
        <v>191</v>
      </c>
      <c r="T31" s="51">
        <v>6.336</v>
      </c>
      <c r="U31" s="51">
        <v>6.336</v>
      </c>
      <c r="V31" s="51">
        <v>6.336</v>
      </c>
      <c r="W31" s="51"/>
      <c r="X31" s="51"/>
      <c r="Y31" s="51"/>
      <c r="Z31" s="51"/>
      <c r="AA31" s="51"/>
      <c r="AB31" s="51"/>
      <c r="AC31" s="51"/>
      <c r="AD31" s="51"/>
      <c r="AE31" s="51"/>
      <c r="AF31" s="51"/>
    </row>
    <row r="32" ht="17.25" customHeight="1" spans="1:3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 t="s">
        <v>192</v>
      </c>
      <c r="R32" s="13"/>
      <c r="S32" s="194" t="s">
        <v>170</v>
      </c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</row>
    <row r="33" ht="17.25" customHeight="1" spans="1:3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42"/>
      <c r="R33" s="142" t="s">
        <v>157</v>
      </c>
      <c r="S33" s="195" t="s">
        <v>193</v>
      </c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</row>
    <row r="34" ht="20.25" customHeight="1" spans="1:32">
      <c r="A34" s="186" t="s">
        <v>22</v>
      </c>
      <c r="B34" s="187"/>
      <c r="C34" s="188"/>
      <c r="D34" s="33">
        <v>3423.553222</v>
      </c>
      <c r="E34" s="33">
        <v>3423.553222</v>
      </c>
      <c r="F34" s="33">
        <v>388.553222</v>
      </c>
      <c r="G34" s="33">
        <v>3035</v>
      </c>
      <c r="H34" s="33"/>
      <c r="I34" s="33"/>
      <c r="J34" s="33"/>
      <c r="K34" s="33"/>
      <c r="L34" s="33"/>
      <c r="M34" s="33"/>
      <c r="N34" s="33"/>
      <c r="O34" s="33"/>
      <c r="P34" s="33"/>
      <c r="Q34" s="196" t="s">
        <v>22</v>
      </c>
      <c r="R34" s="196"/>
      <c r="S34" s="196"/>
      <c r="T34" s="51">
        <v>3423.553222</v>
      </c>
      <c r="U34" s="51">
        <v>3423.553222</v>
      </c>
      <c r="V34" s="51">
        <v>388.553222</v>
      </c>
      <c r="W34" s="51">
        <v>3035</v>
      </c>
      <c r="X34" s="51"/>
      <c r="Y34" s="51"/>
      <c r="Z34" s="51"/>
      <c r="AA34" s="51"/>
      <c r="AB34" s="51"/>
      <c r="AC34" s="51"/>
      <c r="AD34" s="51"/>
      <c r="AE34" s="51"/>
      <c r="AF34" s="51"/>
    </row>
  </sheetData>
  <mergeCells count="16">
    <mergeCell ref="A2:AC2"/>
    <mergeCell ref="A3:C3"/>
    <mergeCell ref="A4:P4"/>
    <mergeCell ref="Q4:AF4"/>
    <mergeCell ref="A5:C5"/>
    <mergeCell ref="E5:G5"/>
    <mergeCell ref="H5:J5"/>
    <mergeCell ref="K5:M5"/>
    <mergeCell ref="Q5:S5"/>
    <mergeCell ref="U5:W5"/>
    <mergeCell ref="X5:Z5"/>
    <mergeCell ref="AA5:AC5"/>
    <mergeCell ref="A34:C34"/>
    <mergeCell ref="Q34:S34"/>
    <mergeCell ref="D5:D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workbookViewId="0">
      <selection activeCell="A1" sqref="A1"/>
    </sheetView>
  </sheetViews>
  <sheetFormatPr defaultColWidth="9.13888888888889" defaultRowHeight="14.25" customHeight="1" outlineLevelRow="6" outlineLevelCol="5"/>
  <cols>
    <col min="1" max="2" width="27.4259259259259" customWidth="1"/>
    <col min="3" max="3" width="17.287037037037" customWidth="1"/>
    <col min="4" max="5" width="26.287037037037" customWidth="1"/>
    <col min="6" max="6" width="18.712962962963" customWidth="1"/>
  </cols>
  <sheetData>
    <row r="1" customHeight="1" spans="1:6">
      <c r="A1" s="171"/>
      <c r="B1" s="171"/>
      <c r="C1" s="72"/>
      <c r="F1" s="172" t="s">
        <v>194</v>
      </c>
    </row>
    <row r="2" ht="25.5" customHeight="1" spans="1:6">
      <c r="A2" s="173" t="s">
        <v>195</v>
      </c>
      <c r="B2" s="173"/>
      <c r="C2" s="173"/>
      <c r="D2" s="173"/>
      <c r="E2" s="173"/>
      <c r="F2" s="173"/>
    </row>
    <row r="3" ht="15.75" customHeight="1" spans="1:6">
      <c r="A3" s="4" t="str">
        <f>"单位名称："&amp;"曲靖市数字经济发展中心"</f>
        <v>单位名称：曲靖市数字经济发展中心</v>
      </c>
      <c r="B3" s="171"/>
      <c r="C3" s="72"/>
      <c r="F3" s="172" t="str">
        <f>"单位："&amp;"万元"</f>
        <v>单位：万元</v>
      </c>
    </row>
    <row r="4" ht="19.5" customHeight="1" spans="1:6">
      <c r="A4" s="9" t="s">
        <v>196</v>
      </c>
      <c r="B4" s="10" t="s">
        <v>197</v>
      </c>
      <c r="C4" s="10" t="s">
        <v>198</v>
      </c>
      <c r="D4" s="10"/>
      <c r="E4" s="10"/>
      <c r="F4" s="10" t="s">
        <v>182</v>
      </c>
    </row>
    <row r="5" ht="19.5" customHeight="1" spans="1:6">
      <c r="A5" s="9"/>
      <c r="B5" s="10"/>
      <c r="C5" s="66" t="s">
        <v>30</v>
      </c>
      <c r="D5" s="66" t="s">
        <v>199</v>
      </c>
      <c r="E5" s="66" t="s">
        <v>200</v>
      </c>
      <c r="F5" s="10"/>
    </row>
    <row r="6" ht="18.75" customHeight="1" spans="1:6">
      <c r="A6" s="174">
        <v>1</v>
      </c>
      <c r="B6" s="174">
        <v>2</v>
      </c>
      <c r="C6" s="175">
        <v>3</v>
      </c>
      <c r="D6" s="174">
        <v>4</v>
      </c>
      <c r="E6" s="174">
        <v>5</v>
      </c>
      <c r="F6" s="174">
        <v>6</v>
      </c>
    </row>
    <row r="7" ht="18.75" customHeight="1" spans="1:6">
      <c r="A7" s="51">
        <v>3</v>
      </c>
      <c r="B7" s="51"/>
      <c r="C7" s="51"/>
      <c r="D7" s="51"/>
      <c r="E7" s="51"/>
      <c r="F7" s="51">
        <v>3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2"/>
  <sheetViews>
    <sheetView topLeftCell="A7" workbookViewId="0">
      <selection activeCell="Q23" sqref="Q23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87037037037" customWidth="1"/>
    <col min="4" max="4" width="10.1388888888889" customWidth="1"/>
    <col min="5" max="5" width="17.5740740740741" customWidth="1"/>
    <col min="6" max="6" width="10.287037037037" customWidth="1"/>
    <col min="7" max="7" width="23" customWidth="1"/>
    <col min="8" max="8" width="10.7037037037037" customWidth="1"/>
    <col min="9" max="9" width="11" customWidth="1"/>
    <col min="10" max="10" width="15.4259259259259" customWidth="1"/>
    <col min="11" max="11" width="10.7037037037037" customWidth="1"/>
    <col min="12" max="13" width="11.1388888888889" customWidth="1"/>
    <col min="15" max="15" width="11.1388888888889" customWidth="1"/>
    <col min="16" max="16" width="11.8518518518519" customWidth="1"/>
    <col min="20" max="20" width="12.1388888888889" customWidth="1"/>
    <col min="21" max="23" width="12.287037037037" customWidth="1"/>
    <col min="24" max="24" width="12.7037037037037" customWidth="1"/>
    <col min="25" max="26" width="11.1388888888889" customWidth="1"/>
  </cols>
  <sheetData>
    <row r="1" ht="16.5" customHeight="1" spans="2:26">
      <c r="B1" s="151"/>
      <c r="D1" s="152"/>
      <c r="E1" s="152"/>
      <c r="F1" s="152"/>
      <c r="G1" s="152"/>
      <c r="H1" s="153"/>
      <c r="I1" s="153"/>
      <c r="K1" s="153"/>
      <c r="L1" s="153"/>
      <c r="M1" s="153"/>
      <c r="P1" s="153"/>
      <c r="T1" s="153"/>
      <c r="X1" s="151"/>
      <c r="Z1" s="56" t="s">
        <v>201</v>
      </c>
    </row>
    <row r="2" ht="26.25" customHeight="1" spans="1:26">
      <c r="A2" s="53" t="s">
        <v>202</v>
      </c>
      <c r="B2" s="53"/>
      <c r="C2" s="53"/>
      <c r="D2" s="53"/>
      <c r="E2" s="53"/>
      <c r="F2" s="53"/>
      <c r="G2" s="53"/>
      <c r="H2" s="53"/>
      <c r="I2" s="53"/>
      <c r="J2" s="3"/>
      <c r="K2" s="53"/>
      <c r="L2" s="53"/>
      <c r="M2" s="53"/>
      <c r="N2" s="3"/>
      <c r="O2" s="3"/>
      <c r="P2" s="53"/>
      <c r="Q2" s="3"/>
      <c r="R2" s="3"/>
      <c r="S2" s="3"/>
      <c r="T2" s="53"/>
      <c r="U2" s="53"/>
      <c r="V2" s="53"/>
      <c r="W2" s="53"/>
      <c r="X2" s="53"/>
      <c r="Y2" s="53"/>
      <c r="Z2" s="53"/>
    </row>
    <row r="3" ht="15" customHeight="1" spans="1:26">
      <c r="A3" s="4" t="str">
        <f>"单位名称："&amp;"曲靖市数字经济发展中心"</f>
        <v>单位名称：曲靖市数字经济发展中心</v>
      </c>
      <c r="B3" s="154"/>
      <c r="C3" s="154"/>
      <c r="D3" s="154"/>
      <c r="E3" s="154"/>
      <c r="F3" s="154"/>
      <c r="G3" s="154"/>
      <c r="H3" s="155"/>
      <c r="I3" s="155"/>
      <c r="J3" s="6"/>
      <c r="K3" s="155"/>
      <c r="L3" s="155"/>
      <c r="M3" s="155"/>
      <c r="N3" s="6"/>
      <c r="O3" s="6"/>
      <c r="P3" s="155"/>
      <c r="Q3" s="6"/>
      <c r="R3" s="6"/>
      <c r="S3" s="6"/>
      <c r="T3" s="155"/>
      <c r="X3" s="151"/>
      <c r="Z3" s="90" t="str">
        <f>"单位："&amp;"万元"</f>
        <v>单位：万元</v>
      </c>
    </row>
    <row r="4" ht="18" customHeight="1" spans="1:26">
      <c r="A4" s="156" t="s">
        <v>203</v>
      </c>
      <c r="B4" s="156" t="s">
        <v>204</v>
      </c>
      <c r="C4" s="156" t="s">
        <v>205</v>
      </c>
      <c r="D4" s="156" t="s">
        <v>206</v>
      </c>
      <c r="E4" s="156" t="s">
        <v>207</v>
      </c>
      <c r="F4" s="156" t="s">
        <v>208</v>
      </c>
      <c r="G4" s="156" t="s">
        <v>209</v>
      </c>
      <c r="H4" s="67" t="s">
        <v>210</v>
      </c>
      <c r="I4" s="67" t="s">
        <v>210</v>
      </c>
      <c r="J4" s="10"/>
      <c r="K4" s="67"/>
      <c r="L4" s="67"/>
      <c r="M4" s="67"/>
      <c r="N4" s="10"/>
      <c r="O4" s="10"/>
      <c r="P4" s="67"/>
      <c r="Q4" s="10"/>
      <c r="R4" s="10"/>
      <c r="S4" s="10"/>
      <c r="T4" s="169" t="s">
        <v>34</v>
      </c>
      <c r="U4" s="67" t="s">
        <v>35</v>
      </c>
      <c r="V4" s="67"/>
      <c r="W4" s="67"/>
      <c r="X4" s="67"/>
      <c r="Y4" s="67"/>
      <c r="Z4" s="67"/>
    </row>
    <row r="5" ht="18" customHeight="1" spans="1:26">
      <c r="A5" s="157"/>
      <c r="B5" s="158"/>
      <c r="C5" s="157"/>
      <c r="D5" s="157"/>
      <c r="E5" s="157"/>
      <c r="F5" s="157"/>
      <c r="G5" s="157"/>
      <c r="H5" s="67" t="s">
        <v>211</v>
      </c>
      <c r="I5" s="67" t="s">
        <v>31</v>
      </c>
      <c r="J5" s="10"/>
      <c r="K5" s="67"/>
      <c r="L5" s="67"/>
      <c r="M5" s="67"/>
      <c r="N5" s="10"/>
      <c r="O5" s="10"/>
      <c r="P5" s="67"/>
      <c r="Q5" s="10" t="s">
        <v>212</v>
      </c>
      <c r="R5" s="10"/>
      <c r="S5" s="10"/>
      <c r="T5" s="156" t="s">
        <v>34</v>
      </c>
      <c r="U5" s="67" t="s">
        <v>35</v>
      </c>
      <c r="V5" s="169" t="s">
        <v>36</v>
      </c>
      <c r="W5" s="67" t="s">
        <v>35</v>
      </c>
      <c r="X5" s="169" t="s">
        <v>38</v>
      </c>
      <c r="Y5" s="169" t="s">
        <v>39</v>
      </c>
      <c r="Z5" s="167" t="s">
        <v>40</v>
      </c>
    </row>
    <row r="6" customHeight="1" spans="1:26">
      <c r="A6" s="159"/>
      <c r="B6" s="159"/>
      <c r="C6" s="159"/>
      <c r="D6" s="159"/>
      <c r="E6" s="159"/>
      <c r="F6" s="159"/>
      <c r="G6" s="159"/>
      <c r="H6" s="159"/>
      <c r="I6" s="166" t="s">
        <v>213</v>
      </c>
      <c r="J6" s="167" t="s">
        <v>214</v>
      </c>
      <c r="K6" s="156" t="s">
        <v>215</v>
      </c>
      <c r="L6" s="156" t="s">
        <v>216</v>
      </c>
      <c r="M6" s="156" t="s">
        <v>217</v>
      </c>
      <c r="N6" s="156" t="s">
        <v>218</v>
      </c>
      <c r="O6" s="156" t="s">
        <v>32</v>
      </c>
      <c r="P6" s="156" t="s">
        <v>33</v>
      </c>
      <c r="Q6" s="156" t="s">
        <v>31</v>
      </c>
      <c r="R6" s="156" t="s">
        <v>32</v>
      </c>
      <c r="S6" s="156" t="s">
        <v>33</v>
      </c>
      <c r="T6" s="159"/>
      <c r="U6" s="156" t="s">
        <v>30</v>
      </c>
      <c r="V6" s="156" t="s">
        <v>36</v>
      </c>
      <c r="W6" s="156" t="s">
        <v>219</v>
      </c>
      <c r="X6" s="156" t="s">
        <v>38</v>
      </c>
      <c r="Y6" s="156" t="s">
        <v>39</v>
      </c>
      <c r="Z6" s="156" t="s">
        <v>40</v>
      </c>
    </row>
    <row r="7" ht="37.5" customHeight="1" spans="1:26">
      <c r="A7" s="160"/>
      <c r="B7" s="160"/>
      <c r="C7" s="160"/>
      <c r="D7" s="160"/>
      <c r="E7" s="160"/>
      <c r="F7" s="160"/>
      <c r="G7" s="160"/>
      <c r="H7" s="160"/>
      <c r="I7" s="55" t="s">
        <v>30</v>
      </c>
      <c r="J7" s="55" t="s">
        <v>220</v>
      </c>
      <c r="K7" s="168" t="s">
        <v>214</v>
      </c>
      <c r="L7" s="168" t="s">
        <v>216</v>
      </c>
      <c r="M7" s="168" t="s">
        <v>217</v>
      </c>
      <c r="N7" s="168" t="s">
        <v>218</v>
      </c>
      <c r="O7" s="168" t="s">
        <v>218</v>
      </c>
      <c r="P7" s="168" t="s">
        <v>218</v>
      </c>
      <c r="Q7" s="168" t="s">
        <v>216</v>
      </c>
      <c r="R7" s="168" t="s">
        <v>217</v>
      </c>
      <c r="S7" s="168" t="s">
        <v>218</v>
      </c>
      <c r="T7" s="168" t="s">
        <v>34</v>
      </c>
      <c r="U7" s="168" t="s">
        <v>30</v>
      </c>
      <c r="V7" s="168" t="s">
        <v>36</v>
      </c>
      <c r="W7" s="168" t="s">
        <v>219</v>
      </c>
      <c r="X7" s="168" t="s">
        <v>38</v>
      </c>
      <c r="Y7" s="168" t="s">
        <v>39</v>
      </c>
      <c r="Z7" s="168" t="s">
        <v>40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71">
        <v>25</v>
      </c>
      <c r="Z8" s="170">
        <v>26</v>
      </c>
    </row>
    <row r="9" ht="21" customHeight="1" spans="1:26">
      <c r="A9" s="13" t="s">
        <v>42</v>
      </c>
      <c r="B9" s="161"/>
      <c r="C9" s="161"/>
      <c r="D9" s="161"/>
      <c r="E9" s="161"/>
      <c r="F9" s="161"/>
      <c r="G9" s="161"/>
      <c r="H9" s="51">
        <f t="shared" ref="H9:M9" si="0">H10</f>
        <v>388.553222</v>
      </c>
      <c r="I9" s="51">
        <f t="shared" si="0"/>
        <v>388.553222</v>
      </c>
      <c r="J9" s="51"/>
      <c r="K9" s="51"/>
      <c r="L9" s="51"/>
      <c r="M9" s="51">
        <f t="shared" si="0"/>
        <v>388.553222</v>
      </c>
      <c r="N9" s="51"/>
      <c r="O9" s="33"/>
      <c r="P9" s="33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ht="23.25" customHeight="1" outlineLevel="1" spans="1:26">
      <c r="A10" s="142" t="s">
        <v>42</v>
      </c>
      <c r="B10" s="13"/>
      <c r="C10" s="13"/>
      <c r="D10" s="13"/>
      <c r="E10" s="13"/>
      <c r="F10" s="13"/>
      <c r="G10" s="13"/>
      <c r="H10" s="51">
        <f t="shared" ref="H10:M10" si="1">H32</f>
        <v>388.553222</v>
      </c>
      <c r="I10" s="51">
        <f t="shared" si="1"/>
        <v>388.553222</v>
      </c>
      <c r="J10" s="51"/>
      <c r="K10" s="51"/>
      <c r="L10" s="51"/>
      <c r="M10" s="51">
        <f t="shared" si="1"/>
        <v>388.553222</v>
      </c>
      <c r="N10" s="51"/>
      <c r="O10" s="33"/>
      <c r="P10" s="33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ht="23.25" customHeight="1" outlineLevel="2" spans="1:26">
      <c r="A11" s="162" t="s">
        <v>42</v>
      </c>
      <c r="B11" s="13" t="s">
        <v>221</v>
      </c>
      <c r="C11" s="13" t="s">
        <v>222</v>
      </c>
      <c r="D11" s="13" t="s">
        <v>63</v>
      </c>
      <c r="E11" s="13" t="s">
        <v>64</v>
      </c>
      <c r="F11" s="13" t="s">
        <v>223</v>
      </c>
      <c r="G11" s="13" t="s">
        <v>148</v>
      </c>
      <c r="H11" s="51">
        <v>94.0416</v>
      </c>
      <c r="I11" s="51">
        <v>94.0416</v>
      </c>
      <c r="J11" s="51"/>
      <c r="K11" s="51"/>
      <c r="L11" s="51"/>
      <c r="M11" s="51">
        <v>94.0416</v>
      </c>
      <c r="N11" s="51"/>
      <c r="O11" s="13"/>
      <c r="P11" s="13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ht="23.25" customHeight="1" outlineLevel="2" spans="1:26">
      <c r="A12" s="162" t="s">
        <v>42</v>
      </c>
      <c r="B12" s="13" t="s">
        <v>221</v>
      </c>
      <c r="C12" s="13" t="s">
        <v>222</v>
      </c>
      <c r="D12" s="13" t="s">
        <v>63</v>
      </c>
      <c r="E12" s="13" t="s">
        <v>64</v>
      </c>
      <c r="F12" s="13" t="s">
        <v>224</v>
      </c>
      <c r="G12" s="13" t="s">
        <v>152</v>
      </c>
      <c r="H12" s="51">
        <v>8.268732</v>
      </c>
      <c r="I12" s="51">
        <v>8.268732</v>
      </c>
      <c r="J12" s="51"/>
      <c r="K12" s="51"/>
      <c r="L12" s="51"/>
      <c r="M12" s="51">
        <v>8.268732</v>
      </c>
      <c r="N12" s="51"/>
      <c r="O12" s="13"/>
      <c r="P12" s="13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ht="23.25" customHeight="1" outlineLevel="2" spans="1:26">
      <c r="A13" s="162" t="s">
        <v>42</v>
      </c>
      <c r="B13" s="13" t="s">
        <v>221</v>
      </c>
      <c r="C13" s="13" t="s">
        <v>222</v>
      </c>
      <c r="D13" s="13" t="s">
        <v>63</v>
      </c>
      <c r="E13" s="13" t="s">
        <v>64</v>
      </c>
      <c r="F13" s="13" t="s">
        <v>225</v>
      </c>
      <c r="G13" s="13" t="s">
        <v>158</v>
      </c>
      <c r="H13" s="51">
        <v>7.8368</v>
      </c>
      <c r="I13" s="51">
        <v>7.8368</v>
      </c>
      <c r="J13" s="51"/>
      <c r="K13" s="51"/>
      <c r="L13" s="51"/>
      <c r="M13" s="51">
        <v>7.8368</v>
      </c>
      <c r="N13" s="51"/>
      <c r="O13" s="13"/>
      <c r="P13" s="13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ht="23.25" customHeight="1" outlineLevel="2" spans="1:26">
      <c r="A14" s="162" t="s">
        <v>42</v>
      </c>
      <c r="B14" s="13" t="s">
        <v>221</v>
      </c>
      <c r="C14" s="13" t="s">
        <v>222</v>
      </c>
      <c r="D14" s="13" t="s">
        <v>63</v>
      </c>
      <c r="E14" s="13" t="s">
        <v>64</v>
      </c>
      <c r="F14" s="13" t="s">
        <v>225</v>
      </c>
      <c r="G14" s="13" t="s">
        <v>158</v>
      </c>
      <c r="H14" s="51">
        <v>75.9336</v>
      </c>
      <c r="I14" s="51">
        <v>75.9336</v>
      </c>
      <c r="J14" s="51"/>
      <c r="K14" s="51"/>
      <c r="L14" s="51"/>
      <c r="M14" s="51">
        <v>75.9336</v>
      </c>
      <c r="N14" s="51"/>
      <c r="O14" s="13"/>
      <c r="P14" s="13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ht="23.25" customHeight="1" outlineLevel="2" spans="1:26">
      <c r="A15" s="162" t="s">
        <v>42</v>
      </c>
      <c r="B15" s="13" t="s">
        <v>221</v>
      </c>
      <c r="C15" s="13" t="s">
        <v>222</v>
      </c>
      <c r="D15" s="13" t="s">
        <v>63</v>
      </c>
      <c r="E15" s="13" t="s">
        <v>64</v>
      </c>
      <c r="F15" s="13" t="s">
        <v>225</v>
      </c>
      <c r="G15" s="13" t="s">
        <v>158</v>
      </c>
      <c r="H15" s="51">
        <v>22.086</v>
      </c>
      <c r="I15" s="51">
        <v>22.086</v>
      </c>
      <c r="J15" s="51"/>
      <c r="K15" s="51"/>
      <c r="L15" s="51"/>
      <c r="M15" s="51">
        <v>22.086</v>
      </c>
      <c r="N15" s="51"/>
      <c r="O15" s="13"/>
      <c r="P15" s="13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ht="23.25" customHeight="1" outlineLevel="2" spans="1:26">
      <c r="A16" s="162" t="s">
        <v>42</v>
      </c>
      <c r="B16" s="13" t="s">
        <v>226</v>
      </c>
      <c r="C16" s="13" t="s">
        <v>227</v>
      </c>
      <c r="D16" s="13" t="s">
        <v>63</v>
      </c>
      <c r="E16" s="13" t="s">
        <v>64</v>
      </c>
      <c r="F16" s="13" t="s">
        <v>225</v>
      </c>
      <c r="G16" s="13" t="s">
        <v>158</v>
      </c>
      <c r="H16" s="51">
        <v>41.4</v>
      </c>
      <c r="I16" s="51">
        <v>41.4</v>
      </c>
      <c r="J16" s="51"/>
      <c r="K16" s="51"/>
      <c r="L16" s="51"/>
      <c r="M16" s="51">
        <v>41.4</v>
      </c>
      <c r="N16" s="51"/>
      <c r="O16" s="13"/>
      <c r="P16" s="13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ht="23.25" customHeight="1" outlineLevel="2" spans="1:26">
      <c r="A17" s="162" t="s">
        <v>42</v>
      </c>
      <c r="B17" s="13" t="s">
        <v>228</v>
      </c>
      <c r="C17" s="13" t="s">
        <v>229</v>
      </c>
      <c r="D17" s="13" t="s">
        <v>75</v>
      </c>
      <c r="E17" s="13" t="s">
        <v>76</v>
      </c>
      <c r="F17" s="13" t="s">
        <v>230</v>
      </c>
      <c r="G17" s="13" t="s">
        <v>161</v>
      </c>
      <c r="H17" s="51">
        <v>37.177281</v>
      </c>
      <c r="I17" s="51">
        <v>37.177281</v>
      </c>
      <c r="J17" s="51"/>
      <c r="K17" s="51"/>
      <c r="L17" s="51"/>
      <c r="M17" s="51">
        <v>37.177281</v>
      </c>
      <c r="N17" s="51"/>
      <c r="O17" s="13"/>
      <c r="P17" s="13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ht="23.25" customHeight="1" outlineLevel="2" spans="1:26">
      <c r="A18" s="162" t="s">
        <v>42</v>
      </c>
      <c r="B18" s="13" t="s">
        <v>231</v>
      </c>
      <c r="C18" s="13" t="s">
        <v>232</v>
      </c>
      <c r="D18" s="13" t="s">
        <v>84</v>
      </c>
      <c r="E18" s="13" t="s">
        <v>85</v>
      </c>
      <c r="F18" s="13" t="s">
        <v>233</v>
      </c>
      <c r="G18" s="13" t="s">
        <v>166</v>
      </c>
      <c r="H18" s="51">
        <v>13.578322</v>
      </c>
      <c r="I18" s="51">
        <v>13.578322</v>
      </c>
      <c r="J18" s="51"/>
      <c r="K18" s="51"/>
      <c r="L18" s="51"/>
      <c r="M18" s="51">
        <v>13.578322</v>
      </c>
      <c r="N18" s="51"/>
      <c r="O18" s="13"/>
      <c r="P18" s="13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ht="23.25" customHeight="1" outlineLevel="2" spans="1:26">
      <c r="A19" s="162" t="s">
        <v>42</v>
      </c>
      <c r="B19" s="13" t="s">
        <v>234</v>
      </c>
      <c r="C19" s="13" t="s">
        <v>235</v>
      </c>
      <c r="D19" s="13" t="s">
        <v>86</v>
      </c>
      <c r="E19" s="13" t="s">
        <v>87</v>
      </c>
      <c r="F19" s="13" t="s">
        <v>236</v>
      </c>
      <c r="G19" s="13" t="s">
        <v>171</v>
      </c>
      <c r="H19" s="51">
        <v>0.798725</v>
      </c>
      <c r="I19" s="51">
        <v>0.798725</v>
      </c>
      <c r="J19" s="51"/>
      <c r="K19" s="51"/>
      <c r="L19" s="51"/>
      <c r="M19" s="51">
        <v>0.798725</v>
      </c>
      <c r="N19" s="51"/>
      <c r="O19" s="13"/>
      <c r="P19" s="13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ht="23.25" customHeight="1" outlineLevel="2" spans="1:26">
      <c r="A20" s="162" t="s">
        <v>42</v>
      </c>
      <c r="B20" s="13" t="s">
        <v>237</v>
      </c>
      <c r="C20" s="13" t="s">
        <v>238</v>
      </c>
      <c r="D20" s="13" t="s">
        <v>79</v>
      </c>
      <c r="E20" s="13" t="s">
        <v>78</v>
      </c>
      <c r="F20" s="13" t="s">
        <v>236</v>
      </c>
      <c r="G20" s="13" t="s">
        <v>171</v>
      </c>
      <c r="H20" s="51">
        <v>1.397768</v>
      </c>
      <c r="I20" s="51">
        <v>1.397768</v>
      </c>
      <c r="J20" s="51"/>
      <c r="K20" s="51"/>
      <c r="L20" s="51"/>
      <c r="M20" s="51">
        <v>1.397768</v>
      </c>
      <c r="N20" s="51"/>
      <c r="O20" s="13"/>
      <c r="P20" s="13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ht="23.25" customHeight="1" outlineLevel="2" spans="1:26">
      <c r="A21" s="162" t="s">
        <v>42</v>
      </c>
      <c r="B21" s="13" t="s">
        <v>239</v>
      </c>
      <c r="C21" s="13" t="s">
        <v>240</v>
      </c>
      <c r="D21" s="13" t="s">
        <v>86</v>
      </c>
      <c r="E21" s="13" t="s">
        <v>87</v>
      </c>
      <c r="F21" s="13" t="s">
        <v>236</v>
      </c>
      <c r="G21" s="13" t="s">
        <v>171</v>
      </c>
      <c r="H21" s="51">
        <v>0.6118</v>
      </c>
      <c r="I21" s="51">
        <v>0.6118</v>
      </c>
      <c r="J21" s="51"/>
      <c r="K21" s="51"/>
      <c r="L21" s="51"/>
      <c r="M21" s="51">
        <v>0.6118</v>
      </c>
      <c r="N21" s="51"/>
      <c r="O21" s="13"/>
      <c r="P21" s="13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ht="23.25" customHeight="1" outlineLevel="2" spans="1:26">
      <c r="A22" s="162" t="s">
        <v>42</v>
      </c>
      <c r="B22" s="13" t="s">
        <v>241</v>
      </c>
      <c r="C22" s="13" t="s">
        <v>242</v>
      </c>
      <c r="D22" s="13" t="s">
        <v>92</v>
      </c>
      <c r="E22" s="13" t="s">
        <v>93</v>
      </c>
      <c r="F22" s="13" t="s">
        <v>243</v>
      </c>
      <c r="G22" s="13" t="s">
        <v>93</v>
      </c>
      <c r="H22" s="51">
        <v>29.87016</v>
      </c>
      <c r="I22" s="51">
        <v>29.87016</v>
      </c>
      <c r="J22" s="51"/>
      <c r="K22" s="51"/>
      <c r="L22" s="51"/>
      <c r="M22" s="51">
        <v>29.87016</v>
      </c>
      <c r="N22" s="51"/>
      <c r="O22" s="13"/>
      <c r="P22" s="13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ht="23.25" customHeight="1" outlineLevel="2" spans="1:26">
      <c r="A23" s="162" t="s">
        <v>42</v>
      </c>
      <c r="B23" s="13" t="s">
        <v>244</v>
      </c>
      <c r="C23" s="13" t="s">
        <v>182</v>
      </c>
      <c r="D23" s="13" t="s">
        <v>63</v>
      </c>
      <c r="E23" s="13" t="s">
        <v>64</v>
      </c>
      <c r="F23" s="13" t="s">
        <v>245</v>
      </c>
      <c r="G23" s="13" t="s">
        <v>182</v>
      </c>
      <c r="H23" s="51">
        <v>3</v>
      </c>
      <c r="I23" s="51">
        <v>3</v>
      </c>
      <c r="J23" s="51"/>
      <c r="K23" s="51"/>
      <c r="L23" s="51"/>
      <c r="M23" s="51">
        <v>3</v>
      </c>
      <c r="N23" s="51"/>
      <c r="O23" s="13"/>
      <c r="P23" s="13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ht="23.25" customHeight="1" outlineLevel="2" spans="1:26">
      <c r="A24" s="162" t="s">
        <v>42</v>
      </c>
      <c r="B24" s="13" t="s">
        <v>246</v>
      </c>
      <c r="C24" s="13" t="s">
        <v>247</v>
      </c>
      <c r="D24" s="13" t="s">
        <v>63</v>
      </c>
      <c r="E24" s="13" t="s">
        <v>64</v>
      </c>
      <c r="F24" s="13" t="s">
        <v>248</v>
      </c>
      <c r="G24" s="13" t="s">
        <v>176</v>
      </c>
      <c r="H24" s="51">
        <v>14.747663</v>
      </c>
      <c r="I24" s="51">
        <v>14.747663</v>
      </c>
      <c r="J24" s="51"/>
      <c r="K24" s="51"/>
      <c r="L24" s="51"/>
      <c r="M24" s="51">
        <v>14.747663</v>
      </c>
      <c r="N24" s="51"/>
      <c r="O24" s="13"/>
      <c r="P24" s="13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ht="23.25" customHeight="1" outlineLevel="2" spans="1:26">
      <c r="A25" s="162" t="s">
        <v>42</v>
      </c>
      <c r="B25" s="13" t="s">
        <v>249</v>
      </c>
      <c r="C25" s="13" t="s">
        <v>156</v>
      </c>
      <c r="D25" s="13" t="s">
        <v>63</v>
      </c>
      <c r="E25" s="13" t="s">
        <v>64</v>
      </c>
      <c r="F25" s="13" t="s">
        <v>250</v>
      </c>
      <c r="G25" s="13" t="s">
        <v>156</v>
      </c>
      <c r="H25" s="51">
        <v>0.92</v>
      </c>
      <c r="I25" s="51">
        <v>0.92</v>
      </c>
      <c r="J25" s="51"/>
      <c r="K25" s="51"/>
      <c r="L25" s="51"/>
      <c r="M25" s="51">
        <v>0.92</v>
      </c>
      <c r="N25" s="51"/>
      <c r="O25" s="13"/>
      <c r="P25" s="13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ht="23.25" customHeight="1" outlineLevel="2" spans="1:26">
      <c r="A26" s="162" t="s">
        <v>42</v>
      </c>
      <c r="B26" s="13" t="s">
        <v>251</v>
      </c>
      <c r="C26" s="13" t="s">
        <v>159</v>
      </c>
      <c r="D26" s="13" t="s">
        <v>63</v>
      </c>
      <c r="E26" s="13" t="s">
        <v>64</v>
      </c>
      <c r="F26" s="13" t="s">
        <v>252</v>
      </c>
      <c r="G26" s="13" t="s">
        <v>159</v>
      </c>
      <c r="H26" s="51">
        <v>1.524924</v>
      </c>
      <c r="I26" s="51">
        <v>1.524924</v>
      </c>
      <c r="J26" s="51"/>
      <c r="K26" s="51"/>
      <c r="L26" s="51"/>
      <c r="M26" s="51">
        <v>1.524924</v>
      </c>
      <c r="N26" s="51"/>
      <c r="O26" s="13"/>
      <c r="P26" s="13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ht="23.25" customHeight="1" outlineLevel="2" spans="1:26">
      <c r="A27" s="162" t="s">
        <v>42</v>
      </c>
      <c r="B27" s="13" t="s">
        <v>253</v>
      </c>
      <c r="C27" s="13" t="s">
        <v>185</v>
      </c>
      <c r="D27" s="13" t="s">
        <v>63</v>
      </c>
      <c r="E27" s="13" t="s">
        <v>64</v>
      </c>
      <c r="F27" s="13" t="s">
        <v>254</v>
      </c>
      <c r="G27" s="13" t="s">
        <v>185</v>
      </c>
      <c r="H27" s="51">
        <v>4.006599</v>
      </c>
      <c r="I27" s="51">
        <v>4.006599</v>
      </c>
      <c r="J27" s="51"/>
      <c r="K27" s="51"/>
      <c r="L27" s="51"/>
      <c r="M27" s="51">
        <v>4.006599</v>
      </c>
      <c r="N27" s="51"/>
      <c r="O27" s="13"/>
      <c r="P27" s="13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ht="23.25" customHeight="1" outlineLevel="2" spans="1:26">
      <c r="A28" s="162" t="s">
        <v>42</v>
      </c>
      <c r="B28" s="13" t="s">
        <v>255</v>
      </c>
      <c r="C28" s="13" t="s">
        <v>187</v>
      </c>
      <c r="D28" s="13" t="s">
        <v>63</v>
      </c>
      <c r="E28" s="13" t="s">
        <v>64</v>
      </c>
      <c r="F28" s="13" t="s">
        <v>256</v>
      </c>
      <c r="G28" s="13" t="s">
        <v>187</v>
      </c>
      <c r="H28" s="51">
        <v>4.396448</v>
      </c>
      <c r="I28" s="51">
        <v>4.396448</v>
      </c>
      <c r="J28" s="51"/>
      <c r="K28" s="51"/>
      <c r="L28" s="51"/>
      <c r="M28" s="51">
        <v>4.396448</v>
      </c>
      <c r="N28" s="51"/>
      <c r="O28" s="13"/>
      <c r="P28" s="13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ht="23.25" customHeight="1" outlineLevel="2" spans="1:26">
      <c r="A29" s="162" t="s">
        <v>42</v>
      </c>
      <c r="B29" s="13" t="s">
        <v>257</v>
      </c>
      <c r="C29" s="13" t="s">
        <v>258</v>
      </c>
      <c r="D29" s="13" t="s">
        <v>63</v>
      </c>
      <c r="E29" s="13" t="s">
        <v>64</v>
      </c>
      <c r="F29" s="13" t="s">
        <v>259</v>
      </c>
      <c r="G29" s="13" t="s">
        <v>191</v>
      </c>
      <c r="H29" s="51">
        <v>0.576</v>
      </c>
      <c r="I29" s="51">
        <v>0.576</v>
      </c>
      <c r="J29" s="51"/>
      <c r="K29" s="51"/>
      <c r="L29" s="51"/>
      <c r="M29" s="51">
        <v>0.576</v>
      </c>
      <c r="N29" s="51"/>
      <c r="O29" s="13"/>
      <c r="P29" s="13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ht="23.25" customHeight="1" outlineLevel="2" spans="1:26">
      <c r="A30" s="162" t="s">
        <v>42</v>
      </c>
      <c r="B30" s="13" t="s">
        <v>260</v>
      </c>
      <c r="C30" s="13" t="s">
        <v>261</v>
      </c>
      <c r="D30" s="13" t="s">
        <v>63</v>
      </c>
      <c r="E30" s="13" t="s">
        <v>64</v>
      </c>
      <c r="F30" s="13" t="s">
        <v>259</v>
      </c>
      <c r="G30" s="13" t="s">
        <v>191</v>
      </c>
      <c r="H30" s="51">
        <v>5.76</v>
      </c>
      <c r="I30" s="51">
        <v>5.76</v>
      </c>
      <c r="J30" s="51"/>
      <c r="K30" s="51"/>
      <c r="L30" s="51"/>
      <c r="M30" s="51">
        <v>5.76</v>
      </c>
      <c r="N30" s="51"/>
      <c r="O30" s="13"/>
      <c r="P30" s="13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ht="17.25" customHeight="1" spans="1:26">
      <c r="A31" s="162" t="s">
        <v>42</v>
      </c>
      <c r="B31" s="270" t="s">
        <v>262</v>
      </c>
      <c r="C31" s="163" t="s">
        <v>263</v>
      </c>
      <c r="D31" s="163">
        <v>2013704</v>
      </c>
      <c r="E31" s="163" t="s">
        <v>62</v>
      </c>
      <c r="F31" s="163">
        <v>30199</v>
      </c>
      <c r="G31" s="164" t="s">
        <v>174</v>
      </c>
      <c r="H31" s="51">
        <v>20.6208</v>
      </c>
      <c r="I31" s="51">
        <v>20.6208</v>
      </c>
      <c r="J31" s="51"/>
      <c r="K31" s="51"/>
      <c r="L31" s="51"/>
      <c r="M31" s="51">
        <v>20.6208</v>
      </c>
      <c r="N31" s="51"/>
      <c r="O31" s="33"/>
      <c r="P31" s="33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ht="17.25" customHeight="1" spans="1:26">
      <c r="A32" s="165" t="s">
        <v>94</v>
      </c>
      <c r="B32" s="163"/>
      <c r="C32" s="163"/>
      <c r="D32" s="163"/>
      <c r="E32" s="163"/>
      <c r="F32" s="163"/>
      <c r="G32" s="164"/>
      <c r="H32" s="51">
        <f t="shared" ref="H32:M32" si="2">SUM(H11:H31)</f>
        <v>388.553222</v>
      </c>
      <c r="I32" s="51">
        <f t="shared" si="2"/>
        <v>388.553222</v>
      </c>
      <c r="J32" s="51"/>
      <c r="K32" s="51"/>
      <c r="L32" s="51"/>
      <c r="M32" s="51">
        <f t="shared" si="2"/>
        <v>388.553222</v>
      </c>
      <c r="N32" s="51"/>
      <c r="O32" s="33"/>
      <c r="P32" s="33"/>
      <c r="Q32" s="51"/>
      <c r="R32" s="51"/>
      <c r="S32" s="51"/>
      <c r="T32" s="51"/>
      <c r="U32" s="51"/>
      <c r="V32" s="51"/>
      <c r="W32" s="51"/>
      <c r="X32" s="51"/>
      <c r="Y32" s="51"/>
      <c r="Z32" s="51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9"/>
  <sheetViews>
    <sheetView topLeftCell="A7" workbookViewId="0">
      <selection activeCell="C23" sqref="C23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037037037037" customWidth="1"/>
    <col min="11" max="11" width="11" customWidth="1"/>
    <col min="12" max="14" width="12.287037037037" customWidth="1"/>
    <col min="15" max="15" width="12.7037037037037" customWidth="1"/>
    <col min="16" max="17" width="11.1388888888889" customWidth="1"/>
    <col min="19" max="19" width="10.287037037037" customWidth="1"/>
    <col min="20" max="21" width="11.8518518518519" customWidth="1"/>
    <col min="22" max="22" width="11.7037037037037" customWidth="1"/>
    <col min="23" max="23" width="10.287037037037" customWidth="1"/>
  </cols>
  <sheetData>
    <row r="1" ht="13.5" customHeight="1" spans="2:23">
      <c r="B1" s="143"/>
      <c r="E1" s="1"/>
      <c r="F1" s="1"/>
      <c r="G1" s="1"/>
      <c r="H1" s="1"/>
      <c r="U1" s="143"/>
      <c r="W1" s="150" t="s">
        <v>264</v>
      </c>
    </row>
    <row r="2" ht="27.75" customHeight="1" spans="1:23">
      <c r="A2" s="3" t="s">
        <v>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"单位名称："&amp;"曲靖市数字经济发展中心"</f>
        <v>单位名称：曲靖市数字经济发展中心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3"/>
      <c r="W3" s="104" t="str">
        <f>"单位："&amp;"万元"</f>
        <v>单位：万元</v>
      </c>
    </row>
    <row r="4" ht="21.75" customHeight="1" spans="1:23">
      <c r="A4" s="8" t="s">
        <v>266</v>
      </c>
      <c r="B4" s="9" t="s">
        <v>204</v>
      </c>
      <c r="C4" s="8" t="s">
        <v>205</v>
      </c>
      <c r="D4" s="8" t="s">
        <v>203</v>
      </c>
      <c r="E4" s="9" t="s">
        <v>206</v>
      </c>
      <c r="F4" s="9" t="s">
        <v>207</v>
      </c>
      <c r="G4" s="9" t="s">
        <v>267</v>
      </c>
      <c r="H4" s="9" t="s">
        <v>268</v>
      </c>
      <c r="I4" s="10" t="s">
        <v>28</v>
      </c>
      <c r="J4" s="10" t="s">
        <v>269</v>
      </c>
      <c r="K4" s="10"/>
      <c r="L4" s="10"/>
      <c r="M4" s="10"/>
      <c r="N4" s="10" t="s">
        <v>212</v>
      </c>
      <c r="O4" s="10"/>
      <c r="P4" s="10"/>
      <c r="Q4" s="9" t="s">
        <v>34</v>
      </c>
      <c r="R4" s="10" t="s">
        <v>35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44"/>
      <c r="F5" s="144"/>
      <c r="G5" s="144"/>
      <c r="H5" s="144"/>
      <c r="I5" s="10"/>
      <c r="J5" s="148" t="s">
        <v>31</v>
      </c>
      <c r="K5" s="10"/>
      <c r="L5" s="9" t="s">
        <v>32</v>
      </c>
      <c r="M5" s="9" t="s">
        <v>33</v>
      </c>
      <c r="N5" s="9" t="s">
        <v>31</v>
      </c>
      <c r="O5" s="9" t="s">
        <v>32</v>
      </c>
      <c r="P5" s="9" t="s">
        <v>33</v>
      </c>
      <c r="Q5" s="144"/>
      <c r="R5" s="9" t="s">
        <v>30</v>
      </c>
      <c r="S5" s="9" t="s">
        <v>36</v>
      </c>
      <c r="T5" s="9" t="s">
        <v>219</v>
      </c>
      <c r="U5" s="9" t="s">
        <v>38</v>
      </c>
      <c r="V5" s="9" t="s">
        <v>39</v>
      </c>
      <c r="W5" s="9" t="s">
        <v>40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9" t="s">
        <v>30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7" t="s">
        <v>30</v>
      </c>
      <c r="K7" s="47" t="s">
        <v>270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271</v>
      </c>
      <c r="D9" s="14"/>
      <c r="E9" s="14"/>
      <c r="F9" s="14"/>
      <c r="G9" s="14"/>
      <c r="H9" s="14"/>
      <c r="I9" s="51">
        <v>60</v>
      </c>
      <c r="J9" s="51">
        <v>60</v>
      </c>
      <c r="K9" s="51">
        <v>60</v>
      </c>
      <c r="L9" s="51"/>
      <c r="M9" s="51"/>
      <c r="N9" s="51">
        <v>60</v>
      </c>
      <c r="O9" s="51"/>
      <c r="P9" s="51"/>
      <c r="Q9" s="51"/>
      <c r="R9" s="51"/>
      <c r="S9" s="51"/>
      <c r="T9" s="51"/>
      <c r="U9" s="51"/>
      <c r="V9" s="51"/>
      <c r="W9" s="51"/>
    </row>
    <row r="10" ht="23.25" customHeight="1" spans="1:23">
      <c r="A10" s="13" t="s">
        <v>272</v>
      </c>
      <c r="B10" s="13" t="s">
        <v>273</v>
      </c>
      <c r="C10" s="13" t="s">
        <v>271</v>
      </c>
      <c r="D10" s="13" t="s">
        <v>42</v>
      </c>
      <c r="E10" s="13" t="s">
        <v>69</v>
      </c>
      <c r="F10" s="13" t="s">
        <v>70</v>
      </c>
      <c r="G10" s="13" t="s">
        <v>248</v>
      </c>
      <c r="H10" s="13" t="s">
        <v>176</v>
      </c>
      <c r="I10" s="51">
        <v>30</v>
      </c>
      <c r="J10" s="51">
        <v>30</v>
      </c>
      <c r="K10" s="51">
        <v>30</v>
      </c>
      <c r="L10" s="51"/>
      <c r="M10" s="51"/>
      <c r="N10" s="51">
        <v>30</v>
      </c>
      <c r="O10" s="51"/>
      <c r="P10" s="51"/>
      <c r="Q10" s="51"/>
      <c r="R10" s="51"/>
      <c r="S10" s="51"/>
      <c r="T10" s="51"/>
      <c r="U10" s="51"/>
      <c r="V10" s="51"/>
      <c r="W10" s="51"/>
    </row>
    <row r="11" ht="23.25" customHeight="1" spans="1:23">
      <c r="A11" s="13" t="s">
        <v>272</v>
      </c>
      <c r="B11" s="13" t="s">
        <v>273</v>
      </c>
      <c r="C11" s="13" t="s">
        <v>271</v>
      </c>
      <c r="D11" s="13" t="s">
        <v>42</v>
      </c>
      <c r="E11" s="13" t="s">
        <v>69</v>
      </c>
      <c r="F11" s="13" t="s">
        <v>70</v>
      </c>
      <c r="G11" s="13" t="s">
        <v>274</v>
      </c>
      <c r="H11" s="13" t="s">
        <v>177</v>
      </c>
      <c r="I11" s="51">
        <v>7</v>
      </c>
      <c r="J11" s="51">
        <v>7</v>
      </c>
      <c r="K11" s="51">
        <v>7</v>
      </c>
      <c r="L11" s="51"/>
      <c r="M11" s="51"/>
      <c r="N11" s="51">
        <v>7</v>
      </c>
      <c r="O11" s="51"/>
      <c r="P11" s="51"/>
      <c r="Q11" s="51"/>
      <c r="R11" s="51"/>
      <c r="S11" s="51"/>
      <c r="T11" s="51"/>
      <c r="U11" s="51"/>
      <c r="V11" s="51"/>
      <c r="W11" s="51"/>
    </row>
    <row r="12" ht="23.25" customHeight="1" spans="1:23">
      <c r="A12" s="13" t="s">
        <v>272</v>
      </c>
      <c r="B12" s="13" t="s">
        <v>273</v>
      </c>
      <c r="C12" s="13" t="s">
        <v>271</v>
      </c>
      <c r="D12" s="13" t="s">
        <v>42</v>
      </c>
      <c r="E12" s="13" t="s">
        <v>69</v>
      </c>
      <c r="F12" s="13" t="s">
        <v>70</v>
      </c>
      <c r="G12" s="13" t="s">
        <v>275</v>
      </c>
      <c r="H12" s="13" t="s">
        <v>183</v>
      </c>
      <c r="I12" s="51">
        <v>23</v>
      </c>
      <c r="J12" s="51">
        <v>23</v>
      </c>
      <c r="K12" s="51">
        <v>23</v>
      </c>
      <c r="L12" s="51"/>
      <c r="M12" s="51"/>
      <c r="N12" s="51">
        <v>23</v>
      </c>
      <c r="O12" s="51"/>
      <c r="P12" s="51"/>
      <c r="Q12" s="51"/>
      <c r="R12" s="51"/>
      <c r="S12" s="51"/>
      <c r="T12" s="51"/>
      <c r="U12" s="51"/>
      <c r="V12" s="51"/>
      <c r="W12" s="51"/>
    </row>
    <row r="13" ht="23.25" customHeight="1" spans="1:23">
      <c r="A13" s="13"/>
      <c r="B13" s="13"/>
      <c r="C13" s="13" t="s">
        <v>276</v>
      </c>
      <c r="D13" s="13"/>
      <c r="E13" s="13"/>
      <c r="F13" s="13"/>
      <c r="G13" s="13"/>
      <c r="H13" s="13"/>
      <c r="I13" s="51">
        <v>8</v>
      </c>
      <c r="J13" s="51">
        <v>8</v>
      </c>
      <c r="K13" s="51">
        <v>8</v>
      </c>
      <c r="L13" s="51"/>
      <c r="M13" s="51"/>
      <c r="N13" s="51">
        <v>8</v>
      </c>
      <c r="O13" s="51"/>
      <c r="P13" s="51"/>
      <c r="Q13" s="51"/>
      <c r="R13" s="51"/>
      <c r="S13" s="51"/>
      <c r="T13" s="51"/>
      <c r="U13" s="51"/>
      <c r="V13" s="51"/>
      <c r="W13" s="51"/>
    </row>
    <row r="14" ht="23.25" customHeight="1" spans="1:23">
      <c r="A14" s="13" t="s">
        <v>272</v>
      </c>
      <c r="B14" s="13" t="s">
        <v>277</v>
      </c>
      <c r="C14" s="13" t="s">
        <v>276</v>
      </c>
      <c r="D14" s="13" t="s">
        <v>42</v>
      </c>
      <c r="E14" s="13" t="s">
        <v>69</v>
      </c>
      <c r="F14" s="13" t="s">
        <v>70</v>
      </c>
      <c r="G14" s="13" t="s">
        <v>275</v>
      </c>
      <c r="H14" s="13" t="s">
        <v>183</v>
      </c>
      <c r="I14" s="51">
        <v>8</v>
      </c>
      <c r="J14" s="51">
        <v>8</v>
      </c>
      <c r="K14" s="51">
        <v>8</v>
      </c>
      <c r="L14" s="51"/>
      <c r="M14" s="51"/>
      <c r="N14" s="51">
        <v>8</v>
      </c>
      <c r="O14" s="51"/>
      <c r="P14" s="51"/>
      <c r="Q14" s="51"/>
      <c r="R14" s="51"/>
      <c r="S14" s="51"/>
      <c r="T14" s="51"/>
      <c r="U14" s="51"/>
      <c r="V14" s="51"/>
      <c r="W14" s="51"/>
    </row>
    <row r="15" ht="23.25" customHeight="1" spans="1:23">
      <c r="A15" s="13"/>
      <c r="B15" s="13"/>
      <c r="C15" s="13" t="s">
        <v>278</v>
      </c>
      <c r="D15" s="13"/>
      <c r="E15" s="13"/>
      <c r="F15" s="13"/>
      <c r="G15" s="13"/>
      <c r="H15" s="13"/>
      <c r="I15" s="51">
        <v>200</v>
      </c>
      <c r="J15" s="51">
        <v>200</v>
      </c>
      <c r="K15" s="51">
        <v>200</v>
      </c>
      <c r="L15" s="51"/>
      <c r="M15" s="51"/>
      <c r="N15" s="51">
        <v>200</v>
      </c>
      <c r="O15" s="51"/>
      <c r="P15" s="51"/>
      <c r="Q15" s="51"/>
      <c r="R15" s="51"/>
      <c r="S15" s="51"/>
      <c r="T15" s="51"/>
      <c r="U15" s="51"/>
      <c r="V15" s="51"/>
      <c r="W15" s="51"/>
    </row>
    <row r="16" ht="23.25" customHeight="1" spans="1:23">
      <c r="A16" s="13" t="s">
        <v>279</v>
      </c>
      <c r="B16" s="13" t="s">
        <v>280</v>
      </c>
      <c r="C16" s="13" t="s">
        <v>278</v>
      </c>
      <c r="D16" s="13" t="s">
        <v>42</v>
      </c>
      <c r="E16" s="13" t="s">
        <v>69</v>
      </c>
      <c r="F16" s="13" t="s">
        <v>70</v>
      </c>
      <c r="G16" s="13" t="s">
        <v>275</v>
      </c>
      <c r="H16" s="13" t="s">
        <v>183</v>
      </c>
      <c r="I16" s="51">
        <v>200</v>
      </c>
      <c r="J16" s="51">
        <v>200</v>
      </c>
      <c r="K16" s="51">
        <v>200</v>
      </c>
      <c r="L16" s="51"/>
      <c r="M16" s="51"/>
      <c r="N16" s="51">
        <v>200</v>
      </c>
      <c r="O16" s="51"/>
      <c r="P16" s="51"/>
      <c r="Q16" s="51"/>
      <c r="R16" s="51"/>
      <c r="S16" s="51"/>
      <c r="T16" s="51"/>
      <c r="U16" s="51"/>
      <c r="V16" s="51"/>
      <c r="W16" s="51"/>
    </row>
    <row r="17" ht="23.25" customHeight="1" spans="1:23">
      <c r="A17" s="13"/>
      <c r="B17" s="13"/>
      <c r="C17" s="13" t="s">
        <v>281</v>
      </c>
      <c r="D17" s="13"/>
      <c r="E17" s="13"/>
      <c r="F17" s="13"/>
      <c r="G17" s="13"/>
      <c r="H17" s="13"/>
      <c r="I17" s="51">
        <v>140</v>
      </c>
      <c r="J17" s="51">
        <v>140</v>
      </c>
      <c r="K17" s="51">
        <v>140</v>
      </c>
      <c r="L17" s="51"/>
      <c r="M17" s="51"/>
      <c r="N17" s="51">
        <v>140</v>
      </c>
      <c r="O17" s="51"/>
      <c r="P17" s="51"/>
      <c r="Q17" s="51"/>
      <c r="R17" s="51"/>
      <c r="S17" s="51"/>
      <c r="T17" s="51"/>
      <c r="U17" s="51"/>
      <c r="V17" s="51"/>
      <c r="W17" s="51"/>
    </row>
    <row r="18" ht="23.25" customHeight="1" spans="1:23">
      <c r="A18" s="13" t="s">
        <v>279</v>
      </c>
      <c r="B18" s="13" t="s">
        <v>282</v>
      </c>
      <c r="C18" s="13" t="s">
        <v>281</v>
      </c>
      <c r="D18" s="13" t="s">
        <v>42</v>
      </c>
      <c r="E18" s="13" t="s">
        <v>69</v>
      </c>
      <c r="F18" s="13" t="s">
        <v>70</v>
      </c>
      <c r="G18" s="13" t="s">
        <v>275</v>
      </c>
      <c r="H18" s="13" t="s">
        <v>183</v>
      </c>
      <c r="I18" s="51">
        <v>140</v>
      </c>
      <c r="J18" s="51">
        <v>140</v>
      </c>
      <c r="K18" s="51">
        <v>140</v>
      </c>
      <c r="L18" s="51"/>
      <c r="M18" s="51"/>
      <c r="N18" s="51">
        <v>140</v>
      </c>
      <c r="O18" s="51"/>
      <c r="P18" s="51"/>
      <c r="Q18" s="51"/>
      <c r="R18" s="51"/>
      <c r="S18" s="51"/>
      <c r="T18" s="51"/>
      <c r="U18" s="51"/>
      <c r="V18" s="51"/>
      <c r="W18" s="51"/>
    </row>
    <row r="19" ht="23.25" customHeight="1" spans="1:23">
      <c r="A19" s="13"/>
      <c r="B19" s="13"/>
      <c r="C19" s="13" t="s">
        <v>283</v>
      </c>
      <c r="D19" s="13"/>
      <c r="E19" s="13"/>
      <c r="F19" s="13"/>
      <c r="G19" s="13"/>
      <c r="H19" s="13"/>
      <c r="I19" s="51">
        <v>212</v>
      </c>
      <c r="J19" s="51">
        <v>212</v>
      </c>
      <c r="K19" s="51">
        <v>212</v>
      </c>
      <c r="L19" s="51"/>
      <c r="M19" s="51"/>
      <c r="N19" s="51">
        <v>212</v>
      </c>
      <c r="O19" s="51"/>
      <c r="P19" s="51"/>
      <c r="Q19" s="51"/>
      <c r="R19" s="51"/>
      <c r="S19" s="51"/>
      <c r="T19" s="51"/>
      <c r="U19" s="51"/>
      <c r="V19" s="51"/>
      <c r="W19" s="51"/>
    </row>
    <row r="20" ht="23.25" customHeight="1" spans="1:23">
      <c r="A20" s="13" t="s">
        <v>272</v>
      </c>
      <c r="B20" s="13" t="s">
        <v>284</v>
      </c>
      <c r="C20" s="13" t="s">
        <v>283</v>
      </c>
      <c r="D20" s="13" t="s">
        <v>42</v>
      </c>
      <c r="E20" s="13" t="s">
        <v>69</v>
      </c>
      <c r="F20" s="13" t="s">
        <v>70</v>
      </c>
      <c r="G20" s="13" t="s">
        <v>275</v>
      </c>
      <c r="H20" s="13" t="s">
        <v>183</v>
      </c>
      <c r="I20" s="51">
        <v>212</v>
      </c>
      <c r="J20" s="51">
        <v>212</v>
      </c>
      <c r="K20" s="51">
        <v>212</v>
      </c>
      <c r="L20" s="51"/>
      <c r="M20" s="51"/>
      <c r="N20" s="51">
        <v>212</v>
      </c>
      <c r="O20" s="51"/>
      <c r="P20" s="51"/>
      <c r="Q20" s="51"/>
      <c r="R20" s="51"/>
      <c r="S20" s="51"/>
      <c r="T20" s="51"/>
      <c r="U20" s="51"/>
      <c r="V20" s="51"/>
      <c r="W20" s="51"/>
    </row>
    <row r="21" ht="23.25" customHeight="1" spans="1:23">
      <c r="A21" s="13"/>
      <c r="B21" s="13"/>
      <c r="C21" s="13" t="s">
        <v>285</v>
      </c>
      <c r="D21" s="13"/>
      <c r="E21" s="13"/>
      <c r="F21" s="13"/>
      <c r="G21" s="13"/>
      <c r="H21" s="13"/>
      <c r="I21" s="51">
        <v>990</v>
      </c>
      <c r="J21" s="51">
        <v>990</v>
      </c>
      <c r="K21" s="51">
        <v>990</v>
      </c>
      <c r="L21" s="51"/>
      <c r="M21" s="51"/>
      <c r="N21" s="51">
        <v>990</v>
      </c>
      <c r="O21" s="51"/>
      <c r="P21" s="51"/>
      <c r="Q21" s="51"/>
      <c r="R21" s="51"/>
      <c r="S21" s="51"/>
      <c r="T21" s="51"/>
      <c r="U21" s="51"/>
      <c r="V21" s="51"/>
      <c r="W21" s="51"/>
    </row>
    <row r="22" ht="23.25" customHeight="1" spans="1:23">
      <c r="A22" s="13" t="s">
        <v>272</v>
      </c>
      <c r="B22" s="13" t="s">
        <v>286</v>
      </c>
      <c r="C22" s="13" t="s">
        <v>285</v>
      </c>
      <c r="D22" s="13" t="s">
        <v>42</v>
      </c>
      <c r="E22" s="13" t="s">
        <v>69</v>
      </c>
      <c r="F22" s="13" t="s">
        <v>70</v>
      </c>
      <c r="G22" s="13" t="s">
        <v>275</v>
      </c>
      <c r="H22" s="13" t="s">
        <v>183</v>
      </c>
      <c r="I22" s="51">
        <v>990</v>
      </c>
      <c r="J22" s="51">
        <v>990</v>
      </c>
      <c r="K22" s="51">
        <v>990</v>
      </c>
      <c r="L22" s="51"/>
      <c r="M22" s="51"/>
      <c r="N22" s="51">
        <v>990</v>
      </c>
      <c r="O22" s="51"/>
      <c r="P22" s="51"/>
      <c r="Q22" s="51"/>
      <c r="R22" s="51"/>
      <c r="S22" s="51"/>
      <c r="T22" s="51"/>
      <c r="U22" s="51"/>
      <c r="V22" s="51"/>
      <c r="W22" s="51"/>
    </row>
    <row r="23" ht="23.25" customHeight="1" spans="1:23">
      <c r="A23" s="13"/>
      <c r="B23" s="13"/>
      <c r="C23" s="13" t="s">
        <v>287</v>
      </c>
      <c r="D23" s="13"/>
      <c r="E23" s="13"/>
      <c r="F23" s="13"/>
      <c r="G23" s="13"/>
      <c r="H23" s="13"/>
      <c r="I23" s="51">
        <v>1360</v>
      </c>
      <c r="J23" s="51">
        <v>1360</v>
      </c>
      <c r="K23" s="51">
        <v>1360</v>
      </c>
      <c r="L23" s="51"/>
      <c r="M23" s="51"/>
      <c r="N23" s="51">
        <v>1360</v>
      </c>
      <c r="O23" s="51"/>
      <c r="P23" s="51"/>
      <c r="Q23" s="51"/>
      <c r="R23" s="51"/>
      <c r="S23" s="51"/>
      <c r="T23" s="51"/>
      <c r="U23" s="51"/>
      <c r="V23" s="51"/>
      <c r="W23" s="51"/>
    </row>
    <row r="24" ht="23.25" customHeight="1" spans="1:23">
      <c r="A24" s="13" t="s">
        <v>272</v>
      </c>
      <c r="B24" s="13" t="s">
        <v>288</v>
      </c>
      <c r="C24" s="13" t="s">
        <v>287</v>
      </c>
      <c r="D24" s="13" t="s">
        <v>42</v>
      </c>
      <c r="E24" s="13" t="s">
        <v>69</v>
      </c>
      <c r="F24" s="13" t="s">
        <v>70</v>
      </c>
      <c r="G24" s="13" t="s">
        <v>275</v>
      </c>
      <c r="H24" s="13" t="s">
        <v>183</v>
      </c>
      <c r="I24" s="51">
        <v>1360</v>
      </c>
      <c r="J24" s="51">
        <v>1360</v>
      </c>
      <c r="K24" s="51">
        <v>1360</v>
      </c>
      <c r="L24" s="51"/>
      <c r="M24" s="51"/>
      <c r="N24" s="51">
        <v>1360</v>
      </c>
      <c r="O24" s="51"/>
      <c r="P24" s="51"/>
      <c r="Q24" s="51"/>
      <c r="R24" s="51"/>
      <c r="S24" s="51"/>
      <c r="T24" s="51"/>
      <c r="U24" s="51"/>
      <c r="V24" s="51"/>
      <c r="W24" s="51"/>
    </row>
    <row r="25" ht="23.25" customHeight="1" spans="1:23">
      <c r="A25" s="13"/>
      <c r="B25" s="13"/>
      <c r="C25" s="13" t="s">
        <v>289</v>
      </c>
      <c r="D25" s="13"/>
      <c r="E25" s="13"/>
      <c r="F25" s="13"/>
      <c r="G25" s="13"/>
      <c r="H25" s="13"/>
      <c r="I25" s="51">
        <v>30</v>
      </c>
      <c r="J25" s="51">
        <v>30</v>
      </c>
      <c r="K25" s="51">
        <v>30</v>
      </c>
      <c r="L25" s="51"/>
      <c r="M25" s="51"/>
      <c r="N25" s="51">
        <v>30</v>
      </c>
      <c r="O25" s="51"/>
      <c r="P25" s="51"/>
      <c r="Q25" s="51"/>
      <c r="R25" s="51"/>
      <c r="S25" s="51"/>
      <c r="T25" s="51"/>
      <c r="U25" s="51"/>
      <c r="V25" s="51"/>
      <c r="W25" s="51"/>
    </row>
    <row r="26" ht="23.25" customHeight="1" spans="1:23">
      <c r="A26" s="13" t="s">
        <v>272</v>
      </c>
      <c r="B26" s="13" t="s">
        <v>290</v>
      </c>
      <c r="C26" s="13" t="s">
        <v>289</v>
      </c>
      <c r="D26" s="13" t="s">
        <v>42</v>
      </c>
      <c r="E26" s="13" t="s">
        <v>69</v>
      </c>
      <c r="F26" s="13" t="s">
        <v>70</v>
      </c>
      <c r="G26" s="13" t="s">
        <v>275</v>
      </c>
      <c r="H26" s="13" t="s">
        <v>183</v>
      </c>
      <c r="I26" s="51">
        <v>30</v>
      </c>
      <c r="J26" s="51">
        <v>30</v>
      </c>
      <c r="K26" s="51">
        <v>30</v>
      </c>
      <c r="L26" s="51"/>
      <c r="M26" s="51"/>
      <c r="N26" s="51">
        <v>30</v>
      </c>
      <c r="O26" s="51"/>
      <c r="P26" s="51"/>
      <c r="Q26" s="51"/>
      <c r="R26" s="51"/>
      <c r="S26" s="51"/>
      <c r="T26" s="51"/>
      <c r="U26" s="51"/>
      <c r="V26" s="51"/>
      <c r="W26" s="51"/>
    </row>
    <row r="27" ht="23.25" customHeight="1" spans="1:23">
      <c r="A27" s="13"/>
      <c r="B27" s="13"/>
      <c r="C27" s="13" t="s">
        <v>291</v>
      </c>
      <c r="D27" s="13"/>
      <c r="E27" s="13"/>
      <c r="F27" s="13"/>
      <c r="G27" s="13"/>
      <c r="H27" s="13"/>
      <c r="I27" s="51">
        <v>35</v>
      </c>
      <c r="J27" s="51">
        <v>35</v>
      </c>
      <c r="K27" s="51">
        <v>35</v>
      </c>
      <c r="L27" s="51"/>
      <c r="M27" s="51"/>
      <c r="N27" s="51">
        <v>35</v>
      </c>
      <c r="O27" s="51"/>
      <c r="P27" s="51"/>
      <c r="Q27" s="51"/>
      <c r="R27" s="51"/>
      <c r="S27" s="51"/>
      <c r="T27" s="51"/>
      <c r="U27" s="51"/>
      <c r="V27" s="51"/>
      <c r="W27" s="51"/>
    </row>
    <row r="28" ht="23.25" customHeight="1" spans="1:23">
      <c r="A28" s="13" t="s">
        <v>272</v>
      </c>
      <c r="B28" s="13" t="s">
        <v>292</v>
      </c>
      <c r="C28" s="13" t="s">
        <v>291</v>
      </c>
      <c r="D28" s="13" t="s">
        <v>42</v>
      </c>
      <c r="E28" s="13" t="s">
        <v>61</v>
      </c>
      <c r="F28" s="13" t="s">
        <v>62</v>
      </c>
      <c r="G28" s="13" t="s">
        <v>293</v>
      </c>
      <c r="H28" s="13" t="s">
        <v>179</v>
      </c>
      <c r="I28" s="51">
        <v>35</v>
      </c>
      <c r="J28" s="51">
        <v>35</v>
      </c>
      <c r="K28" s="51">
        <v>35</v>
      </c>
      <c r="L28" s="51"/>
      <c r="M28" s="51"/>
      <c r="N28" s="51">
        <v>35</v>
      </c>
      <c r="O28" s="51"/>
      <c r="P28" s="51"/>
      <c r="Q28" s="51"/>
      <c r="R28" s="51"/>
      <c r="S28" s="51"/>
      <c r="T28" s="51"/>
      <c r="U28" s="51"/>
      <c r="V28" s="51"/>
      <c r="W28" s="51"/>
    </row>
    <row r="29" ht="18.75" customHeight="1" spans="1:23">
      <c r="A29" s="145" t="s">
        <v>94</v>
      </c>
      <c r="B29" s="146"/>
      <c r="C29" s="146"/>
      <c r="D29" s="146"/>
      <c r="E29" s="146"/>
      <c r="F29" s="146"/>
      <c r="G29" s="146"/>
      <c r="H29" s="147"/>
      <c r="I29" s="51">
        <v>3035</v>
      </c>
      <c r="J29" s="51">
        <v>3035</v>
      </c>
      <c r="K29" s="51">
        <v>3035</v>
      </c>
      <c r="L29" s="51"/>
      <c r="M29" s="51"/>
      <c r="N29" s="51">
        <v>3035</v>
      </c>
      <c r="O29" s="51"/>
      <c r="P29" s="51"/>
      <c r="Q29" s="51"/>
      <c r="R29" s="51"/>
      <c r="S29" s="51"/>
      <c r="T29" s="51"/>
      <c r="U29" s="51"/>
      <c r="V29" s="51"/>
      <c r="W29" s="51"/>
    </row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杨柳</cp:lastModifiedBy>
  <dcterms:created xsi:type="dcterms:W3CDTF">2024-01-23T08:58:00Z</dcterms:created>
  <dcterms:modified xsi:type="dcterms:W3CDTF">2024-08-08T03:34:30Z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09A35D832F0A42C09FD8DCC8085D18CE_13</vt:lpwstr>
  </property>
  <property fmtid="{D5CDD505-2E9C-101B-9397-08002B2CF9AE}" pid="3" name="KSOProductBuildVer">
    <vt:lpwstr>2052-12.1.0.17147</vt:lpwstr>
  </property>
</Properties>
</file>