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activeTab="2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  <definedName name="_xlnm.Print_Area" localSheetId="0">'财务收支预算总表01-1'!$A$1:$D$39</definedName>
    <definedName name="_xlnm.Print_Area" localSheetId="1">'部门收入预算表01-2'!$A$1:$T$10</definedName>
    <definedName name="_xlnm.Print_Area" localSheetId="2">'部门支出预算表01-03'!$A$1:$Q$26</definedName>
    <definedName name="_xlnm.Print_Area" localSheetId="3">'财政拨款收支预算总表02-1'!$A$1:$D$33</definedName>
    <definedName name="_xlnm.Print_Area" localSheetId="4">'一般公共预算支出预算表（按功能科目分类）02-2'!$A$1:$G$24</definedName>
    <definedName name="_xlnm.Print_Area" localSheetId="5">'一般公共预算支出预算表（按经济科目分类）02-3'!$A$1:$AF$37</definedName>
    <definedName name="_xlnm.Print_Area" localSheetId="6">一般公共预算“三公”经费支出预算表03!$A$1:$F$9</definedName>
    <definedName name="_xlnm.Print_Area" localSheetId="7">'基本支出预算表（人员类.运转类公用经费项目）04'!$A$1:$Z$40</definedName>
    <definedName name="_xlnm.Print_Area" localSheetId="8">'项目支出预算表（其他运转类.特定目标类项目）05-1'!$A$1:$W$24</definedName>
    <definedName name="_xlnm.Print_Area" localSheetId="9">'项目支出绩效目标表（本级下达）05-2'!$A$1:$J$32</definedName>
    <definedName name="_xlnm.Print_Area" localSheetId="10">'项目支出绩效目标表（另文下达）05-3'!$A$1:$K$11</definedName>
    <definedName name="_xlnm.Print_Area" localSheetId="11">政府性基金预算支出预算表06!$A$1:$F$12</definedName>
    <definedName name="_xlnm.Print_Area" localSheetId="12">国有资本经营预算支出表07!$A$1:$F$12</definedName>
    <definedName name="_xlnm.Print_Area" localSheetId="13">部门政府采购预算表08!$A$1:$Q$12</definedName>
    <definedName name="_xlnm.Print_Area" localSheetId="14">政府购买服务预算表09!$A$1:$R$14</definedName>
    <definedName name="_xlnm.Print_Area" localSheetId="15">'市对下转移支付预算表10-1'!$A$1:$N$11</definedName>
    <definedName name="_xlnm.Print_Area" localSheetId="16">'市对下转移支付绩效目标表10-2'!$A$1:$J$12</definedName>
    <definedName name="_xlnm.Print_Area" localSheetId="17">新增资产配置表11!$A$1:$H$13</definedName>
    <definedName name="_xlnm.Print_Area" localSheetId="18">上级补助项目支出预算表12!$A$1:$K$13</definedName>
    <definedName name="_xlnm.Print_Area" localSheetId="19">部门项目中期规划预算表13!$A$1:$G$13</definedName>
  </definedNames>
  <calcPr calcId="144525"/>
</workbook>
</file>

<file path=xl/sharedStrings.xml><?xml version="1.0" encoding="utf-8"?>
<sst xmlns="http://schemas.openxmlformats.org/spreadsheetml/2006/main" count="1192" uniqueCount="474">
  <si>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</si>
  <si>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</si>
  <si>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</si>
  <si>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</si>
  <si>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</si>
  <si>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</si>
  <si>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</si>
  <si>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</si>
  <si>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</si>
  <si>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</si>
  <si>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</si>
  <si>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</si>
  <si>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</si>
  <si>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</si>
  <si>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</si>
  <si>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</si>
  <si>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</si>
  <si>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</si>
  <si>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</si>
  <si>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</si>
  <si>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</si>
  <si>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</si>
  <si>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</si>
  <si>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</si>
  <si>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</si>
  <si>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</si>
  <si>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</si>
  <si>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</si>
  <si>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</si>
  <si>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</si>
  <si>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</si>
  <si>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</si>
  <si>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</si>
  <si>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</si>
  <si>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</si>
  <si>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</si>
  <si>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</si>
  <si>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</si>
  <si>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</si>
  <si>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</si>
  <si>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</si>
  <si>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</si>
  <si>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129005</t>
  </si>
  <si>
    <t>曲靖市图书馆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</si>
  <si>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</si>
  <si>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</si>
  <si>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</si>
  <si>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</si>
  <si>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</si>
  <si>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</si>
  <si>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</si>
  <si>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</si>
  <si>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</si>
  <si>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</si>
  <si>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</si>
  <si>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</si>
  <si>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</si>
  <si>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</si>
  <si>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</si>
  <si>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20701</t>
  </si>
  <si>
    <t>文化和旅游</t>
  </si>
  <si>
    <t>2070104</t>
  </si>
  <si>
    <t>图书馆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</si>
  <si>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</si>
  <si>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</si>
  <si>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</si>
  <si>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</si>
  <si>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</si>
  <si>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</si>
  <si>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</si>
  <si>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</si>
  <si>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</si>
  <si>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</si>
  <si>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</si>
  <si>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</si>
  <si>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</si>
  <si>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</si>
  <si>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</si>
  <si>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</si>
  <si>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</si>
  <si>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</si>
  <si>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</si>
  <si>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</si>
  <si>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</si>
  <si>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</si>
  <si>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</si>
  <si>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</si>
  <si>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</si>
  <si>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</si>
  <si>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</si>
  <si>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</si>
  <si>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</si>
  <si>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</si>
  <si>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</si>
  <si>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</si>
  <si>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</si>
  <si>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</si>
  <si>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</si>
  <si>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</si>
  <si>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</si>
  <si>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</si>
  <si>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</si>
  <si>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</si>
  <si>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</si>
  <si>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</si>
  <si>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</si>
  <si>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</si>
  <si>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</si>
  <si>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</si>
  <si>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</si>
  <si>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</si>
  <si>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</si>
  <si>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</si>
  <si>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</si>
  <si>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</si>
  <si>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</si>
  <si>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</si>
  <si>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</si>
  <si>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</si>
  <si>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</si>
  <si>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</si>
  <si>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</si>
  <si>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</si>
  <si>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</si>
  <si>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</si>
  <si>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</si>
  <si>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</si>
  <si>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</si>
  <si>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</si>
  <si>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</si>
  <si>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</si>
  <si>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</si>
  <si>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</si>
  <si>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</si>
  <si>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</si>
  <si>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一般公共预算支出支出明细表（按经济科目分类）</t>
  </si>
  <si>
    <t>政府预算支出经济分类科目</t>
  </si>
  <si>
    <t>社会保险基金预算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</si>
  <si>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</si>
  <si>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</si>
  <si>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</si>
  <si>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</si>
  <si>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</si>
  <si>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</si>
  <si>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</si>
  <si>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</si>
  <si>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</si>
  <si>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</si>
  <si>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</si>
  <si>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</si>
  <si>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</si>
  <si>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</si>
  <si>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</si>
  <si>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</si>
  <si>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</si>
  <si>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</si>
  <si>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</si>
  <si>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</si>
  <si>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</si>
  <si>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505</t>
  </si>
  <si>
    <t>对事业单位经常性补助</t>
  </si>
  <si>
    <t>301</t>
  </si>
  <si>
    <t>工资福利支出</t>
  </si>
  <si>
    <t>01</t>
  </si>
  <si>
    <t>基本工资</t>
  </si>
  <si>
    <t>02</t>
  </si>
  <si>
    <t>商品和服务支出</t>
  </si>
  <si>
    <t>津贴补贴</t>
  </si>
  <si>
    <t>506</t>
  </si>
  <si>
    <t>对事业单位资本性补助</t>
  </si>
  <si>
    <t>07</t>
  </si>
  <si>
    <t>绩效工资</t>
  </si>
  <si>
    <t>资本性支出（一）</t>
  </si>
  <si>
    <t>08</t>
  </si>
  <si>
    <t>机关事业单位基本养老保险缴费</t>
  </si>
  <si>
    <t>509</t>
  </si>
  <si>
    <t>对个人和家庭的补助</t>
  </si>
  <si>
    <t>职工基本医疗保险缴费</t>
  </si>
  <si>
    <t>社会福利和救助</t>
  </si>
  <si>
    <t>其他社会保障缴费</t>
  </si>
  <si>
    <t>05</t>
  </si>
  <si>
    <t>离退休费</t>
  </si>
  <si>
    <t>302</t>
  </si>
  <si>
    <t>办公费</t>
  </si>
  <si>
    <t>水费</t>
  </si>
  <si>
    <t>06</t>
  </si>
  <si>
    <t>电费</t>
  </si>
  <si>
    <t>09</t>
  </si>
  <si>
    <t>物业管理费</t>
  </si>
  <si>
    <t>差旅费</t>
  </si>
  <si>
    <t>维修（护）费</t>
  </si>
  <si>
    <t>16</t>
  </si>
  <si>
    <t>培训费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</si>
  <si>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</si>
  <si>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</si>
  <si>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</si>
  <si>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</si>
  <si>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</si>
  <si>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</si>
  <si>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</si>
  <si>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303</t>
  </si>
  <si>
    <t>离休费</t>
  </si>
  <si>
    <t>生活补助</t>
  </si>
  <si>
    <t>医疗费补助</t>
  </si>
  <si>
    <t>310</t>
  </si>
  <si>
    <t>资本性支出</t>
  </si>
  <si>
    <t>文物和陈列品购置</t>
  </si>
  <si>
    <t>99</t>
  </si>
  <si>
    <t>其他资本性支出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</si>
  <si>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</si>
  <si>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</si>
  <si>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</si>
  <si>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</si>
  <si>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</si>
  <si>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</si>
  <si>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</si>
  <si>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</si>
  <si>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</si>
  <si>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</si>
  <si>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</si>
  <si>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</si>
  <si>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</si>
  <si>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</si>
  <si>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</si>
  <si>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</si>
  <si>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</si>
  <si>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</si>
  <si>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</si>
  <si>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</si>
  <si>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</si>
  <si>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</si>
  <si>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</si>
  <si>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</si>
  <si>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</si>
  <si>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</si>
  <si>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</si>
  <si>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530300210000000023033</t>
  </si>
  <si>
    <t>事业人员支出工资</t>
  </si>
  <si>
    <t>30101</t>
  </si>
  <si>
    <t>30102</t>
  </si>
  <si>
    <t>30107</t>
  </si>
  <si>
    <t>530300231100001500693</t>
  </si>
  <si>
    <t>事业人员参照公务员规范后绩效奖</t>
  </si>
  <si>
    <t>530300210000000023043</t>
  </si>
  <si>
    <t>社会保障缴费（养老保险）</t>
  </si>
  <si>
    <t>30108</t>
  </si>
  <si>
    <t>530300210000000023040</t>
  </si>
  <si>
    <t>社会保障缴费（基本医疗保险）</t>
  </si>
  <si>
    <t>30110</t>
  </si>
  <si>
    <t>530300210000000023039</t>
  </si>
  <si>
    <t>社会保障缴费（工伤保险）</t>
  </si>
  <si>
    <t>30112</t>
  </si>
  <si>
    <t>530300210000000023042</t>
  </si>
  <si>
    <t>社会保障缴费（失业保险）</t>
  </si>
  <si>
    <t>530300210000000023038</t>
  </si>
  <si>
    <t>社会保障缴费（附加商业险）</t>
  </si>
  <si>
    <t>530300210000000023046</t>
  </si>
  <si>
    <t>社会保障缴费（住房公积金）</t>
  </si>
  <si>
    <t>30113</t>
  </si>
  <si>
    <t>530300221100000681822</t>
  </si>
  <si>
    <t>30231</t>
  </si>
  <si>
    <t>530300210000000023059</t>
  </si>
  <si>
    <t>一般公用经费</t>
  </si>
  <si>
    <t>30211</t>
  </si>
  <si>
    <t>530300221100000681823</t>
  </si>
  <si>
    <t>30217</t>
  </si>
  <si>
    <t>30201</t>
  </si>
  <si>
    <t>530300210000000023056</t>
  </si>
  <si>
    <t>离休公用经费</t>
  </si>
  <si>
    <t>530300210000000023058</t>
  </si>
  <si>
    <t>退休公用经费</t>
  </si>
  <si>
    <t>530300210000000023057</t>
  </si>
  <si>
    <t>30216</t>
  </si>
  <si>
    <t>530300210000000023052</t>
  </si>
  <si>
    <t>30228</t>
  </si>
  <si>
    <t>530300210000000023053</t>
  </si>
  <si>
    <t>30229</t>
  </si>
  <si>
    <t>530300210000000023047</t>
  </si>
  <si>
    <t>30301</t>
  </si>
  <si>
    <t>30305</t>
  </si>
  <si>
    <t>530300210000000023035</t>
  </si>
  <si>
    <t>离休人员医疗统筹费(事业)</t>
  </si>
  <si>
    <t>30307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</si>
  <si>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</si>
  <si>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</si>
  <si>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</si>
  <si>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</si>
  <si>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</si>
  <si>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</si>
  <si>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</si>
  <si>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博物馆、纪念馆免费开放补助和公共美术馆、图书馆、文化馆站免费开放补助专项资金</t>
  </si>
  <si>
    <t>民生类</t>
  </si>
  <si>
    <t>530300221100000735068</t>
  </si>
  <si>
    <t>30205</t>
  </si>
  <si>
    <t>30213</t>
  </si>
  <si>
    <t>曲靖市图书馆新增藏书购置专项经费</t>
  </si>
  <si>
    <t>专项业务类</t>
  </si>
  <si>
    <t>530300200000000000768</t>
  </si>
  <si>
    <t>31021</t>
  </si>
  <si>
    <t>31099</t>
  </si>
  <si>
    <t>曲靖市图书馆运营专项经费</t>
  </si>
  <si>
    <t>530300200000000000125</t>
  </si>
  <si>
    <t>30206</t>
  </si>
  <si>
    <t>30209</t>
  </si>
  <si>
    <t>预算05-2表</t>
  </si>
  <si>
    <t>项目支出绩效目标表（本次下达）</t>
  </si>
  <si>
    <t>单位名称：曲靖市图书馆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</si>
  <si>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</si>
  <si>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</si>
  <si>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</si>
  <si>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</si>
  <si>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</si>
  <si>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</si>
  <si>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</si>
  <si>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</si>
  <si>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</si>
  <si>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接待读者480000人次，借还图书500000册次，办理借阅证4000个，周开放时间77小时。
公休日及法定节假日正常开放，给读者提供一个安静舒适的阅读环境。</t>
  </si>
  <si>
    <t>产出指标</t>
  </si>
  <si>
    <t>数量指标</t>
  </si>
  <si>
    <t>全年开放时间</t>
  </si>
  <si>
    <t>&gt;=</t>
  </si>
  <si>
    <t>300</t>
  </si>
  <si>
    <t>天</t>
  </si>
  <si>
    <t>定量指标</t>
  </si>
  <si>
    <t>图书馆每年免费开放天数，用于反映图书馆免费开放政策的落实情况</t>
  </si>
  <si>
    <t>接待读者人次</t>
  </si>
  <si>
    <t>=</t>
  </si>
  <si>
    <t>450000</t>
  </si>
  <si>
    <t>人次</t>
  </si>
  <si>
    <t>反映公共图书馆接待群众（读者）的情况</t>
  </si>
  <si>
    <t>为读者举办各种活动次数</t>
  </si>
  <si>
    <t>&gt;</t>
  </si>
  <si>
    <t>30</t>
  </si>
  <si>
    <t>次</t>
  </si>
  <si>
    <t>反映图书馆每年举办少儿读书会、讲座等阅读活动量</t>
  </si>
  <si>
    <t>效益指标</t>
  </si>
  <si>
    <t>社会效益指标</t>
  </si>
  <si>
    <t>读者增长率</t>
  </si>
  <si>
    <t>%</t>
  </si>
  <si>
    <t>反映公共图书馆免费开放读者增长情况</t>
  </si>
  <si>
    <t>公共图书馆设施受益人数增长率</t>
  </si>
  <si>
    <t>反映图书馆免费开放的效果以及其他公共文化设施建设的效果</t>
  </si>
  <si>
    <t>可持续影响指标</t>
  </si>
  <si>
    <t>可持续影响</t>
  </si>
  <si>
    <t>年</t>
  </si>
  <si>
    <t>反映项目持续性作用。</t>
  </si>
  <si>
    <t>满意度指标</t>
  </si>
  <si>
    <t>服务对象满意度指标</t>
  </si>
  <si>
    <t>读者满意率</t>
  </si>
  <si>
    <t>90</t>
  </si>
  <si>
    <t>反映群众对公共图书馆设施服务及使用体验的满意度。</t>
  </si>
  <si>
    <t>新增少儿图书3000册；新增图书、文献17000册；书香进机关，在市直机关建设两个分馆。</t>
  </si>
  <si>
    <t>年人均文献购置率</t>
  </si>
  <si>
    <t>100</t>
  </si>
  <si>
    <t>反映常驻人口文献购置的情况</t>
  </si>
  <si>
    <t>图书采购完成率</t>
  </si>
  <si>
    <t>反映图书馆当年图书采购情况</t>
  </si>
  <si>
    <t>续订2024年期刊报纸</t>
  </si>
  <si>
    <t>种</t>
  </si>
  <si>
    <t>本地连续性出版物必须订购入藏，读者借阅率高的尽量订购，推荐增加订购的酌情增订。供少儿阅读的期刊报纸不少于80种</t>
  </si>
  <si>
    <t>新增少儿图书</t>
  </si>
  <si>
    <t>3000</t>
  </si>
  <si>
    <t>册</t>
  </si>
  <si>
    <t>图书加工入藏量，包含装订上年期刊报纸入藏</t>
  </si>
  <si>
    <t>新增图书、文献</t>
  </si>
  <si>
    <t>17000</t>
  </si>
  <si>
    <t>第六次公共图书馆评估标准规定人均新增文献入藏量（册件）最低0.006，每增加0.005加分一个档</t>
  </si>
  <si>
    <t>质量达标率</t>
  </si>
  <si>
    <t>反映图书采购验收情况</t>
  </si>
  <si>
    <t>到馆人数统计</t>
  </si>
  <si>
    <t>读者满意度</t>
  </si>
  <si>
    <t>满意度</t>
  </si>
  <si>
    <t>公共服务区2万平方米免费开放，全年开放时间不低于360天，周平均开放时间不低于70小时，开展形式多样、内容丰富的阅读推广等公益活动；提供优质的网络供读者使用。</t>
  </si>
  <si>
    <t>50</t>
  </si>
  <si>
    <t>次/年</t>
  </si>
  <si>
    <t>反映图书馆每年开展阅读推广、宣传活动、亲子活动的情况。</t>
  </si>
  <si>
    <t>免费开放时间</t>
  </si>
  <si>
    <t>360</t>
  </si>
  <si>
    <t>图书馆每年免费开放天数，用于反映图书馆免费开放政策的落实情况。</t>
  </si>
  <si>
    <t>书刊文献外借册数</t>
  </si>
  <si>
    <t>20000</t>
  </si>
  <si>
    <t>反映读者借阅书刊文献数量。</t>
  </si>
  <si>
    <t>举办公益性讲座次数</t>
  </si>
  <si>
    <t>场</t>
  </si>
  <si>
    <t>反映图书馆举办公益性讲座的情况。</t>
  </si>
  <si>
    <t>期刊装订册数</t>
  </si>
  <si>
    <t>1000</t>
  </si>
  <si>
    <t>反映图书馆期刊装订情况。</t>
  </si>
  <si>
    <t>质量指标</t>
  </si>
  <si>
    <t>网络覆盖率</t>
  </si>
  <si>
    <t>反映图书馆网络覆盖的情况。</t>
  </si>
  <si>
    <t>反映图书馆免费开放的效果以及其他公共文化设施建设的效果。</t>
  </si>
  <si>
    <t>反映公共图书馆免费开放读者增长情况。</t>
  </si>
  <si>
    <t>反映图书馆免费开放影响年限。</t>
  </si>
  <si>
    <t>95</t>
  </si>
  <si>
    <t>读者满意度调查</t>
  </si>
  <si>
    <t>预算05-3表</t>
  </si>
  <si>
    <t>项目支出绩效目标表（另文下达）</t>
  </si>
  <si>
    <t>单位名称、项目名称</t>
  </si>
  <si>
    <t>说明：曲靖市图书馆无另文下达的项目支出，故此表为空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</si>
  <si>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</si>
  <si>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</si>
  <si>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</si>
  <si>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</si>
  <si>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</si>
  <si>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说明：曲靖市图书馆无政府性基金预算支出，故此表为空</t>
  </si>
  <si>
    <t>国有资本经营预算支出预算表</t>
  </si>
  <si>
    <t>本年国有资本经营预算支出</t>
  </si>
  <si>
    <t>说明：曲靖市图书馆无国有资本经营预算支出，故此表为空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</si>
  <si>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</si>
  <si>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</si>
  <si>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</si>
  <si>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</si>
  <si>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</si>
  <si>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</si>
  <si>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</si>
  <si>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</si>
  <si>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</si>
  <si>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</si>
  <si>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</si>
  <si>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说明：曲靖市图书馆无政府采购预算支出，故此表为空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</si>
  <si>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</si>
  <si>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</si>
  <si>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</si>
  <si>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</si>
  <si>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</si>
  <si>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</si>
  <si>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</si>
  <si>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</si>
  <si>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</si>
  <si>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</si>
  <si>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说明：曲靖市图书馆无政府购买服务预算支出，故此表为空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</si>
  <si>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</si>
  <si>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</si>
  <si>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</si>
  <si>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</si>
  <si>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</si>
  <si>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</si>
  <si>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</si>
  <si>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</si>
  <si>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</si>
  <si>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</si>
  <si>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</si>
  <si>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</si>
  <si>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</si>
  <si>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</si>
  <si>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</si>
  <si>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说明：曲靖市图书馆无市对下转移支付预算支出，故此表为空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</si>
  <si>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</si>
  <si>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</si>
  <si>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</si>
  <si>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</si>
  <si>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</si>
  <si>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</si>
  <si>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</si>
  <si>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</si>
  <si>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</si>
  <si>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</si>
  <si>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</si>
  <si>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说明：曲靖市图书馆无新增资产配置，故此表为空</t>
  </si>
  <si>
    <t>预算12表</t>
  </si>
  <si>
    <t>上级补助项目支出预算表</t>
  </si>
  <si>
    <t>上级补助</t>
  </si>
  <si>
    <t>说明：曲靖市图书馆无上级补助项目，故此表为空</t>
  </si>
  <si>
    <t>预算13表</t>
  </si>
  <si>
    <t>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</si>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</sst>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;\-#,##0.00;;@"/>
    <numFmt numFmtId="177" formatCode="yyyy/mm/dd\ hh:mm:ss"/>
    <numFmt numFmtId="178" formatCode="#,##0;\-#,##0;;@"/>
    <numFmt numFmtId="179" formatCode="hh:mm:ss"/>
    <numFmt numFmtId="180" formatCode="yyyy/mm/dd"/>
    <numFmt numFmtId="181" formatCode="0.00_);[Red]\-0.00\ "/>
    <numFmt numFmtId="182" formatCode="#,##0.00_ "/>
  </numFmts>
  <fonts count="5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sz val="9"/>
      <name val="宋体"/>
      <charset val="134"/>
    </font>
    <font>
      <sz val="10"/>
      <name val="宋体"/>
      <charset val="134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  <scheme val="minor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rgb="FF000000"/>
      <name val="Microsoft YaHei UI"/>
      <charset val="134"/>
    </font>
    <font>
      <b/>
      <sz val="9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0" borderId="0">
      <alignment horizontal="right"/>
    </xf>
    <xf numFmtId="0" fontId="4" fillId="0" borderId="5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1" fillId="0" borderId="0">
      <alignment horizontal="right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31" fillId="0" borderId="0">
      <alignment horizontal="center" vertical="center"/>
    </xf>
    <xf numFmtId="0" fontId="4" fillId="0" borderId="8">
      <alignment horizontal="center" vertical="center" wrapText="1"/>
    </xf>
    <xf numFmtId="0" fontId="40" fillId="9" borderId="16" applyNumberFormat="0" applyAlignment="0" applyProtection="0">
      <alignment vertical="center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34" fillId="12" borderId="0" applyNumberFormat="0" applyBorder="0" applyAlignment="0" applyProtection="0">
      <alignment vertical="center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41" fontId="0" fillId="0" borderId="0" applyFont="0" applyFill="0" applyBorder="0" applyAlignment="0" applyProtection="0">
      <alignment vertical="center"/>
    </xf>
    <xf numFmtId="177" fontId="18" fillId="0" borderId="1">
      <alignment horizontal="right" vertical="center"/>
    </xf>
    <xf numFmtId="0" fontId="47" fillId="19" borderId="0" applyNumberFormat="0" applyBorder="0" applyAlignment="0" applyProtection="0">
      <alignment vertical="center"/>
    </xf>
    <xf numFmtId="0" fontId="4" fillId="0" borderId="0">
      <alignment horizontal="left" vertical="center"/>
      <protection locked="0"/>
    </xf>
    <xf numFmtId="4" fontId="3" fillId="0" borderId="10">
      <alignment horizontal="right" vertical="center"/>
      <protection locked="0"/>
    </xf>
    <xf numFmtId="0" fontId="4" fillId="0" borderId="0"/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39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0" borderId="10">
      <alignment horizontal="center"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3" fillId="0" borderId="10">
      <alignment horizontal="left" vertical="center"/>
    </xf>
    <xf numFmtId="0" fontId="4" fillId="0" borderId="9">
      <alignment horizontal="center" vertical="center" wrapText="1"/>
      <protection locked="0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48" fillId="0" borderId="0">
      <alignment vertical="top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0" fillId="4" borderId="15" applyNumberFormat="0" applyFont="0" applyAlignment="0" applyProtection="0">
      <alignment vertical="center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37" fillId="8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" fillId="0" borderId="0">
      <alignment vertical="top"/>
    </xf>
    <xf numFmtId="0" fontId="2" fillId="0" borderId="0">
      <alignment horizontal="center" vertical="center"/>
    </xf>
    <xf numFmtId="0" fontId="43" fillId="0" borderId="14" applyNumberFormat="0" applyFill="0" applyAlignment="0" applyProtection="0">
      <alignment vertical="center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0" fontId="4" fillId="0" borderId="2">
      <alignment horizontal="center" vertical="center" wrapText="1"/>
      <protection locked="0"/>
    </xf>
    <xf numFmtId="0" fontId="37" fillId="17" borderId="0" applyNumberFormat="0" applyBorder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3" fillId="0" borderId="1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1" fillId="11" borderId="17" applyNumberFormat="0" applyAlignment="0" applyProtection="0">
      <alignment vertical="center"/>
    </xf>
    <xf numFmtId="0" fontId="4" fillId="0" borderId="8">
      <alignment horizontal="center" vertical="center"/>
    </xf>
    <xf numFmtId="0" fontId="1" fillId="0" borderId="5">
      <alignment horizontal="center" vertical="center" wrapText="1"/>
      <protection locked="0"/>
    </xf>
    <xf numFmtId="0" fontId="50" fillId="11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1" fillId="22" borderId="20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53" fillId="0" borderId="22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8" fillId="0" borderId="0">
      <alignment vertical="top"/>
      <protection locked="0"/>
    </xf>
    <xf numFmtId="0" fontId="42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4" fillId="2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34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" fillId="0" borderId="0"/>
    <xf numFmtId="0" fontId="4" fillId="0" borderId="5">
      <alignment horizontal="center" vertical="center"/>
    </xf>
    <xf numFmtId="0" fontId="4" fillId="0" borderId="6">
      <alignment horizontal="center" vertical="center"/>
    </xf>
    <xf numFmtId="0" fontId="34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37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" fillId="0" borderId="3">
      <alignment horizontal="center" vertical="center" wrapText="1"/>
    </xf>
    <xf numFmtId="0" fontId="34" fillId="1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7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3" fillId="0" borderId="1">
      <alignment horizontal="left" vertical="center"/>
    </xf>
    <xf numFmtId="0" fontId="37" fillId="18" borderId="0" applyNumberFormat="0" applyBorder="0" applyAlignment="0" applyProtection="0">
      <alignment vertical="center"/>
    </xf>
    <xf numFmtId="180" fontId="18" fillId="0" borderId="1">
      <alignment horizontal="right" vertical="center"/>
    </xf>
    <xf numFmtId="4" fontId="49" fillId="0" borderId="11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1" fillId="0" borderId="8">
      <alignment horizontal="center" vertical="center" wrapText="1"/>
      <protection locked="0"/>
    </xf>
    <xf numFmtId="0" fontId="4" fillId="0" borderId="2">
      <alignment horizontal="center" vertical="center"/>
    </xf>
    <xf numFmtId="0" fontId="8" fillId="0" borderId="0">
      <alignment vertical="top"/>
    </xf>
    <xf numFmtId="0" fontId="8" fillId="0" borderId="0"/>
    <xf numFmtId="0" fontId="1" fillId="0" borderId="9">
      <alignment horizontal="center" vertical="center" wrapText="1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10" fontId="18" fillId="0" borderId="1">
      <alignment horizontal="right" vertical="center"/>
    </xf>
    <xf numFmtId="49" fontId="10" fillId="0" borderId="0">
      <protection locked="0"/>
    </xf>
    <xf numFmtId="181" fontId="3" fillId="0" borderId="1">
      <alignment horizontal="right" vertical="center" wrapText="1"/>
      <protection locked="0"/>
    </xf>
    <xf numFmtId="0" fontId="1" fillId="0" borderId="10">
      <alignment horizontal="center" vertical="center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2" fillId="0" borderId="0">
      <alignment horizontal="center" vertical="center"/>
    </xf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7" fillId="0" borderId="0">
      <alignment horizontal="center" vertical="center"/>
    </xf>
    <xf numFmtId="0" fontId="54" fillId="0" borderId="6">
      <alignment horizontal="center" vertical="center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176" fontId="18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49" fontId="18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0" fontId="48" fillId="0" borderId="0">
      <alignment vertical="top"/>
      <protection locked="0"/>
    </xf>
    <xf numFmtId="176" fontId="18" fillId="0" borderId="1">
      <alignment horizontal="right" vertical="center"/>
    </xf>
    <xf numFmtId="179" fontId="18" fillId="0" borderId="1">
      <alignment horizontal="right" vertical="center"/>
    </xf>
    <xf numFmtId="49" fontId="1" fillId="0" borderId="0"/>
    <xf numFmtId="178" fontId="18" fillId="0" borderId="1">
      <alignment horizontal="right" vertical="center"/>
    </xf>
    <xf numFmtId="0" fontId="4" fillId="0" borderId="0"/>
    <xf numFmtId="0" fontId="4" fillId="0" borderId="5">
      <alignment horizontal="center" vertical="center"/>
    </xf>
    <xf numFmtId="0" fontId="54" fillId="0" borderId="7">
      <alignment horizontal="center" vertical="center"/>
    </xf>
    <xf numFmtId="0" fontId="8" fillId="0" borderId="1"/>
    <xf numFmtId="0" fontId="49" fillId="0" borderId="4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1"/>
    <xf numFmtId="0" fontId="1" fillId="0" borderId="0">
      <alignment horizontal="right" vertical="center"/>
    </xf>
    <xf numFmtId="0" fontId="49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0" fontId="4" fillId="0" borderId="5">
      <alignment horizontal="center" vertical="center"/>
      <protection locked="0"/>
    </xf>
    <xf numFmtId="0" fontId="8" fillId="0" borderId="1">
      <alignment horizontal="center" vertical="center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31" fillId="0" borderId="0">
      <alignment horizontal="center" vertical="center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7" fillId="0" borderId="0">
      <alignment horizontal="center" vertical="center" wrapText="1"/>
    </xf>
    <xf numFmtId="0" fontId="4" fillId="0" borderId="7">
      <alignment horizontal="center" vertical="center"/>
    </xf>
    <xf numFmtId="0" fontId="4" fillId="0" borderId="1">
      <alignment horizontal="center" vertical="center"/>
      <protection locked="0"/>
    </xf>
    <xf numFmtId="0" fontId="4" fillId="0" borderId="0"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49" fillId="0" borderId="1">
      <alignment horizontal="center" vertical="center"/>
    </xf>
    <xf numFmtId="0" fontId="1" fillId="0" borderId="7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11">
      <alignment horizontal="right" vertical="center"/>
      <protection locked="0"/>
    </xf>
    <xf numFmtId="4" fontId="49" fillId="0" borderId="1">
      <alignment horizontal="right" vertical="center"/>
    </xf>
    <xf numFmtId="0" fontId="48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11">
      <alignment horizontal="right" vertical="center"/>
    </xf>
    <xf numFmtId="4" fontId="49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48" fillId="0" borderId="0">
      <alignment vertical="top"/>
      <protection locked="0"/>
    </xf>
    <xf numFmtId="0" fontId="1" fillId="0" borderId="12">
      <alignment horizontal="center" vertical="center" wrapText="1"/>
    </xf>
    <xf numFmtId="0" fontId="3" fillId="0" borderId="11">
      <alignment horizontal="center" vertical="center"/>
    </xf>
    <xf numFmtId="0" fontId="1" fillId="0" borderId="0"/>
    <xf numFmtId="0" fontId="25" fillId="0" borderId="0">
      <alignment horizontal="center" vertical="center"/>
    </xf>
    <xf numFmtId="0" fontId="7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54" fillId="0" borderId="5">
      <alignment horizontal="center" vertical="center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1" fillId="0" borderId="0"/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 wrapText="1"/>
      <protection locked="0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3">
      <alignment horizontal="center" vertical="center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4" fillId="0" borderId="4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1" fillId="0" borderId="1">
      <alignment horizontal="center" vertical="center"/>
      <protection locked="0"/>
    </xf>
    <xf numFmtId="0" fontId="1" fillId="0" borderId="1"/>
    <xf numFmtId="0" fontId="3" fillId="0" borderId="1">
      <alignment horizontal="left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0"/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1">
      <alignment horizontal="right" vertical="center" wrapText="1"/>
      <protection locked="0"/>
    </xf>
    <xf numFmtId="0" fontId="4" fillId="0" borderId="0"/>
    <xf numFmtId="0" fontId="10" fillId="0" borderId="0">
      <alignment horizontal="right"/>
      <protection locked="0"/>
    </xf>
    <xf numFmtId="0" fontId="3" fillId="0" borderId="4">
      <alignment horizontal="left" vertical="center" wrapText="1"/>
    </xf>
    <xf numFmtId="0" fontId="49" fillId="0" borderId="1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1" fillId="0" borderId="0">
      <alignment horizontal="center" vertical="center" wrapText="1"/>
      <protection locked="0"/>
    </xf>
    <xf numFmtId="0" fontId="1" fillId="0" borderId="11">
      <alignment horizontal="center" vertical="center" wrapText="1"/>
      <protection locked="0"/>
    </xf>
    <xf numFmtId="0" fontId="49" fillId="0" borderId="1">
      <alignment horizontal="center" vertical="center"/>
      <protection locked="0"/>
    </xf>
    <xf numFmtId="0" fontId="48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4" fillId="0" borderId="0">
      <alignment horizontal="left" vertical="center" wrapText="1"/>
    </xf>
    <xf numFmtId="0" fontId="30" fillId="0" borderId="0">
      <alignment horizontal="center" vertical="center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4" fillId="0" borderId="0">
      <alignment wrapText="1"/>
    </xf>
    <xf numFmtId="0" fontId="3" fillId="0" borderId="1">
      <alignment horizontal="left" vertical="center" wrapText="1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1" fillId="0" borderId="0">
      <alignment vertical="top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8" fillId="0" borderId="0">
      <alignment vertical="top"/>
      <protection locked="0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0">
      <alignment horizontal="center" vertical="top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4" fillId="0" borderId="7">
      <alignment horizontal="center" vertical="center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49" fillId="0" borderId="1">
      <alignment horizontal="right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6">
      <alignment horizontal="center" vertical="center"/>
      <protection locked="0"/>
    </xf>
    <xf numFmtId="4" fontId="3" fillId="0" borderId="1">
      <alignment horizontal="right" vertical="center"/>
    </xf>
    <xf numFmtId="0" fontId="3" fillId="0" borderId="0">
      <alignment horizontal="right" vertical="center"/>
    </xf>
    <xf numFmtId="0" fontId="1" fillId="0" borderId="0"/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9" fillId="0" borderId="1">
      <alignment horizontal="right" vertical="center"/>
    </xf>
    <xf numFmtId="0" fontId="48" fillId="0" borderId="0">
      <alignment vertical="top"/>
      <protection locked="0"/>
    </xf>
    <xf numFmtId="49" fontId="1" fillId="0" borderId="0"/>
    <xf numFmtId="0" fontId="11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48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21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22" fillId="0" borderId="1">
      <alignment horizontal="center" vertical="center" wrapText="1"/>
    </xf>
    <xf numFmtId="4" fontId="3" fillId="0" borderId="1">
      <alignment horizontal="right" vertical="center"/>
    </xf>
    <xf numFmtId="0" fontId="22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22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22" fillId="0" borderId="0">
      <alignment wrapText="1"/>
    </xf>
    <xf numFmtId="0" fontId="3" fillId="0" borderId="0">
      <alignment horizontal="right" wrapText="1"/>
    </xf>
    <xf numFmtId="0" fontId="1" fillId="0" borderId="0"/>
    <xf numFmtId="0" fontId="48" fillId="0" borderId="0">
      <alignment vertical="top"/>
      <protection locked="0"/>
    </xf>
    <xf numFmtId="0" fontId="4" fillId="0" borderId="6">
      <alignment horizontal="center" vertical="center"/>
    </xf>
    <xf numFmtId="0" fontId="22" fillId="0" borderId="0">
      <alignment horizontal="center"/>
    </xf>
    <xf numFmtId="0" fontId="22" fillId="0" borderId="0"/>
    <xf numFmtId="0" fontId="4" fillId="0" borderId="0"/>
    <xf numFmtId="0" fontId="1" fillId="0" borderId="1"/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1" fillId="0" borderId="7">
      <alignment horizontal="center"/>
    </xf>
    <xf numFmtId="0" fontId="4" fillId="0" borderId="6">
      <alignment horizontal="center" vertical="center" wrapText="1"/>
      <protection locked="0"/>
    </xf>
    <xf numFmtId="0" fontId="48" fillId="0" borderId="0">
      <alignment vertical="top"/>
      <protection locked="0"/>
    </xf>
    <xf numFmtId="0" fontId="1" fillId="0" borderId="1">
      <alignment horizontal="center"/>
    </xf>
    <xf numFmtId="49" fontId="10" fillId="0" borderId="0">
      <protection locked="0"/>
    </xf>
    <xf numFmtId="0" fontId="3" fillId="0" borderId="0">
      <alignment horizontal="right" vertical="center"/>
      <protection locked="0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  <protection locked="0"/>
    </xf>
    <xf numFmtId="49" fontId="4" fillId="0" borderId="3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4" fillId="0" borderId="0"/>
    <xf numFmtId="0" fontId="4" fillId="0" borderId="0">
      <alignment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8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4" fillId="0" borderId="10">
      <alignment horizontal="center" vertical="center" wrapText="1"/>
    </xf>
    <xf numFmtId="0" fontId="4" fillId="0" borderId="18">
      <alignment horizontal="center" vertical="center"/>
    </xf>
    <xf numFmtId="0" fontId="4" fillId="0" borderId="10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</xf>
    <xf numFmtId="0" fontId="48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8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1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48" fillId="0" borderId="0">
      <alignment vertical="top"/>
      <protection locked="0"/>
    </xf>
    <xf numFmtId="0" fontId="4" fillId="0" borderId="7">
      <alignment horizontal="center" vertical="center"/>
    </xf>
    <xf numFmtId="0" fontId="10" fillId="0" borderId="0">
      <alignment horizontal="right"/>
      <protection locked="0"/>
    </xf>
    <xf numFmtId="0" fontId="11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49" fontId="4" fillId="0" borderId="2">
      <alignment horizontal="center" vertical="center" wrapText="1"/>
      <protection locked="0"/>
    </xf>
    <xf numFmtId="181" fontId="3" fillId="0" borderId="1">
      <alignment horizontal="right" vertical="center" wrapText="1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11" fillId="0" borderId="0">
      <alignment horizontal="center" vertical="center"/>
      <protection locked="0"/>
    </xf>
    <xf numFmtId="0" fontId="4" fillId="0" borderId="2">
      <alignment horizontal="center" vertical="center"/>
    </xf>
    <xf numFmtId="49" fontId="4" fillId="0" borderId="1">
      <alignment horizontal="center" vertical="center"/>
      <protection locked="0"/>
    </xf>
    <xf numFmtId="49" fontId="1" fillId="0" borderId="0"/>
    <xf numFmtId="0" fontId="11" fillId="0" borderId="0">
      <alignment horizontal="center" vertical="center"/>
      <protection locked="0"/>
    </xf>
    <xf numFmtId="0" fontId="4" fillId="0" borderId="2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1" fillId="0" borderId="0">
      <alignment horizontal="right"/>
    </xf>
    <xf numFmtId="181" fontId="3" fillId="0" borderId="1">
      <alignment horizontal="right" vertical="center"/>
      <protection locked="0"/>
    </xf>
    <xf numFmtId="0" fontId="11" fillId="0" borderId="0">
      <alignment horizontal="center" vertical="center"/>
    </xf>
    <xf numFmtId="181" fontId="3" fillId="0" borderId="1">
      <alignment horizontal="right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48" fillId="0" borderId="0">
      <alignment vertical="top"/>
      <protection locked="0"/>
    </xf>
    <xf numFmtId="0" fontId="3" fillId="0" borderId="5">
      <alignment horizontal="center" vertical="center" wrapText="1"/>
      <protection locked="0"/>
    </xf>
    <xf numFmtId="0" fontId="1" fillId="0" borderId="0">
      <alignment wrapText="1"/>
    </xf>
    <xf numFmtId="0" fontId="7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3" fillId="0" borderId="10">
      <alignment horizontal="left" vertical="center" wrapText="1"/>
      <protection locked="0"/>
    </xf>
    <xf numFmtId="0" fontId="2" fillId="0" borderId="0">
      <alignment horizontal="center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2">
      <alignment horizontal="center" vertical="center" wrapText="1"/>
    </xf>
    <xf numFmtId="0" fontId="1" fillId="0" borderId="0">
      <alignment vertical="center"/>
    </xf>
    <xf numFmtId="0" fontId="3" fillId="0" borderId="10">
      <alignment horizontal="right" vertical="center"/>
    </xf>
    <xf numFmtId="0" fontId="3" fillId="0" borderId="0">
      <alignment horizontal="right" vertical="center"/>
      <protection locked="0"/>
    </xf>
    <xf numFmtId="0" fontId="7" fillId="0" borderId="0">
      <alignment horizontal="center" vertical="center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wrapText="1"/>
      <protection locked="0"/>
    </xf>
    <xf numFmtId="0" fontId="4" fillId="0" borderId="1">
      <alignment horizontal="center" vertical="center" wrapText="1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2">
      <alignment horizontal="left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wrapText="1"/>
    </xf>
    <xf numFmtId="0" fontId="1" fillId="0" borderId="3">
      <alignment vertical="center"/>
    </xf>
    <xf numFmtId="0" fontId="3" fillId="0" borderId="0">
      <alignment horizontal="right" vertical="center" wrapText="1"/>
      <protection locked="0"/>
    </xf>
    <xf numFmtId="0" fontId="4" fillId="0" borderId="7">
      <alignment horizontal="center" vertical="center" wrapText="1"/>
    </xf>
    <xf numFmtId="0" fontId="1" fillId="0" borderId="4">
      <alignment vertical="center"/>
    </xf>
    <xf numFmtId="0" fontId="48" fillId="0" borderId="0">
      <alignment vertical="top"/>
      <protection locked="0"/>
    </xf>
    <xf numFmtId="0" fontId="2" fillId="0" borderId="0">
      <alignment horizontal="center" vertical="center"/>
    </xf>
    <xf numFmtId="0" fontId="1" fillId="0" borderId="0"/>
    <xf numFmtId="0" fontId="9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9" fillId="0" borderId="0">
      <alignment horizontal="center" vertical="center"/>
    </xf>
    <xf numFmtId="0" fontId="4" fillId="0" borderId="0">
      <alignment wrapText="1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4" fontId="4" fillId="0" borderId="5">
      <alignment vertical="center"/>
      <protection locked="0"/>
    </xf>
    <xf numFmtId="0" fontId="1" fillId="0" borderId="0">
      <alignment horizontal="right" vertical="center"/>
    </xf>
    <xf numFmtId="0" fontId="4" fillId="0" borderId="1">
      <alignment horizontal="center" vertical="center"/>
      <protection locked="0"/>
    </xf>
    <xf numFmtId="0" fontId="4" fillId="0" borderId="0">
      <alignment horizontal="right" wrapText="1"/>
    </xf>
    <xf numFmtId="0" fontId="8" fillId="0" borderId="0">
      <alignment vertical="top"/>
    </xf>
    <xf numFmtId="0" fontId="4" fillId="0" borderId="18">
      <alignment horizontal="center" vertical="center" wrapText="1"/>
    </xf>
    <xf numFmtId="0" fontId="4" fillId="0" borderId="0">
      <protection locked="0"/>
    </xf>
    <xf numFmtId="4" fontId="4" fillId="0" borderId="5">
      <alignment vertical="center"/>
    </xf>
    <xf numFmtId="0" fontId="8" fillId="0" borderId="0"/>
    <xf numFmtId="0" fontId="4" fillId="0" borderId="5">
      <alignment horizontal="center" vertical="center"/>
      <protection locked="0"/>
    </xf>
    <xf numFmtId="0" fontId="1" fillId="0" borderId="1">
      <alignment horizontal="center"/>
    </xf>
    <xf numFmtId="0" fontId="4" fillId="0" borderId="0"/>
    <xf numFmtId="0" fontId="48" fillId="0" borderId="0">
      <alignment vertical="top"/>
      <protection locked="0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8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6">
      <alignment horizontal="center" vertical="center" wrapText="1"/>
    </xf>
    <xf numFmtId="0" fontId="48" fillId="0" borderId="0">
      <alignment vertical="top"/>
      <protection locked="0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3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/>
    </xf>
    <xf numFmtId="0" fontId="3" fillId="0" borderId="1">
      <alignment horizontal="right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5">
      <alignment horizontal="center" vertical="center"/>
    </xf>
    <xf numFmtId="0" fontId="4" fillId="0" borderId="3">
      <alignment horizontal="center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 wrapText="1"/>
      <protection locked="0"/>
    </xf>
    <xf numFmtId="4" fontId="3" fillId="0" borderId="1">
      <alignment horizontal="right" vertical="center" wrapText="1"/>
      <protection locked="0"/>
    </xf>
    <xf numFmtId="0" fontId="4" fillId="0" borderId="0"/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48" fillId="0" borderId="0">
      <alignment vertical="top"/>
      <protection locked="0"/>
    </xf>
    <xf numFmtId="0" fontId="18" fillId="0" borderId="0">
      <alignment vertical="top"/>
      <protection locked="0"/>
    </xf>
  </cellStyleXfs>
  <cellXfs count="305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3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2" applyNumberFormat="1" applyFont="1" applyBorder="1">
      <alignment horizontal="left" vertical="center" wrapText="1"/>
    </xf>
    <xf numFmtId="0" fontId="0" fillId="0" borderId="1" xfId="0" applyFont="1" applyBorder="1"/>
    <xf numFmtId="176" fontId="5" fillId="0" borderId="1" xfId="0" applyNumberFormat="1" applyFont="1" applyBorder="1" applyAlignment="1">
      <alignment horizontal="right" vertical="center"/>
    </xf>
    <xf numFmtId="0" fontId="3" fillId="0" borderId="1" xfId="521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6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8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8" applyFont="1" applyBorder="1"/>
    <xf numFmtId="0" fontId="4" fillId="0" borderId="2" xfId="640" applyFont="1" applyBorder="1">
      <alignment horizontal="center" vertical="center" wrapText="1"/>
      <protection locked="0"/>
    </xf>
    <xf numFmtId="0" fontId="4" fillId="0" borderId="2" xfId="650" applyFont="1" applyBorder="1">
      <alignment horizontal="center" vertical="center" wrapText="1"/>
    </xf>
    <xf numFmtId="0" fontId="4" fillId="0" borderId="2" xfId="653" applyFont="1" applyBorder="1">
      <alignment horizontal="center" vertical="center"/>
    </xf>
    <xf numFmtId="0" fontId="4" fillId="0" borderId="3" xfId="641" applyFont="1" applyBorder="1">
      <alignment horizontal="center" vertical="center" wrapText="1"/>
      <protection locked="0"/>
    </xf>
    <xf numFmtId="0" fontId="4" fillId="0" borderId="3" xfId="652" applyFont="1" applyBorder="1">
      <alignment horizontal="center" vertical="center" wrapText="1"/>
    </xf>
    <xf numFmtId="0" fontId="4" fillId="0" borderId="3" xfId="632" applyFont="1" applyBorder="1">
      <alignment horizontal="center" vertical="center"/>
    </xf>
    <xf numFmtId="0" fontId="4" fillId="0" borderId="4" xfId="642" applyFont="1" applyBorder="1">
      <alignment horizontal="center" vertical="center" wrapText="1"/>
      <protection locked="0"/>
    </xf>
    <xf numFmtId="0" fontId="4" fillId="0" borderId="4" xfId="654" applyFont="1" applyBorder="1">
      <alignment horizontal="center" vertical="center" wrapText="1"/>
    </xf>
    <xf numFmtId="0" fontId="4" fillId="0" borderId="4" xfId="655" applyFont="1" applyBorder="1">
      <alignment horizontal="center" vertical="center"/>
    </xf>
    <xf numFmtId="0" fontId="3" fillId="0" borderId="1" xfId="625" applyFont="1" applyBorder="1">
      <alignment horizontal="left" vertical="center" wrapText="1"/>
    </xf>
    <xf numFmtId="0" fontId="1" fillId="0" borderId="5" xfId="23" applyFont="1" applyBorder="1">
      <alignment horizontal="center" vertical="center" wrapText="1"/>
      <protection locked="0"/>
    </xf>
    <xf numFmtId="0" fontId="3" fillId="0" borderId="6" xfId="628" applyFont="1" applyBorder="1">
      <alignment horizontal="left" vertical="center"/>
    </xf>
    <xf numFmtId="0" fontId="3" fillId="0" borderId="7" xfId="635" applyFont="1" applyBorder="1">
      <alignment horizontal="left" vertical="center"/>
    </xf>
    <xf numFmtId="0" fontId="6" fillId="0" borderId="0" xfId="0" applyFont="1" applyBorder="1" applyAlignment="1">
      <alignment horizontal="left"/>
    </xf>
    <xf numFmtId="0" fontId="1" fillId="0" borderId="0" xfId="660" applyFont="1" applyBorder="1">
      <alignment horizontal="right" vertical="center"/>
      <protection locked="0"/>
    </xf>
    <xf numFmtId="0" fontId="4" fillId="0" borderId="5" xfId="651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17" applyFont="1" applyBorder="1">
      <alignment horizontal="right" vertical="center"/>
    </xf>
    <xf numFmtId="0" fontId="7" fillId="0" borderId="0" xfId="600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610" applyFont="1" applyBorder="1">
      <alignment horizontal="center" vertical="center" wrapText="1"/>
    </xf>
    <xf numFmtId="0" fontId="4" fillId="0" borderId="6" xfId="613" applyFont="1" applyBorder="1">
      <alignment horizontal="center" vertical="center" wrapText="1"/>
    </xf>
    <xf numFmtId="0" fontId="4" fillId="0" borderId="7" xfId="618" applyFont="1" applyBorder="1">
      <alignment horizontal="center" vertical="center" wrapText="1"/>
    </xf>
    <xf numFmtId="0" fontId="4" fillId="0" borderId="1" xfId="604" applyFont="1" applyBorder="1">
      <alignment horizontal="center" vertical="center" wrapText="1"/>
    </xf>
    <xf numFmtId="0" fontId="3" fillId="0" borderId="1" xfId="606" applyFont="1" applyBorder="1">
      <alignment horizontal="center" vertical="center" wrapText="1"/>
      <protection locked="0"/>
    </xf>
    <xf numFmtId="0" fontId="3" fillId="0" borderId="7" xfId="609" applyFont="1" applyBorder="1">
      <alignment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89" applyFont="1" applyBorder="1">
      <alignment horizontal="center" vertical="center"/>
      <protection locked="0"/>
    </xf>
    <xf numFmtId="0" fontId="4" fillId="0" borderId="1" xfId="592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74" applyFont="1" applyBorder="1">
      <alignment horizontal="right" vertical="center"/>
    </xf>
    <xf numFmtId="0" fontId="8" fillId="0" borderId="0" xfId="577" applyFont="1" applyBorder="1">
      <alignment vertical="top"/>
    </xf>
    <xf numFmtId="0" fontId="9" fillId="0" borderId="0" xfId="560" applyFont="1" applyBorder="1">
      <alignment horizontal="center" vertical="center" wrapText="1"/>
    </xf>
    <xf numFmtId="0" fontId="9" fillId="0" borderId="0" xfId="56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67" applyFont="1" applyBorder="1">
      <alignment wrapText="1"/>
    </xf>
    <xf numFmtId="0" fontId="4" fillId="0" borderId="0" xfId="576" applyFont="1" applyBorder="1">
      <alignment horizontal="right" wrapText="1"/>
    </xf>
    <xf numFmtId="0" fontId="4" fillId="0" borderId="0" xfId="579" applyFont="1" applyBorder="1">
      <protection locked="0"/>
    </xf>
    <xf numFmtId="0" fontId="4" fillId="0" borderId="1" xfId="578" applyFont="1" applyBorder="1">
      <alignment horizontal="center" vertical="center" wrapText="1"/>
    </xf>
    <xf numFmtId="0" fontId="4" fillId="0" borderId="1" xfId="564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65" applyFont="1" applyBorder="1">
      <alignment vertical="center" wrapText="1"/>
    </xf>
    <xf numFmtId="0" fontId="3" fillId="0" borderId="0" xfId="597" applyFont="1" applyBorder="1">
      <alignment horizontal="right" vertical="center"/>
      <protection locked="0"/>
    </xf>
    <xf numFmtId="0" fontId="4" fillId="0" borderId="0" xfId="586" applyFont="1" applyBorder="1">
      <alignment horizontal="right" vertical="center"/>
      <protection locked="0"/>
    </xf>
    <xf numFmtId="0" fontId="1" fillId="0" borderId="1" xfId="583" applyFont="1" applyBorder="1">
      <alignment horizontal="center"/>
    </xf>
    <xf numFmtId="0" fontId="1" fillId="0" borderId="0" xfId="522" applyFont="1" applyBorder="1">
      <alignment wrapText="1"/>
    </xf>
    <xf numFmtId="0" fontId="1" fillId="0" borderId="0" xfId="422" applyFont="1" applyBorder="1">
      <protection locked="0"/>
    </xf>
    <xf numFmtId="0" fontId="2" fillId="0" borderId="0" xfId="402" applyFont="1" applyBorder="1">
      <alignment horizontal="center" vertical="center" wrapText="1"/>
    </xf>
    <xf numFmtId="0" fontId="2" fillId="0" borderId="0" xfId="595" applyFont="1" applyBorder="1">
      <alignment horizontal="center" vertical="center"/>
      <protection locked="0"/>
    </xf>
    <xf numFmtId="0" fontId="3" fillId="0" borderId="0" xfId="524" applyFont="1" applyBorder="1">
      <alignment horizontal="left" vertical="center" wrapText="1"/>
    </xf>
    <xf numFmtId="0" fontId="4" fillId="0" borderId="8" xfId="408" applyFont="1" applyBorder="1">
      <alignment horizontal="center" vertical="center" wrapText="1"/>
    </xf>
    <xf numFmtId="0" fontId="4" fillId="0" borderId="8" xfId="418" applyFont="1" applyBorder="1">
      <alignment horizontal="center" vertical="center" wrapText="1"/>
      <protection locked="0"/>
    </xf>
    <xf numFmtId="0" fontId="4" fillId="0" borderId="9" xfId="411" applyFont="1" applyBorder="1">
      <alignment horizontal="center" vertical="center" wrapText="1"/>
    </xf>
    <xf numFmtId="0" fontId="4" fillId="0" borderId="9" xfId="30" applyFont="1" applyBorder="1">
      <alignment horizontal="center" vertical="center" wrapText="1"/>
      <protection locked="0"/>
    </xf>
    <xf numFmtId="0" fontId="4" fillId="0" borderId="10" xfId="414" applyFont="1" applyBorder="1">
      <alignment horizontal="center" vertical="center" wrapText="1"/>
    </xf>
    <xf numFmtId="0" fontId="4" fillId="0" borderId="10" xfId="421" applyFont="1" applyBorder="1">
      <alignment horizontal="center" vertical="center" wrapText="1"/>
      <protection locked="0"/>
    </xf>
    <xf numFmtId="0" fontId="3" fillId="0" borderId="10" xfId="140" applyFont="1" applyBorder="1">
      <alignment horizontal="left" vertical="center" wrapText="1"/>
    </xf>
    <xf numFmtId="0" fontId="3" fillId="0" borderId="10" xfId="425" applyFont="1" applyBorder="1">
      <alignment horizontal="right" vertical="center"/>
      <protection locked="0"/>
    </xf>
    <xf numFmtId="0" fontId="3" fillId="0" borderId="11" xfId="528" applyFont="1" applyBorder="1">
      <alignment horizontal="center" vertical="center"/>
    </xf>
    <xf numFmtId="0" fontId="3" fillId="0" borderId="12" xfId="417" applyFont="1" applyBorder="1">
      <alignment horizontal="left" vertical="center"/>
    </xf>
    <xf numFmtId="0" fontId="3" fillId="0" borderId="10" xfId="29" applyFont="1" applyBorder="1">
      <alignment horizontal="left" vertical="center"/>
    </xf>
    <xf numFmtId="0" fontId="3" fillId="0" borderId="0" xfId="539" applyFont="1" applyBorder="1">
      <alignment vertical="top" wrapText="1"/>
      <protection locked="0"/>
    </xf>
    <xf numFmtId="0" fontId="2" fillId="0" borderId="0" xfId="530" applyFont="1" applyBorder="1">
      <alignment horizontal="center" vertical="center" wrapText="1"/>
      <protection locked="0"/>
    </xf>
    <xf numFmtId="0" fontId="3" fillId="0" borderId="0" xfId="540" applyFont="1" applyBorder="1">
      <alignment horizontal="right"/>
      <protection locked="0"/>
    </xf>
    <xf numFmtId="0" fontId="4" fillId="0" borderId="6" xfId="532" applyFont="1" applyBorder="1">
      <alignment horizontal="center" vertical="center" wrapText="1"/>
      <protection locked="0"/>
    </xf>
    <xf numFmtId="0" fontId="4" fillId="0" borderId="6" xfId="542" applyFont="1" applyBorder="1">
      <alignment horizontal="center" vertical="center"/>
      <protection locked="0"/>
    </xf>
    <xf numFmtId="0" fontId="4" fillId="0" borderId="12" xfId="534" applyFont="1" applyBorder="1">
      <alignment horizontal="center" vertical="center" wrapText="1"/>
    </xf>
    <xf numFmtId="0" fontId="4" fillId="0" borderId="12" xfId="545" applyFont="1" applyBorder="1">
      <alignment horizontal="center" vertical="center"/>
      <protection locked="0"/>
    </xf>
    <xf numFmtId="0" fontId="3" fillId="0" borderId="0" xfId="554" applyFont="1" applyBorder="1">
      <alignment horizontal="right" vertical="center" wrapText="1"/>
      <protection locked="0"/>
    </xf>
    <xf numFmtId="0" fontId="3" fillId="0" borderId="0" xfId="549" applyFont="1" applyBorder="1">
      <alignment horizontal="right" vertical="center" wrapText="1"/>
    </xf>
    <xf numFmtId="0" fontId="3" fillId="0" borderId="0" xfId="543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46" applyFont="1" applyBorder="1">
      <alignment horizontal="center" vertical="center" wrapText="1"/>
      <protection locked="0"/>
    </xf>
    <xf numFmtId="0" fontId="4" fillId="0" borderId="10" xfId="499" applyFont="1" applyBorder="1">
      <alignment horizontal="center" vertical="center"/>
    </xf>
    <xf numFmtId="0" fontId="4" fillId="0" borderId="10" xfId="42" applyFont="1" applyBorder="1">
      <alignment horizontal="center" vertical="center"/>
      <protection locked="0"/>
    </xf>
    <xf numFmtId="0" fontId="3" fillId="0" borderId="10" xfId="536" applyFont="1" applyBorder="1">
      <alignment horizontal="right" vertical="center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10" fillId="0" borderId="0" xfId="248" applyFont="1" applyBorder="1">
      <alignment horizontal="right"/>
      <protection locked="0"/>
    </xf>
    <xf numFmtId="49" fontId="10" fillId="0" borderId="0" xfId="377" applyNumberFormat="1" applyFont="1" applyBorder="1">
      <protection locked="0"/>
    </xf>
    <xf numFmtId="0" fontId="1" fillId="0" borderId="0" xfId="490" applyFont="1" applyBorder="1">
      <alignment horizontal="right"/>
    </xf>
    <xf numFmtId="0" fontId="3" fillId="0" borderId="0" xfId="518" applyFont="1" applyBorder="1">
      <alignment horizontal="right"/>
    </xf>
    <xf numFmtId="0" fontId="11" fillId="0" borderId="0" xfId="253" applyFont="1" applyBorder="1">
      <alignment horizontal="center" vertical="center" wrapText="1"/>
      <protection locked="0"/>
    </xf>
    <xf numFmtId="0" fontId="11" fillId="0" borderId="0" xfId="486" applyFont="1" applyBorder="1">
      <alignment horizontal="center" vertical="center"/>
      <protection locked="0"/>
    </xf>
    <xf numFmtId="0" fontId="11" fillId="0" borderId="0" xfId="492" applyFont="1" applyBorder="1">
      <alignment horizontal="center" vertical="center"/>
    </xf>
    <xf numFmtId="0" fontId="3" fillId="0" borderId="0" xfId="639" applyFont="1" applyBorder="1">
      <alignment horizontal="left" vertical="center"/>
      <protection locked="0"/>
    </xf>
    <xf numFmtId="0" fontId="4" fillId="0" borderId="2" xfId="262" applyFont="1" applyBorder="1">
      <alignment horizontal="center" vertical="center"/>
      <protection locked="0"/>
    </xf>
    <xf numFmtId="49" fontId="4" fillId="0" borderId="2" xfId="379" applyNumberFormat="1" applyFont="1" applyBorder="1">
      <alignment horizontal="center" vertical="center" wrapText="1"/>
      <protection locked="0"/>
    </xf>
    <xf numFmtId="0" fontId="4" fillId="0" borderId="3" xfId="4" applyFont="1" applyBorder="1">
      <alignment horizontal="center" vertical="center"/>
      <protection locked="0"/>
    </xf>
    <xf numFmtId="49" fontId="4" fillId="0" borderId="3" xfId="381" applyNumberFormat="1" applyFont="1" applyBorder="1">
      <alignment horizontal="center" vertical="center" wrapText="1"/>
      <protection locked="0"/>
    </xf>
    <xf numFmtId="49" fontId="4" fillId="0" borderId="1" xfId="484" applyNumberFormat="1" applyFont="1" applyBorder="1">
      <alignment horizontal="center" vertical="center"/>
      <protection locked="0"/>
    </xf>
    <xf numFmtId="0" fontId="3" fillId="0" borderId="1" xfId="644" applyFont="1" applyBorder="1">
      <alignment horizontal="left" vertical="center" wrapText="1"/>
      <protection locked="0"/>
    </xf>
    <xf numFmtId="0" fontId="1" fillId="0" borderId="6" xfId="311" applyFont="1" applyBorder="1">
      <alignment horizontal="center" vertical="center"/>
      <protection locked="0"/>
    </xf>
    <xf numFmtId="0" fontId="1" fillId="0" borderId="7" xfId="488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49" fontId="4" fillId="0" borderId="1" xfId="379" applyNumberFormat="1" applyFont="1" applyBorder="1">
      <alignment horizontal="center" vertical="center" wrapText="1"/>
      <protection locked="0"/>
    </xf>
    <xf numFmtId="49" fontId="4" fillId="0" borderId="1" xfId="381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88" applyFont="1" applyBorder="1">
      <alignment horizontal="center" vertical="center"/>
      <protection locked="0"/>
    </xf>
    <xf numFmtId="0" fontId="7" fillId="0" borderId="0" xfId="538" applyFont="1" applyBorder="1">
      <alignment horizontal="center" vertical="center"/>
    </xf>
    <xf numFmtId="0" fontId="12" fillId="0" borderId="0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3" fillId="0" borderId="1" xfId="605" applyFont="1" applyBorder="1">
      <alignment vertical="center" wrapText="1"/>
    </xf>
    <xf numFmtId="0" fontId="3" fillId="0" borderId="1" xfId="593" applyFont="1" applyBorder="1">
      <alignment horizontal="center" vertical="center" wrapText="1"/>
    </xf>
    <xf numFmtId="0" fontId="3" fillId="0" borderId="1" xfId="596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/>
    </xf>
    <xf numFmtId="0" fontId="16" fillId="0" borderId="0" xfId="665" applyFont="1" applyFill="1" applyBorder="1" applyAlignment="1" applyProtection="1">
      <alignment horizontal="center" vertical="center"/>
    </xf>
    <xf numFmtId="0" fontId="17" fillId="0" borderId="0" xfId="665" applyFont="1" applyFill="1" applyBorder="1" applyAlignment="1" applyProtection="1">
      <alignment horizontal="center" vertical="center"/>
    </xf>
    <xf numFmtId="0" fontId="2" fillId="0" borderId="0" xfId="665" applyFont="1" applyFill="1" applyBorder="1" applyAlignment="1" applyProtection="1">
      <alignment horizontal="center" vertical="center"/>
    </xf>
    <xf numFmtId="0" fontId="2" fillId="0" borderId="0" xfId="665" applyFont="1" applyFill="1" applyBorder="1" applyAlignment="1" applyProtection="1">
      <alignment horizontal="center" vertical="center"/>
      <protection locked="0"/>
    </xf>
    <xf numFmtId="0" fontId="18" fillId="0" borderId="0" xfId="665" applyFont="1" applyFill="1" applyBorder="1" applyAlignment="1" applyProtection="1">
      <alignment horizontal="left" vertical="center"/>
      <protection locked="0"/>
    </xf>
    <xf numFmtId="0" fontId="19" fillId="0" borderId="0" xfId="665" applyFont="1" applyFill="1" applyBorder="1" applyAlignment="1" applyProtection="1">
      <alignment vertical="center"/>
    </xf>
    <xf numFmtId="0" fontId="18" fillId="0" borderId="0" xfId="665" applyFont="1" applyFill="1" applyBorder="1" applyAlignment="1" applyProtection="1">
      <alignment vertical="top"/>
      <protection locked="0"/>
    </xf>
    <xf numFmtId="0" fontId="19" fillId="0" borderId="0" xfId="665" applyFont="1" applyFill="1" applyBorder="1" applyAlignment="1" applyProtection="1">
      <alignment horizontal="center" vertical="center"/>
    </xf>
    <xf numFmtId="0" fontId="18" fillId="0" borderId="0" xfId="665" applyFont="1" applyFill="1" applyBorder="1" applyAlignment="1" applyProtection="1">
      <alignment horizontal="center" vertical="top"/>
      <protection locked="0"/>
    </xf>
    <xf numFmtId="0" fontId="4" fillId="0" borderId="1" xfId="604" applyFont="1" applyBorder="1" applyAlignment="1">
      <alignment horizontal="center" vertical="center" wrapText="1"/>
    </xf>
    <xf numFmtId="0" fontId="4" fillId="0" borderId="1" xfId="589" applyFont="1" applyBorder="1" applyAlignment="1">
      <alignment horizontal="center" vertical="center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49" fontId="5" fillId="0" borderId="1" xfId="142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1" xfId="652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28" applyFont="1" applyBorder="1">
      <alignment horizontal="left" vertical="center"/>
    </xf>
    <xf numFmtId="0" fontId="3" fillId="0" borderId="1" xfId="635" applyFont="1" applyBorder="1">
      <alignment horizontal="left" vertical="center"/>
    </xf>
    <xf numFmtId="0" fontId="4" fillId="0" borderId="1" xfId="415" applyFont="1" applyBorder="1">
      <alignment horizontal="center" vertical="center"/>
    </xf>
    <xf numFmtId="0" fontId="4" fillId="0" borderId="1" xfId="407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69" applyFont="1" applyBorder="1">
      <alignment vertical="top"/>
      <protection locked="0"/>
    </xf>
    <xf numFmtId="49" fontId="1" fillId="0" borderId="0" xfId="279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18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4" applyFont="1" applyBorder="1">
      <alignment horizontal="center" vertical="center"/>
      <protection locked="0"/>
    </xf>
    <xf numFmtId="0" fontId="4" fillId="0" borderId="1" xfId="632" applyFont="1" applyBorder="1">
      <alignment horizontal="center" vertical="center"/>
    </xf>
    <xf numFmtId="0" fontId="4" fillId="0" borderId="1" xfId="233" applyFont="1" applyBorder="1">
      <alignment horizontal="center" vertical="center"/>
      <protection locked="0"/>
    </xf>
    <xf numFmtId="0" fontId="3" fillId="0" borderId="1" xfId="238" applyFont="1" applyBorder="1">
      <alignment horizontal="left" vertical="center"/>
    </xf>
    <xf numFmtId="49" fontId="5" fillId="0" borderId="1" xfId="142" applyNumberFormat="1" applyFont="1" applyBorder="1" applyAlignment="1">
      <alignment horizontal="left" vertical="center" wrapText="1" indent="1"/>
    </xf>
    <xf numFmtId="0" fontId="1" fillId="0" borderId="1" xfId="23" applyFont="1" applyBorder="1">
      <alignment horizontal="center" vertical="center" wrapText="1"/>
      <protection locked="0"/>
    </xf>
    <xf numFmtId="0" fontId="3" fillId="0" borderId="1" xfId="275" applyFont="1" applyBorder="1">
      <alignment horizontal="left" vertical="center"/>
      <protection locked="0"/>
    </xf>
    <xf numFmtId="0" fontId="3" fillId="0" borderId="1" xfId="38" applyFont="1" applyBorder="1">
      <alignment horizontal="left" vertical="center"/>
      <protection locked="0"/>
    </xf>
    <xf numFmtId="0" fontId="4" fillId="0" borderId="1" xfId="288" applyFont="1" applyBorder="1">
      <alignment horizontal="center" vertical="center" wrapText="1"/>
      <protection locked="0"/>
    </xf>
    <xf numFmtId="0" fontId="4" fillId="0" borderId="1" xfId="370" applyFont="1" applyBorder="1">
      <alignment horizontal="center" vertical="center" wrapText="1"/>
      <protection locked="0"/>
    </xf>
    <xf numFmtId="0" fontId="4" fillId="0" borderId="1" xfId="642" applyFont="1" applyBorder="1">
      <alignment horizontal="center" vertical="center" wrapText="1"/>
      <protection locked="0"/>
    </xf>
    <xf numFmtId="0" fontId="4" fillId="0" borderId="1" xfId="532" applyFont="1" applyBorder="1">
      <alignment horizontal="center" vertical="center" wrapText="1"/>
      <protection locked="0"/>
    </xf>
    <xf numFmtId="0" fontId="1" fillId="0" borderId="1" xfId="373" applyFont="1" applyBorder="1">
      <alignment horizontal="center"/>
    </xf>
    <xf numFmtId="0" fontId="1" fillId="0" borderId="0" xfId="343" applyFont="1" applyBorder="1">
      <alignment horizontal="center" wrapText="1"/>
    </xf>
    <xf numFmtId="0" fontId="3" fillId="0" borderId="0" xfId="552" applyFont="1" applyBorder="1">
      <alignment horizontal="right" wrapText="1"/>
    </xf>
    <xf numFmtId="0" fontId="21" fillId="0" borderId="0" xfId="344" applyFont="1" applyBorder="1">
      <alignment horizontal="center" vertical="center" wrapText="1"/>
    </xf>
    <xf numFmtId="0" fontId="22" fillId="0" borderId="1" xfId="348" applyFont="1" applyBorder="1">
      <alignment horizontal="center" vertical="center" wrapText="1"/>
    </xf>
    <xf numFmtId="0" fontId="22" fillId="0" borderId="1" xfId="356" applyFont="1" applyBorder="1">
      <alignment horizontal="center" vertical="center" wrapText="1"/>
    </xf>
    <xf numFmtId="176" fontId="23" fillId="0" borderId="0" xfId="0" applyNumberFormat="1" applyFont="1" applyBorder="1" applyAlignment="1">
      <alignment horizontal="center" vertical="center"/>
    </xf>
    <xf numFmtId="0" fontId="24" fillId="0" borderId="0" xfId="200" applyFont="1" applyBorder="1" applyAlignment="1">
      <alignment horizontal="center" vertical="center"/>
    </xf>
    <xf numFmtId="0" fontId="25" fillId="0" borderId="0" xfId="200" applyFont="1" applyBorder="1" applyAlignment="1">
      <alignment horizontal="center" vertical="center"/>
    </xf>
    <xf numFmtId="0" fontId="25" fillId="0" borderId="0" xfId="200" applyFont="1" applyBorder="1">
      <alignment horizontal="center" vertical="center"/>
    </xf>
    <xf numFmtId="0" fontId="4" fillId="0" borderId="0" xfId="646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26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1" xfId="342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 indent="1"/>
    </xf>
    <xf numFmtId="0" fontId="26" fillId="0" borderId="2" xfId="0" applyFont="1" applyBorder="1" applyAlignment="1">
      <alignment horizontal="center"/>
    </xf>
    <xf numFmtId="0" fontId="26" fillId="0" borderId="2" xfId="0" applyFont="1" applyBorder="1" applyAlignment="1">
      <alignment horizontal="left" indent="1"/>
    </xf>
    <xf numFmtId="176" fontId="5" fillId="0" borderId="2" xfId="0" applyNumberFormat="1" applyFont="1" applyBorder="1" applyAlignment="1">
      <alignment horizontal="right" vertical="center"/>
    </xf>
    <xf numFmtId="0" fontId="0" fillId="0" borderId="13" xfId="0" applyFont="1" applyBorder="1" applyAlignment="1">
      <alignment horizontal="center"/>
    </xf>
    <xf numFmtId="0" fontId="0" fillId="0" borderId="13" xfId="0" applyFont="1" applyBorder="1"/>
    <xf numFmtId="176" fontId="5" fillId="0" borderId="7" xfId="0" applyNumberFormat="1" applyFont="1" applyBorder="1" applyAlignment="1">
      <alignment horizontal="right" vertical="center"/>
    </xf>
    <xf numFmtId="49" fontId="5" fillId="0" borderId="4" xfId="142" applyNumberFormat="1" applyFont="1" applyBorder="1" applyAlignment="1">
      <alignment horizontal="center" vertical="center" wrapText="1"/>
    </xf>
    <xf numFmtId="49" fontId="5" fillId="0" borderId="4" xfId="142" applyNumberFormat="1" applyFont="1" applyBorder="1">
      <alignment horizontal="left" vertical="center" wrapText="1"/>
    </xf>
    <xf numFmtId="0" fontId="26" fillId="0" borderId="1" xfId="212" applyFont="1" applyBorder="1" applyAlignment="1">
      <alignment horizontal="center" vertical="center"/>
    </xf>
    <xf numFmtId="0" fontId="26" fillId="0" borderId="1" xfId="136" applyFont="1" applyBorder="1" applyAlignment="1">
      <alignment horizontal="center" vertical="center"/>
    </xf>
    <xf numFmtId="0" fontId="26" fillId="0" borderId="1" xfId="152" applyFont="1" applyBorder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49" fontId="5" fillId="0" borderId="5" xfId="142" applyNumberFormat="1" applyFont="1" applyBorder="1">
      <alignment horizontal="left" vertical="center" wrapText="1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" xfId="542" applyFont="1" applyBorder="1">
      <alignment horizontal="center" vertical="center"/>
      <protection locked="0"/>
    </xf>
    <xf numFmtId="0" fontId="26" fillId="0" borderId="1" xfId="369" applyFont="1" applyBorder="1">
      <alignment horizontal="center" vertical="center"/>
      <protection locked="0"/>
    </xf>
    <xf numFmtId="176" fontId="29" fillId="0" borderId="1" xfId="0" applyNumberFormat="1" applyFont="1" applyBorder="1" applyAlignment="1">
      <alignment horizontal="left" vertical="center"/>
    </xf>
    <xf numFmtId="176" fontId="29" fillId="0" borderId="1" xfId="0" applyNumberFormat="1" applyFont="1" applyBorder="1" applyAlignment="1">
      <alignment horizontal="left" vertical="center" indent="1"/>
    </xf>
    <xf numFmtId="49" fontId="5" fillId="0" borderId="2" xfId="142" applyNumberFormat="1" applyFont="1" applyBorder="1" applyAlignment="1">
      <alignment horizontal="center" vertical="center" wrapText="1"/>
    </xf>
    <xf numFmtId="176" fontId="29" fillId="0" borderId="2" xfId="0" applyNumberFormat="1" applyFont="1" applyBorder="1" applyAlignment="1">
      <alignment horizontal="left" vertical="center" indent="1"/>
    </xf>
    <xf numFmtId="49" fontId="5" fillId="0" borderId="5" xfId="142" applyNumberFormat="1" applyFont="1" applyBorder="1" applyAlignment="1">
      <alignment horizontal="center" vertical="center" wrapText="1"/>
    </xf>
    <xf numFmtId="49" fontId="5" fillId="0" borderId="13" xfId="142" applyNumberFormat="1" applyFont="1" applyBorder="1" applyAlignment="1">
      <alignment horizontal="center" vertical="center" wrapText="1"/>
    </xf>
    <xf numFmtId="176" fontId="29" fillId="0" borderId="13" xfId="0" applyNumberFormat="1" applyFont="1" applyBorder="1" applyAlignment="1">
      <alignment horizontal="left" vertical="center" indent="1"/>
    </xf>
    <xf numFmtId="176" fontId="5" fillId="0" borderId="8" xfId="0" applyNumberFormat="1" applyFont="1" applyBorder="1" applyAlignment="1">
      <alignment horizontal="right" vertical="center"/>
    </xf>
    <xf numFmtId="176" fontId="29" fillId="0" borderId="13" xfId="0" applyNumberFormat="1" applyFont="1" applyBorder="1" applyAlignment="1">
      <alignment horizontal="left" vertical="center"/>
    </xf>
    <xf numFmtId="176" fontId="5" fillId="0" borderId="13" xfId="0" applyNumberFormat="1" applyFont="1" applyBorder="1" applyAlignment="1">
      <alignment horizontal="right" vertical="center"/>
    </xf>
    <xf numFmtId="176" fontId="29" fillId="0" borderId="4" xfId="0" applyNumberFormat="1" applyFont="1" applyBorder="1" applyAlignment="1">
      <alignment horizontal="left" vertical="center" indent="1"/>
    </xf>
    <xf numFmtId="176" fontId="5" fillId="0" borderId="4" xfId="0" applyNumberFormat="1" applyFont="1" applyBorder="1" applyAlignment="1">
      <alignment horizontal="right" vertical="center"/>
    </xf>
    <xf numFmtId="49" fontId="5" fillId="0" borderId="7" xfId="142" applyNumberFormat="1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/>
    </xf>
    <xf numFmtId="0" fontId="26" fillId="0" borderId="1" xfId="589" applyFont="1" applyBorder="1">
      <alignment horizontal="center" vertical="center"/>
      <protection locked="0"/>
    </xf>
    <xf numFmtId="0" fontId="27" fillId="0" borderId="1" xfId="167" applyFont="1" applyBorder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" fillId="0" borderId="0" xfId="51" applyFont="1" applyBorder="1">
      <alignment vertical="top"/>
    </xf>
    <xf numFmtId="49" fontId="4" fillId="0" borderId="1" xfId="10" applyNumberFormat="1" applyFont="1" applyBorder="1">
      <alignment horizontal="center" vertical="center" wrapText="1"/>
    </xf>
    <xf numFmtId="49" fontId="4" fillId="0" borderId="1" xfId="133" applyNumberFormat="1" applyFont="1" applyBorder="1">
      <alignment horizontal="center" vertical="center" wrapText="1"/>
    </xf>
    <xf numFmtId="0" fontId="4" fillId="0" borderId="1" xfId="582" applyFont="1" applyBorder="1">
      <alignment horizontal="center" vertical="center"/>
      <protection locked="0"/>
    </xf>
    <xf numFmtId="49" fontId="4" fillId="0" borderId="1" xfId="206" applyNumberFormat="1" applyFont="1" applyBorder="1">
      <alignment horizontal="center" vertical="center"/>
    </xf>
    <xf numFmtId="49" fontId="5" fillId="0" borderId="1" xfId="142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183" applyFont="1" applyBorder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5" fillId="0" borderId="0" xfId="142" applyNumberFormat="1" applyFont="1" applyBorder="1">
      <alignment horizontal="left" vertical="center" wrapText="1"/>
    </xf>
    <xf numFmtId="0" fontId="30" fillId="0" borderId="0" xfId="260" applyFont="1" applyBorder="1">
      <alignment horizontal="center" vertical="center"/>
    </xf>
    <xf numFmtId="0" fontId="31" fillId="0" borderId="0" xfId="0" applyFont="1" applyBorder="1" applyAlignment="1">
      <alignment horizontal="center" vertical="center"/>
    </xf>
    <xf numFmtId="49" fontId="32" fillId="0" borderId="1" xfId="142" applyNumberFormat="1" applyFont="1" applyBorder="1" applyAlignment="1">
      <alignment horizontal="center" vertical="center" wrapText="1"/>
    </xf>
    <xf numFmtId="0" fontId="4" fillId="0" borderId="1" xfId="262" applyFont="1" applyBorder="1">
      <alignment horizontal="center" vertical="center"/>
      <protection locked="0"/>
    </xf>
    <xf numFmtId="0" fontId="4" fillId="0" borderId="1" xfId="654" applyFont="1" applyBorder="1">
      <alignment horizontal="center" vertical="center" wrapText="1"/>
    </xf>
    <xf numFmtId="176" fontId="5" fillId="0" borderId="0" xfId="0" applyNumberFormat="1" applyFont="1" applyBorder="1" applyAlignment="1">
      <alignment horizontal="right" vertical="center"/>
    </xf>
    <xf numFmtId="0" fontId="3" fillId="0" borderId="0" xfId="243" applyFont="1" applyBorder="1">
      <alignment horizontal="left" vertical="center" wrapText="1"/>
      <protection locked="0"/>
    </xf>
    <xf numFmtId="0" fontId="4" fillId="0" borderId="0" xfId="561" applyFont="1" applyBorder="1">
      <alignment horizontal="left" vertical="center" wrapText="1"/>
    </xf>
    <xf numFmtId="0" fontId="4" fillId="0" borderId="1" xfId="650" applyFont="1" applyBorder="1">
      <alignment horizontal="center" vertical="center" wrapText="1"/>
    </xf>
    <xf numFmtId="0" fontId="4" fillId="0" borderId="1" xfId="408" applyFont="1" applyBorder="1">
      <alignment horizontal="center" vertical="center" wrapText="1"/>
    </xf>
    <xf numFmtId="0" fontId="4" fillId="0" borderId="1" xfId="138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274" applyFont="1" applyBorder="1">
      <alignment horizontal="center" vertical="center"/>
    </xf>
    <xf numFmtId="0" fontId="4" fillId="0" borderId="1" xfId="499" applyFont="1" applyBorder="1">
      <alignment horizontal="center" vertical="center"/>
    </xf>
    <xf numFmtId="0" fontId="4" fillId="0" borderId="1" xfId="42" applyFont="1" applyBorder="1">
      <alignment horizontal="center" vertical="center"/>
      <protection locked="0"/>
    </xf>
    <xf numFmtId="3" fontId="4" fillId="0" borderId="1" xfId="277" applyNumberFormat="1" applyFont="1" applyBorder="1">
      <alignment horizontal="center" vertical="center"/>
      <protection locked="0"/>
    </xf>
    <xf numFmtId="3" fontId="4" fillId="0" borderId="1" xfId="268" applyNumberFormat="1" applyFont="1" applyBorder="1">
      <alignment horizontal="center" vertical="center"/>
    </xf>
    <xf numFmtId="0" fontId="1" fillId="0" borderId="1" xfId="254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 applyFont="1" applyBorder="1"/>
    <xf numFmtId="182" fontId="0" fillId="0" borderId="0" xfId="0" applyNumberFormat="1" applyFont="1" applyBorder="1"/>
    <xf numFmtId="0" fontId="4" fillId="0" borderId="1" xfId="418" applyFont="1" applyBorder="1">
      <alignment horizontal="center" vertical="center" wrapText="1"/>
      <protection locked="0"/>
    </xf>
    <xf numFmtId="0" fontId="4" fillId="0" borderId="1" xfId="613" applyFont="1" applyBorder="1">
      <alignment horizontal="center" vertical="center" wrapText="1"/>
    </xf>
    <xf numFmtId="0" fontId="4" fillId="0" borderId="1" xfId="421" applyFont="1" applyBorder="1">
      <alignment horizontal="center" vertical="center" wrapText="1"/>
      <protection locked="0"/>
    </xf>
    <xf numFmtId="3" fontId="4" fillId="0" borderId="1" xfId="289" applyNumberFormat="1" applyFont="1" applyBorder="1">
      <alignment horizontal="center" vertical="top"/>
      <protection locked="0"/>
    </xf>
    <xf numFmtId="0" fontId="1" fillId="0" borderId="1" xfId="292" applyFont="1" applyBorder="1">
      <alignment horizontal="center" vertical="top"/>
    </xf>
    <xf numFmtId="0" fontId="4" fillId="0" borderId="1" xfId="618" applyFont="1" applyBorder="1">
      <alignment horizontal="center" vertical="center" wrapText="1"/>
    </xf>
    <xf numFmtId="0" fontId="7" fillId="0" borderId="0" xfId="201" applyFont="1" applyBorder="1">
      <alignment horizontal="center" vertical="center"/>
      <protection locked="0"/>
    </xf>
    <xf numFmtId="0" fontId="1" fillId="0" borderId="1" xfId="11" applyFont="1" applyBorder="1">
      <alignment horizontal="center" vertical="center" wrapText="1"/>
      <protection locked="0"/>
    </xf>
    <xf numFmtId="0" fontId="1" fillId="0" borderId="1" xfId="111" applyFont="1" applyBorder="1">
      <alignment horizontal="center" vertical="center" wrapText="1"/>
      <protection locked="0"/>
    </xf>
    <xf numFmtId="0" fontId="1" fillId="0" borderId="1" xfId="174" applyFont="1" applyBorder="1">
      <alignment horizontal="center" vertical="center" wrapText="1"/>
      <protection locked="0"/>
    </xf>
    <xf numFmtId="0" fontId="1" fillId="0" borderId="1" xfId="120" applyFont="1" applyBorder="1">
      <alignment horizontal="center" vertical="center" wrapText="1"/>
    </xf>
    <xf numFmtId="0" fontId="1" fillId="0" borderId="1" xfId="205" applyFont="1" applyBorder="1">
      <alignment horizontal="center" vertical="center" wrapText="1"/>
    </xf>
    <xf numFmtId="0" fontId="1" fillId="0" borderId="1" xfId="115" applyFont="1" applyBorder="1">
      <alignment horizontal="center" vertical="center" wrapText="1"/>
    </xf>
    <xf numFmtId="0" fontId="1" fillId="0" borderId="1" xfId="207" applyFont="1" applyBorder="1">
      <alignment horizontal="center" vertical="center"/>
    </xf>
    <xf numFmtId="0" fontId="1" fillId="0" borderId="1" xfId="127" applyFont="1" applyBorder="1">
      <alignment horizontal="center" vertical="center"/>
    </xf>
    <xf numFmtId="0" fontId="1" fillId="0" borderId="1" xfId="324" applyFont="1" applyBorder="1">
      <alignment horizontal="center" vertical="center"/>
    </xf>
    <xf numFmtId="3" fontId="1" fillId="0" borderId="1" xfId="156" applyNumberFormat="1" applyFont="1" applyBorder="1">
      <alignment horizontal="center" vertical="center"/>
    </xf>
    <xf numFmtId="3" fontId="1" fillId="0" borderId="1" xfId="162" applyNumberFormat="1" applyFont="1" applyBorder="1">
      <alignment horizontal="center" vertical="center"/>
    </xf>
    <xf numFmtId="0" fontId="3" fillId="0" borderId="1" xfId="213" applyFont="1" applyBorder="1">
      <alignment horizontal="center" vertical="center"/>
      <protection locked="0"/>
    </xf>
    <xf numFmtId="0" fontId="3" fillId="0" borderId="1" xfId="155" applyFont="1" applyBorder="1">
      <alignment horizontal="right" vertical="center"/>
      <protection locked="0"/>
    </xf>
    <xf numFmtId="0" fontId="1" fillId="0" borderId="1" xfId="311" applyFont="1" applyBorder="1">
      <alignment horizontal="center" vertical="center"/>
      <protection locked="0"/>
    </xf>
    <xf numFmtId="0" fontId="1" fillId="0" borderId="1" xfId="217" applyFont="1" applyBorder="1">
      <alignment horizontal="center" vertical="center" wrapText="1"/>
    </xf>
    <xf numFmtId="0" fontId="1" fillId="0" borderId="1" xfId="216" applyFont="1" applyBorder="1">
      <alignment horizontal="center" vertical="center"/>
      <protection locked="0"/>
    </xf>
    <xf numFmtId="0" fontId="1" fillId="0" borderId="1" xfId="197" applyFont="1" applyBorder="1">
      <alignment horizontal="center" vertical="center" wrapText="1"/>
    </xf>
    <xf numFmtId="0" fontId="1" fillId="0" borderId="1" xfId="264" applyFont="1" applyBorder="1">
      <alignment horizontal="center" vertical="center" wrapText="1"/>
    </xf>
    <xf numFmtId="0" fontId="1" fillId="0" borderId="1" xfId="223" applyFont="1" applyBorder="1">
      <alignment horizontal="center" vertical="center" wrapText="1"/>
      <protection locked="0"/>
    </xf>
    <xf numFmtId="0" fontId="1" fillId="0" borderId="1" xfId="215" applyFont="1" applyBorder="1">
      <alignment horizontal="center" vertical="center" wrapText="1"/>
      <protection locked="0"/>
    </xf>
    <xf numFmtId="0" fontId="1" fillId="0" borderId="1" xfId="54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41" applyFont="1" applyBorder="1">
      <alignment horizontal="center" vertical="center" wrapText="1"/>
      <protection locked="0"/>
    </xf>
    <xf numFmtId="0" fontId="1" fillId="0" borderId="1" xfId="278" applyFont="1" applyBorder="1">
      <alignment horizontal="center" vertical="center" wrapText="1"/>
    </xf>
    <xf numFmtId="0" fontId="1" fillId="0" borderId="1" xfId="225" applyFont="1" applyBorder="1">
      <alignment horizontal="center" vertical="center"/>
      <protection locked="0"/>
    </xf>
    <xf numFmtId="3" fontId="1" fillId="0" borderId="1" xfId="228" applyNumberFormat="1" applyFont="1" applyBorder="1">
      <alignment horizontal="center" vertical="center"/>
    </xf>
    <xf numFmtId="3" fontId="1" fillId="0" borderId="1" xfId="234" applyNumberFormat="1" applyFont="1" applyBorder="1">
      <alignment horizontal="center" vertical="center"/>
    </xf>
    <xf numFmtId="0" fontId="2" fillId="0" borderId="0" xfId="165" applyFont="1" applyBorder="1">
      <alignment horizontal="center" vertical="top"/>
    </xf>
    <xf numFmtId="0" fontId="3" fillId="0" borderId="0" xfId="601" applyFont="1" applyBorder="1">
      <alignment horizontal="left" vertical="center"/>
    </xf>
    <xf numFmtId="0" fontId="31" fillId="0" borderId="0" xfId="7" applyFont="1" applyBorder="1">
      <alignment horizontal="center" vertical="center"/>
    </xf>
    <xf numFmtId="0" fontId="4" fillId="0" borderId="1" xfId="651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3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518" applyFont="1" applyBorder="1" quotePrefix="1">
      <alignment horizontal="right"/>
    </xf>
    <xf numFmtId="0" fontId="3" fillId="0" borderId="0" xfId="543" applyFont="1" applyBorder="1" quotePrefix="1">
      <alignment horizontal="right" wrapText="1"/>
      <protection locked="0"/>
    </xf>
    <xf numFmtId="0" fontId="3" fillId="0" borderId="0" xfId="617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52" applyFont="1" applyBorder="1" quotePrefix="1">
      <alignment horizontal="right" wrapText="1"/>
    </xf>
    <xf numFmtId="0" fontId="3" fillId="0" borderId="0" xfId="540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86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货币[0]" xfId="1" builtinId="7"/>
    <cellStyle name="一般公共预算支出预算表（按功能科目分类）02-2 __b-21-0" xfId="2"/>
    <cellStyle name="一般公共预算支出预算表（按功能科目分类）02-2 __b-16-0" xfId="3"/>
    <cellStyle name="国有资本经营预算支出表07 __b-5-0" xfId="4"/>
    <cellStyle name="上级补助项目支出预算表12 __b-27-0" xfId="5"/>
    <cellStyle name="货币" xfId="6" builtinId="4"/>
    <cellStyle name="财政拨款收支预算总表02-1 __b-13-0" xfId="7"/>
    <cellStyle name="部门支出预算表01-03 __b-9-0" xfId="8"/>
    <cellStyle name="输入" xfId="9" builtinId="20"/>
    <cellStyle name="一般公共预算支出预算表（按经济科目分类）02-3 __b-5-0" xfId="10"/>
    <cellStyle name="部门收入预算表01-2 __b-4-0" xfId="11"/>
    <cellStyle name="20% - 强调文字颜色 3" xfId="12" builtinId="38"/>
    <cellStyle name="政府性基金预算支出预算表06 __b-22-0" xfId="13"/>
    <cellStyle name="政府性基金预算支出预算表06 __b-17-0" xfId="14"/>
    <cellStyle name="千位分隔[0]" xfId="15" builtinId="6"/>
    <cellStyle name="DateTimeStyle" xfId="16"/>
    <cellStyle name="差" xfId="17" builtinId="27"/>
    <cellStyle name="基本支出预算表（人员类.运转类公用经费项目）04 __b-13-0" xfId="18"/>
    <cellStyle name="部门支出预算表01-03 __b-21-0" xfId="19"/>
    <cellStyle name="部门支出预算表01-03 __b-16-0" xfId="20"/>
    <cellStyle name="40% - 强调文字颜色 3" xfId="21" builtinId="39"/>
    <cellStyle name="千位分隔" xfId="22" builtinId="3"/>
    <cellStyle name="上级补助项目支出预算表12 __b-10-0" xfId="23"/>
    <cellStyle name="超链接" xfId="24" builtinId="8"/>
    <cellStyle name="60% - 强调文字颜色 3" xfId="25" builtinId="40"/>
    <cellStyle name="部门支出预算表01-03 __b-10-0" xfId="26"/>
    <cellStyle name="项目支出预算表（其他运转类.特定目标类项目）05-1 __b-35-0" xfId="27"/>
    <cellStyle name="项目支出预算表（其他运转类.特定目标类项目）05-1 __b-40-0" xfId="28"/>
    <cellStyle name="政府购买服务预算表09 __b-17-0" xfId="29"/>
    <cellStyle name="政府购买服务预算表09 __b-22-0" xfId="30"/>
    <cellStyle name="百分比" xfId="31" builtinId="5"/>
    <cellStyle name="已访问的超链接" xfId="32" builtinId="9"/>
    <cellStyle name="项目支出绩效目标表（另文下达）05-3 __b-12-0" xfId="33"/>
    <cellStyle name="政府性基金预算支出预算表06 __b-25-0" xfId="34"/>
    <cellStyle name="政府性基金预算支出预算表06 __b-30-0" xfId="35"/>
    <cellStyle name="部门支出预算表01-03 __b-25-0" xfId="36"/>
    <cellStyle name="部门支出预算表01-03 __b-30-0" xfId="37"/>
    <cellStyle name="基本支出预算表（人员类.运转类公用经费项目）04 __b-17-0" xfId="38"/>
    <cellStyle name="基本支出预算表（人员类.运转类公用经费项目）04 __b-22-0" xfId="39"/>
    <cellStyle name="注释" xfId="40" builtinId="10"/>
    <cellStyle name="部门政府采购预算表08 __b-16-0" xfId="41"/>
    <cellStyle name="部门政府采购预算表08 __b-21-0" xfId="42"/>
    <cellStyle name="60% - 强调文字颜色 2" xfId="43" builtinId="36"/>
    <cellStyle name="__b-1-0" xfId="44"/>
    <cellStyle name="一般公共预算支出预算表（按经济科目分类）02-3 __b-13-0" xfId="45"/>
    <cellStyle name="标题 4" xfId="46" builtinId="19"/>
    <cellStyle name="警告文本" xfId="47" builtinId="11"/>
    <cellStyle name="标题" xfId="48" builtinId="15"/>
    <cellStyle name="解释性文本" xfId="49" builtinId="53"/>
    <cellStyle name="标题 1" xfId="50" builtinId="16"/>
    <cellStyle name="项目支出预算表（其他运转类.特定目标类项目）05-1 __b-13-0" xfId="51"/>
    <cellStyle name="部门支出预算表01-03 __b-2-0" xfId="52"/>
    <cellStyle name="标题 2" xfId="53" builtinId="17"/>
    <cellStyle name="__b-35-0" xfId="54"/>
    <cellStyle name="__b-40-0" xfId="55"/>
    <cellStyle name="基本支出预算表（人员类.运转类公用经费项目）04 __b-4-0" xfId="56"/>
    <cellStyle name="60% - 强调文字颜色 1" xfId="57" builtinId="32"/>
    <cellStyle name="一般公共预算支出预算表（按功能科目分类）02-2 __b-18-0" xfId="58"/>
    <cellStyle name="一般公共预算支出预算表（按功能科目分类）02-2 __b-23-0" xfId="59"/>
    <cellStyle name="标题 3" xfId="60" builtinId="18"/>
    <cellStyle name="60% - 强调文字颜色 4" xfId="61" builtinId="44"/>
    <cellStyle name="项目支出绩效目标表（另文下达）05-3 __b-14-0" xfId="62"/>
    <cellStyle name="政府性基金预算支出预算表06 __b-27-0" xfId="63"/>
    <cellStyle name="项目支出绩效目标表（本级下达）05-2 __b-13-0" xfId="64"/>
    <cellStyle name="输出" xfId="65" builtinId="21"/>
    <cellStyle name="部门支出预算表01-03 __b-14-0" xfId="66"/>
    <cellStyle name="基本支出预算表（人员类.运转类公用经费项目）04 __b-11-0" xfId="67"/>
    <cellStyle name="计算" xfId="68" builtinId="22"/>
    <cellStyle name="财政拨款收支预算总表02-1 __b-1-0" xfId="69"/>
    <cellStyle name="政府购买服务预算表09 __b-9-0" xfId="70"/>
    <cellStyle name="检查单元格" xfId="71" builtinId="23"/>
    <cellStyle name="20% - 强调文字颜色 6" xfId="72" builtinId="50"/>
    <cellStyle name="强调文字颜色 2" xfId="73" builtinId="33"/>
    <cellStyle name="链接单元格" xfId="74" builtinId="24"/>
    <cellStyle name="上级补助项目支出预算表12 __b-4-0" xfId="75"/>
    <cellStyle name="汇总" xfId="76" builtinId="25"/>
    <cellStyle name="好" xfId="77" builtinId="26"/>
    <cellStyle name="__b-49-0" xfId="78"/>
    <cellStyle name="适中" xfId="79" builtinId="28"/>
    <cellStyle name="20% - 强调文字颜色 5" xfId="80" builtinId="46"/>
    <cellStyle name="强调文字颜色 1" xfId="81" builtinId="29"/>
    <cellStyle name="项目支出绩效目标表（本级下达）05-2 __b-9-0" xfId="82"/>
    <cellStyle name="20% - 强调文字颜色 1" xfId="83" builtinId="30"/>
    <cellStyle name="一般公共预算支出预算表（按功能科目分类）02-2 __b-3-0" xfId="84"/>
    <cellStyle name="40% - 强调文字颜色 1" xfId="85" builtinId="31"/>
    <cellStyle name="20% - 强调文字颜色 2" xfId="86" builtinId="34"/>
    <cellStyle name="政府性基金预算支出预算表06 __b-10-0" xfId="87"/>
    <cellStyle name="国有资本经营预算支出表07 __b-19-0" xfId="88"/>
    <cellStyle name="国有资本经营预算支出表07 __b-24-0" xfId="89"/>
    <cellStyle name="40% - 强调文字颜色 2" xfId="90" builtinId="35"/>
    <cellStyle name="强调文字颜色 3" xfId="91" builtinId="37"/>
    <cellStyle name="项目支出预算表（其他运转类.特定目标类项目）05-1 __b-10-0" xfId="92"/>
    <cellStyle name="强调文字颜色 4" xfId="93" builtinId="41"/>
    <cellStyle name="20% - 强调文字颜色 4" xfId="94" builtinId="42"/>
    <cellStyle name="政府购买服务预算表09 __b-5-0" xfId="95"/>
    <cellStyle name="40% - 强调文字颜色 4" xfId="96" builtinId="43"/>
    <cellStyle name="强调文字颜色 5" xfId="97" builtinId="45"/>
    <cellStyle name="40% - 强调文字颜色 5" xfId="98" builtinId="47"/>
    <cellStyle name="60% - 强调文字颜色 5" xfId="99" builtinId="48"/>
    <cellStyle name="一般公共预算支出预算表（按功能科目分类）02-2 __b-15-0" xfId="100"/>
    <cellStyle name="一般公共预算支出预算表（按功能科目分类）02-2 __b-20-0" xfId="101"/>
    <cellStyle name="强调文字颜色 6" xfId="102" builtinId="49"/>
    <cellStyle name="40% - 强调文字颜色 6" xfId="103" builtinId="51"/>
    <cellStyle name="市对下转移支付预算表10-1 __b-10-0" xfId="104"/>
    <cellStyle name="财政拨款收支预算总表02-1 __b-9-0" xfId="105"/>
    <cellStyle name="60% - 强调文字颜色 6" xfId="106" builtinId="52"/>
    <cellStyle name="DateStyle" xfId="107"/>
    <cellStyle name="__b-18-0" xfId="108"/>
    <cellStyle name="__b-23-0" xfId="109"/>
    <cellStyle name="部门政府采购预算表08 __b-7-0" xfId="110"/>
    <cellStyle name="部门收入预算表01-2 __b-12-0" xfId="111"/>
    <cellStyle name="__b-5-0" xfId="112"/>
    <cellStyle name="一般公共预算支出预算表（按经济科目分类）02-3 __b-17-0" xfId="113"/>
    <cellStyle name="一般公共预算支出预算表（按经济科目分类）02-3 __b-22-0" xfId="114"/>
    <cellStyle name="部门收入预算表01-2 __b-13-0" xfId="115"/>
    <cellStyle name="__b-6-0" xfId="116"/>
    <cellStyle name="一般公共预算支出预算表（按经济科目分类）02-3 __b-18-0" xfId="117"/>
    <cellStyle name="一般公共预算支出预算表（按经济科目分类）02-3 __b-23-0" xfId="118"/>
    <cellStyle name="部门收入预算表01-2 __b-15-0" xfId="119"/>
    <cellStyle name="部门收入预算表01-2 __b-20-0" xfId="120"/>
    <cellStyle name="__b-8-0" xfId="121"/>
    <cellStyle name="一般公共预算支出预算表（按经济科目分类）02-3 __b-25-0" xfId="122"/>
    <cellStyle name="一般公共预算支出预算表（按经济科目分类）02-3 __b-30-0" xfId="123"/>
    <cellStyle name="PercentStyle" xfId="124"/>
    <cellStyle name="政府性基金预算支出预算表06 __b-11-0" xfId="125"/>
    <cellStyle name="国有资本经营预算支出表07 __b-25-0" xfId="126"/>
    <cellStyle name="部门收入预算表01-2 __b-14-0" xfId="127"/>
    <cellStyle name="__b-7-0" xfId="128"/>
    <cellStyle name="一般公共预算支出预算表（按经济科目分类）02-3 __b-19-0" xfId="129"/>
    <cellStyle name="一般公共预算支出预算表（按经济科目分类）02-3 __b-24-0" xfId="130"/>
    <cellStyle name="部门收入预算表01-2 __b-10-0" xfId="131"/>
    <cellStyle name="__b-3-0" xfId="132"/>
    <cellStyle name="一般公共预算支出预算表（按经济科目分类）02-3 __b-15-0" xfId="133"/>
    <cellStyle name="一般公共预算支出预算表（按经济科目分类）02-3 __b-20-0" xfId="134"/>
    <cellStyle name="__b-2-0" xfId="135"/>
    <cellStyle name="一般公共预算支出预算表（按经济科目分类）02-3 __b-14-0" xfId="136"/>
    <cellStyle name="项目支出预算表（其他运转类.特定目标类项目）05-1 __b-28-0" xfId="137"/>
    <cellStyle name="项目支出预算表（其他运转类.特定目标类项目）05-1 __b-33-0" xfId="138"/>
    <cellStyle name="NumberStyle" xfId="139"/>
    <cellStyle name="政府购买服务预算表09 __b-15-0" xfId="140"/>
    <cellStyle name="政府购买服务预算表09 __b-20-0" xfId="141"/>
    <cellStyle name="TextStyle" xfId="142"/>
    <cellStyle name="政府性基金预算支出预算表06 __b-15-0" xfId="143"/>
    <cellStyle name="政府性基金预算支出预算表06 __b-20-0" xfId="144"/>
    <cellStyle name="国有资本经营预算支出表07 __b-29-0" xfId="145"/>
    <cellStyle name="MoneyStyle" xfId="146"/>
    <cellStyle name="TimeStyle" xfId="147"/>
    <cellStyle name="一般公共预算支出预算表（按经济科目分类）02-3 __b-1-0" xfId="148"/>
    <cellStyle name="IntegralNumberStyle" xfId="149"/>
    <cellStyle name="部门收入预算表01-2 __b-11-0" xfId="150"/>
    <cellStyle name="__b-4-0" xfId="151"/>
    <cellStyle name="一般公共预算支出预算表（按经济科目分类）02-3 __b-16-0" xfId="152"/>
    <cellStyle name="一般公共预算支出预算表（按经济科目分类）02-3 __b-21-0" xfId="153"/>
    <cellStyle name="__b-10-0" xfId="154"/>
    <cellStyle name="部门收入预算表01-2 __b-16-0" xfId="155"/>
    <cellStyle name="部门收入预算表01-2 __b-21-0" xfId="156"/>
    <cellStyle name="__b-9-0" xfId="157"/>
    <cellStyle name="一般公共预算支出预算表（按经济科目分类）02-3 __b-26-0" xfId="158"/>
    <cellStyle name="一般公共预算支出预算表（按经济科目分类）02-3 __b-31-0" xfId="159"/>
    <cellStyle name="__b-11-0" xfId="160"/>
    <cellStyle name="部门收入预算表01-2 __b-17-0" xfId="161"/>
    <cellStyle name="部门收入预算表01-2 __b-22-0" xfId="162"/>
    <cellStyle name="一般公共预算支出预算表（按经济科目分类）02-3 __b-27-0" xfId="163"/>
    <cellStyle name="一般公共预算支出预算表（按经济科目分类）02-3 __b-32-0" xfId="164"/>
    <cellStyle name="__b-12-0" xfId="165"/>
    <cellStyle name="一般公共预算支出预算表（按经济科目分类）02-3 __b-28-0" xfId="166"/>
    <cellStyle name="一般公共预算支出预算表（按经济科目分类）02-3 __b-33-0" xfId="167"/>
    <cellStyle name="部门收入预算表01-2 __b-18-0" xfId="168"/>
    <cellStyle name="部门收入预算表01-2 __b-23-0" xfId="169"/>
    <cellStyle name="部门政府采购预算表08 __b-1-0" xfId="170"/>
    <cellStyle name="__b-13-0" xfId="171"/>
    <cellStyle name="一般公共预算支出预算表（按经济科目分类）02-3 __b-29-0" xfId="172"/>
    <cellStyle name="一般公共预算支出预算表（按经济科目分类）02-3 __b-34-0" xfId="173"/>
    <cellStyle name="部门收入预算表01-2 __b-19-0" xfId="174"/>
    <cellStyle name="部门收入预算表01-2 __b-24-0" xfId="175"/>
    <cellStyle name="部门政府采购预算表08 __b-2-0" xfId="176"/>
    <cellStyle name="__b-14-0" xfId="177"/>
    <cellStyle name="一般公共预算支出预算表（按经济科目分类）02-3 __b-35-0" xfId="178"/>
    <cellStyle name="部门收入预算表01-2 __b-25-0" xfId="179"/>
    <cellStyle name="部门政府采购预算表08 __b-3-0" xfId="180"/>
    <cellStyle name="__b-15-0" xfId="181"/>
    <cellStyle name="__b-20-0" xfId="182"/>
    <cellStyle name="一般公共预算支出预算表（按经济科目分类）02-3 __b-36-0" xfId="183"/>
    <cellStyle name="部门政府采购预算表08 __b-4-0" xfId="184"/>
    <cellStyle name="__b-16-0" xfId="185"/>
    <cellStyle name="__b-21-0" xfId="186"/>
    <cellStyle name="一般公共预算支出预算表（按经济科目分类）02-3 __b-37-0" xfId="187"/>
    <cellStyle name="部门政府采购预算表08 __b-5-0" xfId="188"/>
    <cellStyle name="__b-17-0" xfId="189"/>
    <cellStyle name="__b-22-0" xfId="190"/>
    <cellStyle name="一般公共预算支出预算表（按经济科目分类）02-3 __b-38-0" xfId="191"/>
    <cellStyle name="部门政府采购预算表08 __b-6-0" xfId="192"/>
    <cellStyle name="__b-19-0" xfId="193"/>
    <cellStyle name="__b-24-0" xfId="194"/>
    <cellStyle name="部门政府采购预算表08 __b-8-0" xfId="195"/>
    <cellStyle name="__b-25-0" xfId="196"/>
    <cellStyle name="__b-30-0" xfId="197"/>
    <cellStyle name="部门政府采购预算表08 __b-9-0" xfId="198"/>
    <cellStyle name="部门收入预算表01-2 __b-1-0" xfId="199"/>
    <cellStyle name="一般公共预算支出预算表（按经济科目分类）02-3 __b-2-0" xfId="200"/>
    <cellStyle name="部门收入预算表01-2 __b-2-0" xfId="201"/>
    <cellStyle name="一般公共预算支出预算表（按经济科目分类）02-3 __b-3-0" xfId="202"/>
    <cellStyle name="部门收入预算表01-2 __b-3-0" xfId="203"/>
    <cellStyle name="一般公共预算支出预算表（按经济科目分类）02-3 __b-4-0" xfId="204"/>
    <cellStyle name="部门收入预算表01-2 __b-5-0" xfId="205"/>
    <cellStyle name="一般公共预算支出预算表（按经济科目分类）02-3 __b-6-0" xfId="206"/>
    <cellStyle name="部门收入预算表01-2 __b-6-0" xfId="207"/>
    <cellStyle name="一般公共预算支出预算表（按经济科目分类）02-3 __b-7-0" xfId="208"/>
    <cellStyle name="部门收入预算表01-2 __b-7-0" xfId="209"/>
    <cellStyle name="一般公共预算支出预算表（按经济科目分类）02-3 __b-8-0" xfId="210"/>
    <cellStyle name="部门收入预算表01-2 __b-8-0" xfId="211"/>
    <cellStyle name="一般公共预算支出预算表（按经济科目分类）02-3 __b-9-0" xfId="212"/>
    <cellStyle name="部门收入预算表01-2 __b-9-0" xfId="213"/>
    <cellStyle name="__b-26-0" xfId="214"/>
    <cellStyle name="__b-31-0" xfId="215"/>
    <cellStyle name="__b-27-0" xfId="216"/>
    <cellStyle name="__b-32-0" xfId="217"/>
    <cellStyle name="基本支出预算表（人员类.运转类公用经费项目）04 __b-1-0" xfId="218"/>
    <cellStyle name="__b-28-0" xfId="219"/>
    <cellStyle name="__b-33-0" xfId="220"/>
    <cellStyle name="基本支出预算表（人员类.运转类公用经费项目）04 __b-2-0" xfId="221"/>
    <cellStyle name="__b-29-0" xfId="222"/>
    <cellStyle name="__b-34-0" xfId="223"/>
    <cellStyle name="基本支出预算表（人员类.运转类公用经费项目）04 __b-3-0" xfId="224"/>
    <cellStyle name="__b-36-0" xfId="225"/>
    <cellStyle name="__b-41-0" xfId="226"/>
    <cellStyle name="基本支出预算表（人员类.运转类公用经费项目）04 __b-5-0" xfId="227"/>
    <cellStyle name="__b-37-0" xfId="228"/>
    <cellStyle name="__b-42-0" xfId="229"/>
    <cellStyle name="基本支出预算表（人员类.运转类公用经费项目）04 __b-6-0" xfId="230"/>
    <cellStyle name="__b-38-0" xfId="231"/>
    <cellStyle name="__b-43-0" xfId="232"/>
    <cellStyle name="基本支出预算表（人员类.运转类公用经费项目）04 __b-7-0" xfId="233"/>
    <cellStyle name="__b-39-0" xfId="234"/>
    <cellStyle name="__b-44-0" xfId="235"/>
    <cellStyle name="基本支出预算表（人员类.运转类公用经费项目）04 __b-8-0" xfId="236"/>
    <cellStyle name="__b-45-0" xfId="237"/>
    <cellStyle name="基本支出预算表（人员类.运转类公用经费项目）04 __b-9-0" xfId="238"/>
    <cellStyle name="__b-46-0" xfId="239"/>
    <cellStyle name="__b-47-0" xfId="240"/>
    <cellStyle name="__b-48-0" xfId="241"/>
    <cellStyle name="部门支出预算表01-03 __b-1-0" xfId="242"/>
    <cellStyle name="部门支出预算表01-03 __b-3-0" xfId="243"/>
    <cellStyle name="部门支出预算表01-03 __b-4-0" xfId="244"/>
    <cellStyle name="部门支出预算表01-03 __b-5-0" xfId="245"/>
    <cellStyle name="上级补助项目支出预算表12 __b-23-0" xfId="246"/>
    <cellStyle name="上级补助项目支出预算表12 __b-18-0" xfId="247"/>
    <cellStyle name="国有资本经营预算支出表07 __b-1-0" xfId="248"/>
    <cellStyle name="部门支出预算表01-03 __b-6-0" xfId="249"/>
    <cellStyle name="财政拨款收支预算总表02-1 __b-10-0" xfId="250"/>
    <cellStyle name="上级补助项目支出预算表12 __b-24-0" xfId="251"/>
    <cellStyle name="上级补助项目支出预算表12 __b-19-0" xfId="252"/>
    <cellStyle name="国有资本经营预算支出表07 __b-2-0" xfId="253"/>
    <cellStyle name="部门支出预算表01-03 __b-7-0" xfId="254"/>
    <cellStyle name="财政拨款收支预算总表02-1 __b-11-0" xfId="255"/>
    <cellStyle name="上级补助项目支出预算表12 __b-30-0" xfId="256"/>
    <cellStyle name="上级补助项目支出预算表12 __b-25-0" xfId="257"/>
    <cellStyle name="国有资本经营预算支出表07 __b-3-0" xfId="258"/>
    <cellStyle name="部门支出预算表01-03 __b-8-0" xfId="259"/>
    <cellStyle name="财政拨款收支预算总表02-1 __b-12-0" xfId="260"/>
    <cellStyle name="上级补助项目支出预算表12 __b-26-0" xfId="261"/>
    <cellStyle name="国有资本经营预算支出表07 __b-4-0" xfId="262"/>
    <cellStyle name="部门支出预算表01-03 __b-11-0" xfId="263"/>
    <cellStyle name="部门支出预算表01-03 __b-12-0" xfId="264"/>
    <cellStyle name="部门支出预算表01-03 __b-13-0" xfId="265"/>
    <cellStyle name="基本支出预算表（人员类.运转类公用经费项目）04 __b-10-0" xfId="266"/>
    <cellStyle name="部门支出预算表01-03 __b-15-0" xfId="267"/>
    <cellStyle name="部门支出预算表01-03 __b-20-0" xfId="268"/>
    <cellStyle name="基本支出预算表（人员类.运转类公用经费项目）04 __b-12-0" xfId="269"/>
    <cellStyle name="部门支出预算表01-03 __b-17-0" xfId="270"/>
    <cellStyle name="部门支出预算表01-03 __b-22-0" xfId="271"/>
    <cellStyle name="基本支出预算表（人员类.运转类公用经费项目）04 __b-14-0" xfId="272"/>
    <cellStyle name="部门支出预算表01-03 __b-18-0" xfId="273"/>
    <cellStyle name="部门支出预算表01-03 __b-23-0" xfId="274"/>
    <cellStyle name="基本支出预算表（人员类.运转类公用经费项目）04 __b-15-0" xfId="275"/>
    <cellStyle name="基本支出预算表（人员类.运转类公用经费项目）04 __b-20-0" xfId="276"/>
    <cellStyle name="部门支出预算表01-03 __b-19-0" xfId="277"/>
    <cellStyle name="部门支出预算表01-03 __b-24-0" xfId="278"/>
    <cellStyle name="基本支出预算表（人员类.运转类公用经费项目）04 __b-16-0" xfId="279"/>
    <cellStyle name="基本支出预算表（人员类.运转类公用经费项目）04 __b-21-0" xfId="280"/>
    <cellStyle name="部门支出预算表01-03 __b-26-0" xfId="281"/>
    <cellStyle name="部门支出预算表01-03 __b-31-0" xfId="282"/>
    <cellStyle name="基本支出预算表（人员类.运转类公用经费项目）04 __b-18-0" xfId="283"/>
    <cellStyle name="基本支出预算表（人员类.运转类公用经费项目）04 __b-23-0" xfId="284"/>
    <cellStyle name="部门支出预算表01-03 __b-27-0" xfId="285"/>
    <cellStyle name="部门支出预算表01-03 __b-32-0" xfId="286"/>
    <cellStyle name="基本支出预算表（人员类.运转类公用经费项目）04 __b-19-0" xfId="287"/>
    <cellStyle name="基本支出预算表（人员类.运转类公用经费项目）04 __b-24-0" xfId="288"/>
    <cellStyle name="部门支出预算表01-03 __b-28-0" xfId="289"/>
    <cellStyle name="基本支出预算表（人员类.运转类公用经费项目）04 __b-25-0" xfId="290"/>
    <cellStyle name="基本支出预算表（人员类.运转类公用经费项目）04 __b-30-0" xfId="291"/>
    <cellStyle name="部门支出预算表01-03 __b-29-0" xfId="292"/>
    <cellStyle name="基本支出预算表（人员类.运转类公用经费项目）04 __b-26-0" xfId="293"/>
    <cellStyle name="基本支出预算表（人员类.运转类公用经费项目）04 __b-31-0" xfId="294"/>
    <cellStyle name="财政拨款收支预算总表02-1 __b-2-0" xfId="295"/>
    <cellStyle name="财政拨款收支预算总表02-1 __b-3-0" xfId="296"/>
    <cellStyle name="财政拨款收支预算总表02-1 __b-4-0" xfId="297"/>
    <cellStyle name="财政拨款收支预算总表02-1 __b-5-0" xfId="298"/>
    <cellStyle name="财政拨款收支预算总表02-1 __b-6-0" xfId="299"/>
    <cellStyle name="财政拨款收支预算总表02-1 __b-7-0" xfId="300"/>
    <cellStyle name="财政拨款收支预算总表02-1 __b-8-0" xfId="301"/>
    <cellStyle name="财政拨款收支预算总表02-1 __b-14-0" xfId="302"/>
    <cellStyle name="上级补助项目支出预算表12 __b-28-0" xfId="303"/>
    <cellStyle name="国有资本经营预算支出表07 __b-6-0" xfId="304"/>
    <cellStyle name="财政拨款收支预算总表02-1 __b-15-0" xfId="305"/>
    <cellStyle name="财政拨款收支预算总表02-1 __b-20-0" xfId="306"/>
    <cellStyle name="上级补助项目支出预算表12 __b-29-0" xfId="307"/>
    <cellStyle name="国有资本经营预算支出表07 __b-7-0" xfId="308"/>
    <cellStyle name="财政拨款收支预算总表02-1 __b-16-0" xfId="309"/>
    <cellStyle name="财政拨款收支预算总表02-1 __b-21-0" xfId="310"/>
    <cellStyle name="国有资本经营预算支出表07 __b-8-0" xfId="311"/>
    <cellStyle name="财政拨款收支预算总表02-1 __b-17-0" xfId="312"/>
    <cellStyle name="财政拨款收支预算总表02-1 __b-22-0" xfId="313"/>
    <cellStyle name="国有资本经营预算支出表07 __b-9-0" xfId="314"/>
    <cellStyle name="财政拨款收支预算总表02-1 __b-18-0" xfId="315"/>
    <cellStyle name="财政拨款收支预算总表02-1 __b-23-0" xfId="316"/>
    <cellStyle name="财政拨款收支预算总表02-1 __b-19-0" xfId="317"/>
    <cellStyle name="财政拨款收支预算总表02-1 __b-24-0" xfId="318"/>
    <cellStyle name="一般公共预算支出预算表（按功能科目分类）02-2 __b-1-0" xfId="319"/>
    <cellStyle name="一般公共预算支出预算表（按功能科目分类）02-2 __b-2-0" xfId="320"/>
    <cellStyle name="一般公共预算支出预算表（按功能科目分类）02-2 __b-4-0" xfId="321"/>
    <cellStyle name="一般公共预算支出预算表（按功能科目分类）02-2 __b-5-0" xfId="322"/>
    <cellStyle name="一般公共预算支出预算表（按功能科目分类）02-2 __b-6-0" xfId="323"/>
    <cellStyle name="一般公共预算支出预算表（按功能科目分类）02-2 __b-7-0" xfId="324"/>
    <cellStyle name="一般公共预算支出预算表（按功能科目分类）02-2 __b-8-0" xfId="325"/>
    <cellStyle name="一般公共预算支出预算表（按功能科目分类）02-2 __b-9-0" xfId="326"/>
    <cellStyle name="一般公共预算支出预算表（按功能科目分类）02-2 __b-10-0" xfId="327"/>
    <cellStyle name="一般公共预算支出预算表（按功能科目分类）02-2 __b-11-0" xfId="328"/>
    <cellStyle name="一般公共预算支出预算表（按功能科目分类）02-2 __b-12-0" xfId="329"/>
    <cellStyle name="一般公共预算支出预算表（按功能科目分类）02-2 __b-13-0" xfId="330"/>
    <cellStyle name="一般公共预算支出预算表（按功能科目分类）02-2 __b-14-0" xfId="331"/>
    <cellStyle name="一般公共预算支出预算表（按功能科目分类）02-2 __b-17-0" xfId="332"/>
    <cellStyle name="一般公共预算支出预算表（按功能科目分类）02-2 __b-22-0" xfId="333"/>
    <cellStyle name="一般公共预算支出预算表（按功能科目分类）02-2 __b-19-0" xfId="334"/>
    <cellStyle name="一般公共预算支出预算表（按功能科目分类）02-2 __b-24-0" xfId="335"/>
    <cellStyle name="一般公共预算支出预算表（按功能科目分类）02-2 __b-25-0" xfId="336"/>
    <cellStyle name="一般公共预算支出预算表（按功能科目分类）02-2 __b-26-0" xfId="337"/>
    <cellStyle name="一般公共预算支出预算表（按功能科目分类）02-2 __b-27-0" xfId="338"/>
    <cellStyle name="一般公共预算支出预算表（按功能科目分类）02-2 __b-28-0" xfId="339"/>
    <cellStyle name="一般公共预算支出预算表（按经济科目分类）02-3 __b-10-0" xfId="340"/>
    <cellStyle name="一般公共预算支出预算表（按经济科目分类）02-3 __b-11-0" xfId="341"/>
    <cellStyle name="一般公共预算支出预算表（按经济科目分类）02-3 __b-12-0" xfId="342"/>
    <cellStyle name="一般公共预算“三公”经费支出预算表03 __b-1-0" xfId="343"/>
    <cellStyle name="一般公共预算“三公”经费支出预算表03 __b-2-0" xfId="344"/>
    <cellStyle name="一般公共预算“三公”经费支出预算表03 __b-3-0" xfId="345"/>
    <cellStyle name="一般公共预算“三公”经费支出预算表03 __b-4-0" xfId="346"/>
    <cellStyle name="一般公共预算“三公”经费支出预算表03 __b-5-0" xfId="347"/>
    <cellStyle name="一般公共预算“三公”经费支出预算表03 __b-6-0" xfId="348"/>
    <cellStyle name="一般公共预算“三公”经费支出预算表03 __b-7-0" xfId="349"/>
    <cellStyle name="一般公共预算“三公”经费支出预算表03 __b-8-0" xfId="350"/>
    <cellStyle name="一般公共预算“三公”经费支出预算表03 __b-9-0" xfId="351"/>
    <cellStyle name="一般公共预算“三公”经费支出预算表03 __b-10-0" xfId="352"/>
    <cellStyle name="一般公共预算“三公”经费支出预算表03 __b-11-0" xfId="353"/>
    <cellStyle name="一般公共预算“三公”经费支出预算表03 __b-12-0" xfId="354"/>
    <cellStyle name="一般公共预算“三公”经费支出预算表03 __b-13-0" xfId="355"/>
    <cellStyle name="一般公共预算“三公”经费支出预算表03 __b-14-0" xfId="356"/>
    <cellStyle name="一般公共预算“三公”经费支出预算表03 __b-15-0" xfId="357"/>
    <cellStyle name="一般公共预算“三公”经费支出预算表03 __b-20-0" xfId="358"/>
    <cellStyle name="一般公共预算“三公”经费支出预算表03 __b-16-0" xfId="359"/>
    <cellStyle name="一般公共预算“三公”经费支出预算表03 __b-21-0" xfId="360"/>
    <cellStyle name="一般公共预算“三公”经费支出预算表03 __b-17-0" xfId="361"/>
    <cellStyle name="一般公共预算“三公”经费支出预算表03 __b-22-0" xfId="362"/>
    <cellStyle name="一般公共预算“三公”经费支出预算表03 __b-18-0" xfId="363"/>
    <cellStyle name="一般公共预算“三公”经费支出预算表03 __b-23-0" xfId="364"/>
    <cellStyle name="一般公共预算“三公”经费支出预算表03 __b-19-0" xfId="365"/>
    <cellStyle name="基本支出预算表（人员类.运转类公用经费项目）04 __b-27-0" xfId="366"/>
    <cellStyle name="基本支出预算表（人员类.运转类公用经费项目）04 __b-32-0" xfId="367"/>
    <cellStyle name="基本支出预算表（人员类.运转类公用经费项目）04 __b-28-0" xfId="368"/>
    <cellStyle name="基本支出预算表（人员类.运转类公用经费项目）04 __b-33-0" xfId="369"/>
    <cellStyle name="基本支出预算表（人员类.运转类公用经费项目）04 __b-29-0" xfId="370"/>
    <cellStyle name="基本支出预算表（人员类.运转类公用经费项目）04 __b-34-0" xfId="371"/>
    <cellStyle name="基本支出预算表（人员类.运转类公用经费项目）04 __b-35-0" xfId="372"/>
    <cellStyle name="基本支出预算表（人员类.运转类公用经费项目）04 __b-40-0" xfId="373"/>
    <cellStyle name="基本支出预算表（人员类.运转类公用经费项目）04 __b-36-0" xfId="374"/>
    <cellStyle name="基本支出预算表（人员类.运转类公用经费项目）04 __b-41-0" xfId="375"/>
    <cellStyle name="基本支出预算表（人员类.运转类公用经费项目）04 __b-37-0" xfId="376"/>
    <cellStyle name="国有资本经营预算支出表07 __b-10-0" xfId="377"/>
    <cellStyle name="基本支出预算表（人员类.运转类公用经费项目）04 __b-38-0" xfId="378"/>
    <cellStyle name="国有资本经营预算支出表07 __b-11-0" xfId="379"/>
    <cellStyle name="基本支出预算表（人员类.运转类公用经费项目）04 __b-39-0" xfId="380"/>
    <cellStyle name="国有资本经营预算支出表07 __b-12-0" xfId="381"/>
    <cellStyle name="项目支出预算表（其他运转类.特定目标类项目）05-1 __b-1-0" xfId="382"/>
    <cellStyle name="项目支出预算表（其他运转类.特定目标类项目）05-1 __b-2-0" xfId="383"/>
    <cellStyle name="项目支出预算表（其他运转类.特定目标类项目）05-1 __b-3-0" xfId="384"/>
    <cellStyle name="项目支出预算表（其他运转类.特定目标类项目）05-1 __b-4-0" xfId="385"/>
    <cellStyle name="项目支出预算表（其他运转类.特定目标类项目）05-1 __b-5-0" xfId="386"/>
    <cellStyle name="项目支出预算表（其他运转类.特定目标类项目）05-1 __b-6-0" xfId="387"/>
    <cellStyle name="项目支出预算表（其他运转类.特定目标类项目）05-1 __b-7-0" xfId="388"/>
    <cellStyle name="项目支出预算表（其他运转类.特定目标类项目）05-1 __b-8-0" xfId="389"/>
    <cellStyle name="项目支出预算表（其他运转类.特定目标类项目）05-1 __b-9-0" xfId="390"/>
    <cellStyle name="项目支出预算表（其他运转类.特定目标类项目）05-1 __b-11-0" xfId="391"/>
    <cellStyle name="项目支出预算表（其他运转类.特定目标类项目）05-1 __b-12-0" xfId="392"/>
    <cellStyle name="项目支出预算表（其他运转类.特定目标类项目）05-1 __b-14-0" xfId="393"/>
    <cellStyle name="项目支出预算表（其他运转类.特定目标类项目）05-1 __b-15-0" xfId="394"/>
    <cellStyle name="项目支出预算表（其他运转类.特定目标类项目）05-1 __b-20-0" xfId="395"/>
    <cellStyle name="项目支出预算表（其他运转类.特定目标类项目）05-1 __b-16-0" xfId="396"/>
    <cellStyle name="项目支出预算表（其他运转类.特定目标类项目）05-1 __b-21-0" xfId="397"/>
    <cellStyle name="项目支出预算表（其他运转类.特定目标类项目）05-1 __b-17-0" xfId="398"/>
    <cellStyle name="项目支出预算表（其他运转类.特定目标类项目）05-1 __b-22-0" xfId="399"/>
    <cellStyle name="项目支出预算表（其他运转类.特定目标类项目）05-1 __b-18-0" xfId="400"/>
    <cellStyle name="项目支出预算表（其他运转类.特定目标类项目）05-1 __b-23-0" xfId="401"/>
    <cellStyle name="政府购买服务预算表09 __b-10-0" xfId="402"/>
    <cellStyle name="项目支出预算表（其他运转类.特定目标类项目）05-1 __b-19-0" xfId="403"/>
    <cellStyle name="项目支出预算表（其他运转类.特定目标类项目）05-1 __b-24-0" xfId="404"/>
    <cellStyle name="政府购买服务预算表09 __b-11-0" xfId="405"/>
    <cellStyle name="项目支出预算表（其他运转类.特定目标类项目）05-1 __b-25-0" xfId="406"/>
    <cellStyle name="项目支出预算表（其他运转类.特定目标类项目）05-1 __b-30-0" xfId="407"/>
    <cellStyle name="政府购买服务预算表09 __b-12-0" xfId="408"/>
    <cellStyle name="项目支出预算表（其他运转类.特定目标类项目）05-1 __b-26-0" xfId="409"/>
    <cellStyle name="项目支出预算表（其他运转类.特定目标类项目）05-1 __b-31-0" xfId="410"/>
    <cellStyle name="政府购买服务预算表09 __b-13-0" xfId="411"/>
    <cellStyle name="项目支出预算表（其他运转类.特定目标类项目）05-1 __b-27-0" xfId="412"/>
    <cellStyle name="项目支出预算表（其他运转类.特定目标类项目）05-1 __b-32-0" xfId="413"/>
    <cellStyle name="政府购买服务预算表09 __b-14-0" xfId="414"/>
    <cellStyle name="项目支出预算表（其他运转类.特定目标类项目）05-1 __b-29-0" xfId="415"/>
    <cellStyle name="项目支出预算表（其他运转类.特定目标类项目）05-1 __b-34-0" xfId="416"/>
    <cellStyle name="政府购买服务预算表09 __b-16-0" xfId="417"/>
    <cellStyle name="政府购买服务预算表09 __b-21-0" xfId="418"/>
    <cellStyle name="项目支出预算表（其他运转类.特定目标类项目）05-1 __b-36-0" xfId="419"/>
    <cellStyle name="项目支出预算表（其他运转类.特定目标类项目）05-1 __b-41-0" xfId="420"/>
    <cellStyle name="政府购买服务预算表09 __b-23-0" xfId="421"/>
    <cellStyle name="政府购买服务预算表09 __b-18-0" xfId="422"/>
    <cellStyle name="项目支出预算表（其他运转类.特定目标类项目）05-1 __b-37-0" xfId="423"/>
    <cellStyle name="项目支出预算表（其他运转类.特定目标类项目）05-1 __b-42-0" xfId="424"/>
    <cellStyle name="政府购买服务预算表09 __b-24-0" xfId="425"/>
    <cellStyle name="政府购买服务预算表09 __b-19-0" xfId="426"/>
    <cellStyle name="项目支出预算表（其他运转类.特定目标类项目）05-1 __b-38-0" xfId="427"/>
    <cellStyle name="项目支出预算表（其他运转类.特定目标类项目）05-1 __b-43-0" xfId="428"/>
    <cellStyle name="项目支出预算表（其他运转类.特定目标类项目）05-1 __b-39-0" xfId="429"/>
    <cellStyle name="项目支出绩效目标表（本级下达）05-2 __b-1-0" xfId="430"/>
    <cellStyle name="项目支出绩效目标表（本级下达）05-2 __b-2-0" xfId="431"/>
    <cellStyle name="项目支出绩效目标表（本级下达）05-2 __b-3-0" xfId="432"/>
    <cellStyle name="项目支出绩效目标表（本级下达）05-2 __b-4-0" xfId="433"/>
    <cellStyle name="项目支出绩效目标表（本级下达）05-2 __b-5-0" xfId="434"/>
    <cellStyle name="项目支出绩效目标表（本级下达）05-2 __b-6-0" xfId="435"/>
    <cellStyle name="项目支出绩效目标表（本级下达）05-2 __b-7-0" xfId="436"/>
    <cellStyle name="项目支出绩效目标表（本级下达）05-2 __b-8-0" xfId="437"/>
    <cellStyle name="项目支出绩效目标表（本级下达）05-2 __b-10-0" xfId="438"/>
    <cellStyle name="项目支出绩效目标表（本级下达）05-2 __b-11-0" xfId="439"/>
    <cellStyle name="项目支出绩效目标表（本级下达）05-2 __b-12-0" xfId="440"/>
    <cellStyle name="项目支出绩效目标表（本级下达）05-2 __b-14-0" xfId="441"/>
    <cellStyle name="项目支出绩效目标表（本级下达）05-2 __b-15-0" xfId="442"/>
    <cellStyle name="项目支出绩效目标表（本级下达）05-2 __b-16-0" xfId="443"/>
    <cellStyle name="项目支出绩效目标表（本级下达）05-2 __b-17-0" xfId="444"/>
    <cellStyle name="项目支出绩效目标表（本级下达）05-2 __b-18-0" xfId="445"/>
    <cellStyle name="项目支出绩效目标表（另文下达）05-3 __b-1-0" xfId="446"/>
    <cellStyle name="项目支出绩效目标表（另文下达）05-3 __b-2-0" xfId="447"/>
    <cellStyle name="项目支出绩效目标表（另文下达）05-3 __b-3-0" xfId="448"/>
    <cellStyle name="项目支出绩效目标表（另文下达）05-3 __b-4-0" xfId="449"/>
    <cellStyle name="项目支出绩效目标表（另文下达）05-3 __b-5-0" xfId="450"/>
    <cellStyle name="项目支出绩效目标表（另文下达）05-3 __b-6-0" xfId="451"/>
    <cellStyle name="项目支出绩效目标表（另文下达）05-3 __b-7-0" xfId="452"/>
    <cellStyle name="项目支出绩效目标表（另文下达）05-3 __b-8-0" xfId="453"/>
    <cellStyle name="项目支出绩效目标表（另文下达）05-3 __b-9-0" xfId="454"/>
    <cellStyle name="项目支出绩效目标表（另文下达）05-3 __b-10-0" xfId="455"/>
    <cellStyle name="政府性基金预算支出预算表06 __b-18-0" xfId="456"/>
    <cellStyle name="政府性基金预算支出预算表06 __b-23-0" xfId="457"/>
    <cellStyle name="项目支出绩效目标表（另文下达）05-3 __b-11-0" xfId="458"/>
    <cellStyle name="政府性基金预算支出预算表06 __b-19-0" xfId="459"/>
    <cellStyle name="政府性基金预算支出预算表06 __b-24-0" xfId="460"/>
    <cellStyle name="项目支出绩效目标表（另文下达）05-3 __b-13-0" xfId="461"/>
    <cellStyle name="政府性基金预算支出预算表06 __b-26-0" xfId="462"/>
    <cellStyle name="项目支出绩效目标表（另文下达）05-3 __b-15-0" xfId="463"/>
    <cellStyle name="政府性基金预算支出预算表06 __b-28-0" xfId="464"/>
    <cellStyle name="项目支出绩效目标表（另文下达）05-3 __b-16-0" xfId="465"/>
    <cellStyle name="政府性基金预算支出预算表06 __b-29-0" xfId="466"/>
    <cellStyle name="政府性基金预算支出预算表06 __b-1-0" xfId="467"/>
    <cellStyle name="政府性基金预算支出预算表06 __b-2-0" xfId="468"/>
    <cellStyle name="政府性基金预算支出预算表06 __b-3-0" xfId="469"/>
    <cellStyle name="政府性基金预算支出预算表06 __b-4-0" xfId="470"/>
    <cellStyle name="政府性基金预算支出预算表06 __b-5-0" xfId="471"/>
    <cellStyle name="政府性基金预算支出预算表06 __b-6-0" xfId="472"/>
    <cellStyle name="政府性基金预算支出预算表06 __b-7-0" xfId="473"/>
    <cellStyle name="政府性基金预算支出预算表06 __b-8-0" xfId="474"/>
    <cellStyle name="政府性基金预算支出预算表06 __b-9-0" xfId="475"/>
    <cellStyle name="政府性基金预算支出预算表06 __b-12-0" xfId="476"/>
    <cellStyle name="国有资本经营预算支出表07 __b-26-0" xfId="477"/>
    <cellStyle name="政府性基金预算支出预算表06 __b-13-0" xfId="478"/>
    <cellStyle name="国有资本经营预算支出表07 __b-27-0" xfId="479"/>
    <cellStyle name="政府性基金预算支出预算表06 __b-14-0" xfId="480"/>
    <cellStyle name="国有资本经营预算支出表07 __b-28-0" xfId="481"/>
    <cellStyle name="政府性基金预算支出预算表06 __b-16-0" xfId="482"/>
    <cellStyle name="政府性基金预算支出预算表06 __b-21-0" xfId="483"/>
    <cellStyle name="国有资本经营预算支出表07 __b-13-0" xfId="484"/>
    <cellStyle name="国有资本经营预算支出表07 __b-14-0" xfId="485"/>
    <cellStyle name="国有资本经营预算支出表07 __b-15-0" xfId="486"/>
    <cellStyle name="国有资本经营预算支出表07 __b-20-0" xfId="487"/>
    <cellStyle name="国有资本经营预算支出表07 __b-16-0" xfId="488"/>
    <cellStyle name="国有资本经营预算支出表07 __b-21-0" xfId="489"/>
    <cellStyle name="国有资本经营预算支出表07 __b-17-0" xfId="490"/>
    <cellStyle name="国有资本经营预算支出表07 __b-22-0" xfId="491"/>
    <cellStyle name="国有资本经营预算支出表07 __b-18-0" xfId="492"/>
    <cellStyle name="国有资本经营预算支出表07 __b-23-0" xfId="493"/>
    <cellStyle name="部门政府采购预算表08 __b-10-0" xfId="494"/>
    <cellStyle name="部门政府采购预算表08 __b-11-0" xfId="495"/>
    <cellStyle name="部门政府采购预算表08 __b-12-0" xfId="496"/>
    <cellStyle name="部门政府采购预算表08 __b-13-0" xfId="497"/>
    <cellStyle name="部门政府采购预算表08 __b-14-0" xfId="498"/>
    <cellStyle name="部门政府采购预算表08 __b-15-0" xfId="499"/>
    <cellStyle name="部门政府采购预算表08 __b-20-0" xfId="500"/>
    <cellStyle name="部门政府采购预算表08 __b-17-0" xfId="501"/>
    <cellStyle name="部门政府采购预算表08 __b-22-0" xfId="502"/>
    <cellStyle name="部门政府采购预算表08 __b-18-0" xfId="503"/>
    <cellStyle name="部门政府采购预算表08 __b-23-0" xfId="504"/>
    <cellStyle name="部门政府采购预算表08 __b-19-0" xfId="505"/>
    <cellStyle name="部门政府采购预算表08 __b-24-0" xfId="506"/>
    <cellStyle name="部门政府采购预算表08 __b-25-0" xfId="507"/>
    <cellStyle name="部门政府采购预算表08 __b-30-0" xfId="508"/>
    <cellStyle name="部门政府采购预算表08 __b-26-0" xfId="509"/>
    <cellStyle name="部门政府采购预算表08 __b-31-0" xfId="510"/>
    <cellStyle name="部门政府采购预算表08 __b-27-0" xfId="511"/>
    <cellStyle name="部门政府采购预算表08 __b-32-0" xfId="512"/>
    <cellStyle name="部门政府采购预算表08 __b-33-0" xfId="513"/>
    <cellStyle name="部门政府采购预算表08 __b-28-0" xfId="514"/>
    <cellStyle name="部门政府采购预算表08 __b-34-0" xfId="515"/>
    <cellStyle name="部门政府采购预算表08 __b-29-0" xfId="516"/>
    <cellStyle name="部门政府采购预算表08 __b-35-0" xfId="517"/>
    <cellStyle name="部门政府采购预算表08 __b-36-0" xfId="518"/>
    <cellStyle name="部门政府采购预算表08 __b-37-0" xfId="519"/>
    <cellStyle name="部门政府采购预算表08 __b-38-0" xfId="520"/>
    <cellStyle name="部门项目中期规划预算表13 __b-10-0" xfId="521"/>
    <cellStyle name="政府购买服务预算表09 __b-1-0" xfId="522"/>
    <cellStyle name="政府购买服务预算表09 __b-2-0" xfId="523"/>
    <cellStyle name="政府购买服务预算表09 __b-3-0" xfId="524"/>
    <cellStyle name="政府购买服务预算表09 __b-4-0" xfId="525"/>
    <cellStyle name="政府购买服务预算表09 __b-6-0" xfId="526"/>
    <cellStyle name="政府购买服务预算表09 __b-7-0" xfId="527"/>
    <cellStyle name="政府购买服务预算表09 __b-8-0" xfId="528"/>
    <cellStyle name="政府购买服务预算表09 __b-25-0" xfId="529"/>
    <cellStyle name="政府购买服务预算表09 __b-30-0" xfId="530"/>
    <cellStyle name="政府购买服务预算表09 __b-26-0" xfId="531"/>
    <cellStyle name="政府购买服务预算表09 __b-31-0" xfId="532"/>
    <cellStyle name="政府购买服务预算表09 __b-27-0" xfId="533"/>
    <cellStyle name="政府购买服务预算表09 __b-32-0" xfId="534"/>
    <cellStyle name="市对下转移支付绩效目标表10-2 __b-1-0" xfId="535"/>
    <cellStyle name="政府购买服务预算表09 __b-28-0" xfId="536"/>
    <cellStyle name="政府购买服务预算表09 __b-33-0" xfId="537"/>
    <cellStyle name="市对下转移支付绩效目标表10-2 __b-2-0" xfId="538"/>
    <cellStyle name="政府购买服务预算表09 __b-29-0" xfId="539"/>
    <cellStyle name="政府购买服务预算表09 __b-34-0" xfId="540"/>
    <cellStyle name="市对下转移支付绩效目标表10-2 __b-3-0" xfId="541"/>
    <cellStyle name="政府购买服务预算表09 __b-35-0" xfId="542"/>
    <cellStyle name="政府购买服务预算表09 __b-40-0" xfId="543"/>
    <cellStyle name="市对下转移支付绩效目标表10-2 __b-4-0" xfId="544"/>
    <cellStyle name="政府购买服务预算表09 __b-36-0" xfId="545"/>
    <cellStyle name="政府购买服务预算表09 __b-41-0" xfId="546"/>
    <cellStyle name="市对下转移支付绩效目标表10-2 __b-5-0" xfId="547"/>
    <cellStyle name="政府购买服务预算表09 __b-37-0" xfId="548"/>
    <cellStyle name="政府购买服务预算表09 __b-42-0" xfId="549"/>
    <cellStyle name="市对下转移支付绩效目标表10-2 __b-6-0" xfId="550"/>
    <cellStyle name="政府购买服务预算表09 __b-38-0" xfId="551"/>
    <cellStyle name="政府购买服务预算表09 __b-43-0" xfId="552"/>
    <cellStyle name="市对下转移支付绩效目标表10-2 __b-7-0" xfId="553"/>
    <cellStyle name="政府购买服务预算表09 __b-39-0" xfId="554"/>
    <cellStyle name="政府购买服务预算表09 __b-44-0" xfId="555"/>
    <cellStyle name="市对下转移支付绩效目标表10-2 __b-8-0" xfId="556"/>
    <cellStyle name="政府购买服务预算表09 __b-45-0" xfId="557"/>
    <cellStyle name="市对下转移支付绩效目标表10-2 __b-9-0" xfId="558"/>
    <cellStyle name="市对下转移支付预算表10-1 __b-1-0" xfId="559"/>
    <cellStyle name="市对下转移支付预算表10-1 __b-2-0" xfId="560"/>
    <cellStyle name="市对下转移支付预算表10-1 __b-3-0" xfId="561"/>
    <cellStyle name="市对下转移支付预算表10-1 __b-4-0" xfId="562"/>
    <cellStyle name="市对下转移支付预算表10-1 __b-5-0" xfId="563"/>
    <cellStyle name="市对下转移支付预算表10-1 __b-6-0" xfId="564"/>
    <cellStyle name="市对下转移支付预算表10-1 __b-7-0" xfId="565"/>
    <cellStyle name="市对下转移支付预算表10-1 __b-8-0" xfId="566"/>
    <cellStyle name="市对下转移支付预算表10-1 __b-9-0" xfId="567"/>
    <cellStyle name="市对下转移支付预算表10-1 __b-11-0" xfId="568"/>
    <cellStyle name="市对下转移支付预算表10-1 __b-12-0" xfId="569"/>
    <cellStyle name="市对下转移支付预算表10-1 __b-13-0" xfId="570"/>
    <cellStyle name="市对下转移支付预算表10-1 __b-14-0" xfId="571"/>
    <cellStyle name="市对下转移支付预算表10-1 __b-15-0" xfId="572"/>
    <cellStyle name="市对下转移支付预算表10-1 __b-20-0" xfId="573"/>
    <cellStyle name="市对下转移支付预算表10-1 __b-16-0" xfId="574"/>
    <cellStyle name="市对下转移支付预算表10-1 __b-21-0" xfId="575"/>
    <cellStyle name="市对下转移支付预算表10-1 __b-17-0" xfId="576"/>
    <cellStyle name="市对下转移支付预算表10-1 __b-22-0" xfId="577"/>
    <cellStyle name="市对下转移支付预算表10-1 __b-18-0" xfId="578"/>
    <cellStyle name="市对下转移支付预算表10-1 __b-23-0" xfId="579"/>
    <cellStyle name="市对下转移支付预算表10-1 __b-19-0" xfId="580"/>
    <cellStyle name="市对下转移支付预算表10-1 __b-24-0" xfId="581"/>
    <cellStyle name="市对下转移支付预算表10-1 __b-25-0" xfId="582"/>
    <cellStyle name="市对下转移支付预算表10-1 __b-30-0" xfId="583"/>
    <cellStyle name="市对下转移支付预算表10-1 __b-26-0" xfId="584"/>
    <cellStyle name="市对下转移支付预算表10-1 __b-31-0" xfId="585"/>
    <cellStyle name="市对下转移支付预算表10-1 __b-27-0" xfId="586"/>
    <cellStyle name="市对下转移支付预算表10-1 __b-28-0" xfId="587"/>
    <cellStyle name="市对下转移支付预算表10-1 __b-29-0" xfId="588"/>
    <cellStyle name="市对下转移支付绩效目标表10-2 __b-10-0" xfId="589"/>
    <cellStyle name="市对下转移支付绩效目标表10-2 __b-11-0" xfId="590"/>
    <cellStyle name="市对下转移支付绩效目标表10-2 __b-12-0" xfId="591"/>
    <cellStyle name="市对下转移支付绩效目标表10-2 __b-13-0" xfId="592"/>
    <cellStyle name="市对下转移支付绩效目标表10-2 __b-14-0" xfId="593"/>
    <cellStyle name="市对下转移支付绩效目标表10-2 __b-15-0" xfId="594"/>
    <cellStyle name="市对下转移支付绩效目标表10-2 __b-16-0" xfId="595"/>
    <cellStyle name="市对下转移支付绩效目标表10-2 __b-17-0" xfId="596"/>
    <cellStyle name="市对下转移支付绩效目标表10-2 __b-18-0" xfId="597"/>
    <cellStyle name="市对下转移支付绩效目标表10-2 __b-19-0" xfId="598"/>
    <cellStyle name="新增资产配置表11 __b-1-0" xfId="599"/>
    <cellStyle name="新增资产配置表11 __b-2-0" xfId="600"/>
    <cellStyle name="新增资产配置表11 __b-3-0" xfId="601"/>
    <cellStyle name="新增资产配置表11 __b-4-0" xfId="602"/>
    <cellStyle name="新增资产配置表11 __b-5-0" xfId="603"/>
    <cellStyle name="新增资产配置表11 __b-6-0" xfId="604"/>
    <cellStyle name="新增资产配置表11 __b-7-0" xfId="605"/>
    <cellStyle name="新增资产配置表11 __b-8-0" xfId="606"/>
    <cellStyle name="新增资产配置表11 __b-9-0" xfId="607"/>
    <cellStyle name="新增资产配置表11 __b-10-0" xfId="608"/>
    <cellStyle name="新增资产配置表11 __b-11-0" xfId="609"/>
    <cellStyle name="新增资产配置表11 __b-12-0" xfId="610"/>
    <cellStyle name="新增资产配置表11 __b-13-0" xfId="611"/>
    <cellStyle name="新增资产配置表11 __b-14-0" xfId="612"/>
    <cellStyle name="新增资产配置表11 __b-15-0" xfId="613"/>
    <cellStyle name="新增资产配置表11 __b-20-0" xfId="614"/>
    <cellStyle name="新增资产配置表11 __b-16-0" xfId="615"/>
    <cellStyle name="新增资产配置表11 __b-17-0" xfId="616"/>
    <cellStyle name="新增资产配置表11 __b-18-0" xfId="617"/>
    <cellStyle name="新增资产配置表11 __b-19-0" xfId="618"/>
    <cellStyle name="上级补助项目支出预算表12 __b-1-0" xfId="619"/>
    <cellStyle name="上级补助项目支出预算表12 __b-2-0" xfId="620"/>
    <cellStyle name="上级补助项目支出预算表12 __b-3-0" xfId="621"/>
    <cellStyle name="上级补助项目支出预算表12 __b-5-0" xfId="622"/>
    <cellStyle name="上级补助项目支出预算表12 __b-6-0" xfId="623"/>
    <cellStyle name="上级补助项目支出预算表12 __b-7-0" xfId="624"/>
    <cellStyle name="上级补助项目支出预算表12 __b-8-0" xfId="625"/>
    <cellStyle name="上级补助项目支出预算表12 __b-9-0" xfId="626"/>
    <cellStyle name="上级补助项目支出预算表12 __b-11-0" xfId="627"/>
    <cellStyle name="上级补助项目支出预算表12 __b-12-0" xfId="628"/>
    <cellStyle name="上级补助项目支出预算表12 __b-13-0" xfId="629"/>
    <cellStyle name="上级补助项目支出预算表12 __b-14-0" xfId="630"/>
    <cellStyle name="上级补助项目支出预算表12 __b-15-0" xfId="631"/>
    <cellStyle name="上级补助项目支出预算表12 __b-20-0" xfId="632"/>
    <cellStyle name="上级补助项目支出预算表12 __b-16-0" xfId="633"/>
    <cellStyle name="上级补助项目支出预算表12 __b-21-0" xfId="634"/>
    <cellStyle name="上级补助项目支出预算表12 __b-17-0" xfId="635"/>
    <cellStyle name="上级补助项目支出预算表12 __b-22-0" xfId="636"/>
    <cellStyle name="部门项目中期规划预算表13 __b-1-0" xfId="637"/>
    <cellStyle name="部门项目中期规划预算表13 __b-2-0" xfId="638"/>
    <cellStyle name="部门项目中期规划预算表13 __b-3-0" xfId="639"/>
    <cellStyle name="部门项目中期规划预算表13 __b-4-0" xfId="640"/>
    <cellStyle name="部门项目中期规划预算表13 __b-5-0" xfId="641"/>
    <cellStyle name="部门项目中期规划预算表13 __b-6-0" xfId="642"/>
    <cellStyle name="部门项目中期规划预算表13 __b-7-0" xfId="643"/>
    <cellStyle name="部门项目中期规划预算表13 __b-8-0" xfId="644"/>
    <cellStyle name="部门项目中期规划预算表13 __b-9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20-0" xfId="651"/>
    <cellStyle name="部门项目中期规划预算表13 __b-16-0" xfId="652"/>
    <cellStyle name="部门项目中期规划预算表13 __b-21-0" xfId="653"/>
    <cellStyle name="部门项目中期规划预算表13 __b-17-0" xfId="654"/>
    <cellStyle name="部门项目中期规划预算表13 __b-22-0" xfId="655"/>
    <cellStyle name="部门项目中期规划预算表13 __b-18-0" xfId="656"/>
    <cellStyle name="部门项目中期规划预算表13 __b-23-0" xfId="657"/>
    <cellStyle name="部门项目中期规划预算表13 __b-19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zoomScale="80" zoomScaleNormal="80" workbookViewId="0">
      <selection activeCell="H6" sqref="H6"/>
    </sheetView>
  </sheetViews>
  <sheetFormatPr defaultColWidth="8" defaultRowHeight="14.25" customHeight="1" outlineLevelCol="3"/>
  <cols>
    <col min="1" max="1" width="35.7454545454545" customWidth="1"/>
    <col min="2" max="2" width="26.7" customWidth="1"/>
    <col min="3" max="3" width="35.7454545454545" customWidth="1"/>
    <col min="4" max="4" width="26.7" customWidth="1"/>
  </cols>
  <sheetData>
    <row r="1" ht="13.5" customHeight="1" spans="4:4">
      <c r="D1" s="106" t="s">
        <v>0</v>
      </c>
    </row>
    <row r="2" ht="36" customHeight="1" spans="1:4">
      <c r="A2" s="125" t="s">
        <v>1</v>
      </c>
      <c r="B2" s="297"/>
      <c r="C2" s="297"/>
      <c r="D2" s="297"/>
    </row>
    <row r="3" ht="21" customHeight="1" spans="1:4">
      <c r="A3" s="298" t="str">
        <f>"单位名称："&amp;"曲靖市图书馆"</f>
        <v>单位名称：曲靖市图书馆</v>
      </c>
      <c r="B3" s="299"/>
      <c r="C3" s="299"/>
      <c r="D3" s="305" t="s">
        <v>2</v>
      </c>
    </row>
    <row r="4" ht="19.5" customHeight="1" spans="1:4">
      <c r="A4" s="300" t="s">
        <v>3</v>
      </c>
      <c r="B4" s="301"/>
      <c r="C4" s="300" t="s">
        <v>4</v>
      </c>
      <c r="D4" s="301"/>
    </row>
    <row r="5" ht="19.5" customHeight="1" spans="1:4">
      <c r="A5" s="302" t="s">
        <v>5</v>
      </c>
      <c r="B5" s="302" t="s">
        <v>6</v>
      </c>
      <c r="C5" s="302" t="s">
        <v>7</v>
      </c>
      <c r="D5" s="302" t="s">
        <v>6</v>
      </c>
    </row>
    <row r="6" ht="19.5" customHeight="1" spans="1:4">
      <c r="A6" s="303"/>
      <c r="B6" s="303"/>
      <c r="C6" s="303"/>
      <c r="D6" s="303"/>
    </row>
    <row r="7" ht="22.25" customHeight="1" spans="1:4">
      <c r="A7" s="13" t="s">
        <v>8</v>
      </c>
      <c r="B7" s="15">
        <v>603.688408</v>
      </c>
      <c r="C7" s="304" t="str">
        <f>"一"&amp;"、"&amp;"一般公共服务支出"</f>
        <v>一、一般公共服务支出</v>
      </c>
      <c r="D7" s="15"/>
    </row>
    <row r="8" ht="22.25" customHeight="1" spans="1:4">
      <c r="A8" s="13" t="s">
        <v>9</v>
      </c>
      <c r="B8" s="15"/>
      <c r="C8" s="304" t="str">
        <f>"二"&amp;"、"&amp;"外交支出"</f>
        <v>二、外交支出</v>
      </c>
      <c r="D8" s="15"/>
    </row>
    <row r="9" ht="22.25" customHeight="1" spans="1:4">
      <c r="A9" s="13" t="s">
        <v>10</v>
      </c>
      <c r="B9" s="15"/>
      <c r="C9" s="304" t="str">
        <f>"三"&amp;"、"&amp;"国防支出"</f>
        <v>三、国防支出</v>
      </c>
      <c r="D9" s="15"/>
    </row>
    <row r="10" ht="22.25" customHeight="1" spans="1:4">
      <c r="A10" s="13" t="s">
        <v>11</v>
      </c>
      <c r="B10" s="15"/>
      <c r="C10" s="304" t="str">
        <f>"四"&amp;"、"&amp;"公共安全支出"</f>
        <v>四、公共安全支出</v>
      </c>
      <c r="D10" s="15"/>
    </row>
    <row r="11" ht="22.25" customHeight="1" spans="1:4">
      <c r="A11" s="13" t="s">
        <v>12</v>
      </c>
      <c r="B11" s="15"/>
      <c r="C11" s="304" t="str">
        <f>"五"&amp;"、"&amp;"教育支出"</f>
        <v>五、教育支出</v>
      </c>
      <c r="D11" s="15"/>
    </row>
    <row r="12" ht="22.25" customHeight="1" spans="1:4">
      <c r="A12" s="13" t="s">
        <v>13</v>
      </c>
      <c r="B12" s="15"/>
      <c r="C12" s="304" t="str">
        <f>"六"&amp;"、"&amp;"科学技术支出"</f>
        <v>六、科学技术支出</v>
      </c>
      <c r="D12" s="15"/>
    </row>
    <row r="13" ht="22.25" customHeight="1" spans="1:4">
      <c r="A13" s="13" t="s">
        <v>14</v>
      </c>
      <c r="B13" s="15"/>
      <c r="C13" s="304" t="str">
        <f>"七"&amp;"、"&amp;"文化旅游体育与传媒支出"</f>
        <v>七、文化旅游体育与传媒支出</v>
      </c>
      <c r="D13" s="15">
        <v>455.755102</v>
      </c>
    </row>
    <row r="14" ht="22.25" customHeight="1" spans="1:4">
      <c r="A14" s="13" t="s">
        <v>15</v>
      </c>
      <c r="B14" s="15"/>
      <c r="C14" s="304" t="str">
        <f>"八"&amp;"、"&amp;"社会保障和就业支出"</f>
        <v>八、社会保障和就业支出</v>
      </c>
      <c r="D14" s="15">
        <v>78.103191</v>
      </c>
    </row>
    <row r="15" ht="22.25" customHeight="1" spans="1:4">
      <c r="A15" s="13" t="s">
        <v>16</v>
      </c>
      <c r="B15" s="15"/>
      <c r="C15" s="304" t="str">
        <f>"九"&amp;"、"&amp;"社会保险基金支出"</f>
        <v>九、社会保险基金支出</v>
      </c>
      <c r="D15" s="15"/>
    </row>
    <row r="16" ht="22.25" customHeight="1" spans="1:4">
      <c r="A16" s="13" t="s">
        <v>17</v>
      </c>
      <c r="B16" s="15"/>
      <c r="C16" s="304" t="str">
        <f>"十"&amp;"、"&amp;"卫生健康支出"</f>
        <v>十、卫生健康支出</v>
      </c>
      <c r="D16" s="15">
        <v>27.298503</v>
      </c>
    </row>
    <row r="17" ht="22.25" customHeight="1" spans="1:4">
      <c r="A17" s="13"/>
      <c r="B17" s="15"/>
      <c r="C17" s="304" t="str">
        <f>"十一"&amp;"、"&amp;"节能环保支出"</f>
        <v>十一、节能环保支出</v>
      </c>
      <c r="D17" s="15"/>
    </row>
    <row r="18" ht="22.25" customHeight="1" spans="1:4">
      <c r="A18" s="13"/>
      <c r="B18" s="13"/>
      <c r="C18" s="304" t="str">
        <f>"十二"&amp;"、"&amp;"城乡社区支出"</f>
        <v>十二、城乡社区支出</v>
      </c>
      <c r="D18" s="15"/>
    </row>
    <row r="19" ht="22.25" customHeight="1" spans="1:4">
      <c r="A19" s="13"/>
      <c r="B19" s="13"/>
      <c r="C19" s="304" t="str">
        <f>"十三"&amp;"、"&amp;"农林水支出"</f>
        <v>十三、农林水支出</v>
      </c>
      <c r="D19" s="15"/>
    </row>
    <row r="20" ht="22.25" customHeight="1" spans="1:4">
      <c r="A20" s="13"/>
      <c r="B20" s="13"/>
      <c r="C20" s="304" t="str">
        <f>"十四"&amp;"、"&amp;"交通运输支出"</f>
        <v>十四、交通运输支出</v>
      </c>
      <c r="D20" s="15"/>
    </row>
    <row r="21" ht="22.25" customHeight="1" spans="1:4">
      <c r="A21" s="13"/>
      <c r="B21" s="13"/>
      <c r="C21" s="304" t="str">
        <f>"十五"&amp;"、"&amp;"资源勘探工业信息等支出"</f>
        <v>十五、资源勘探工业信息等支出</v>
      </c>
      <c r="D21" s="15"/>
    </row>
    <row r="22" ht="22.25" customHeight="1" spans="1:4">
      <c r="A22" s="13"/>
      <c r="B22" s="13"/>
      <c r="C22" s="304" t="str">
        <f>"十六"&amp;"、"&amp;"商业服务业等支出"</f>
        <v>十六、商业服务业等支出</v>
      </c>
      <c r="D22" s="15"/>
    </row>
    <row r="23" ht="22.25" customHeight="1" spans="1:4">
      <c r="A23" s="13"/>
      <c r="B23" s="13"/>
      <c r="C23" s="304" t="str">
        <f>"十七"&amp;"、"&amp;"金融支出"</f>
        <v>十七、金融支出</v>
      </c>
      <c r="D23" s="15"/>
    </row>
    <row r="24" ht="22.25" customHeight="1" spans="1:4">
      <c r="A24" s="13"/>
      <c r="B24" s="13"/>
      <c r="C24" s="304" t="str">
        <f>"十八"&amp;"、"&amp;"援助其他地区支出"</f>
        <v>十八、援助其他地区支出</v>
      </c>
      <c r="D24" s="15"/>
    </row>
    <row r="25" ht="22.25" customHeight="1" spans="1:4">
      <c r="A25" s="13"/>
      <c r="B25" s="13"/>
      <c r="C25" s="304" t="str">
        <f>"十九"&amp;"、"&amp;"自然资源海洋气象等支出"</f>
        <v>十九、自然资源海洋气象等支出</v>
      </c>
      <c r="D25" s="15"/>
    </row>
    <row r="26" ht="22.25" customHeight="1" spans="1:4">
      <c r="A26" s="13"/>
      <c r="B26" s="13"/>
      <c r="C26" s="304" t="str">
        <f>"二十"&amp;"、"&amp;"住房保障支出"</f>
        <v>二十、住房保障支出</v>
      </c>
      <c r="D26" s="15">
        <v>42.531612</v>
      </c>
    </row>
    <row r="27" ht="22.25" customHeight="1" spans="1:4">
      <c r="A27" s="13"/>
      <c r="B27" s="13"/>
      <c r="C27" s="304" t="str">
        <f>"二十一"&amp;"、"&amp;"粮油物资储备支出"</f>
        <v>二十一、粮油物资储备支出</v>
      </c>
      <c r="D27" s="15"/>
    </row>
    <row r="28" ht="22.25" customHeight="1" spans="1:4">
      <c r="A28" s="13"/>
      <c r="B28" s="13"/>
      <c r="C28" s="304" t="str">
        <f>"二十二"&amp;"、"&amp;"灾害防治及应急管理支出"</f>
        <v>二十二、灾害防治及应急管理支出</v>
      </c>
      <c r="D28" s="15"/>
    </row>
    <row r="29" ht="22.25" customHeight="1" spans="1:4">
      <c r="A29" s="13"/>
      <c r="B29" s="13"/>
      <c r="C29" s="304" t="str">
        <f>"二十三"&amp;"、"&amp;"预备费"</f>
        <v>二十三、预备费</v>
      </c>
      <c r="D29" s="15"/>
    </row>
    <row r="30" ht="22.25" customHeight="1" spans="1:4">
      <c r="A30" s="13"/>
      <c r="B30" s="13"/>
      <c r="C30" s="304" t="str">
        <f>"二十四"&amp;"、"&amp;"其他支出"</f>
        <v>二十四、其他支出</v>
      </c>
      <c r="D30" s="15"/>
    </row>
    <row r="31" ht="22.25" customHeight="1" spans="1:4">
      <c r="A31" s="13"/>
      <c r="B31" s="13"/>
      <c r="C31" s="304" t="str">
        <f>"二十五"&amp;"、"&amp;"转移性支出"</f>
        <v>二十五、转移性支出</v>
      </c>
      <c r="D31" s="15"/>
    </row>
    <row r="32" ht="22.25" customHeight="1" spans="1:4">
      <c r="A32" s="13"/>
      <c r="B32" s="13"/>
      <c r="C32" s="304" t="str">
        <f>"二十六"&amp;"、"&amp;"债务还本支出"</f>
        <v>二十六、债务还本支出</v>
      </c>
      <c r="D32" s="15"/>
    </row>
    <row r="33" ht="22.25" customHeight="1" spans="1:4">
      <c r="A33" s="13"/>
      <c r="B33" s="13"/>
      <c r="C33" s="304" t="str">
        <f>"二十七"&amp;"、"&amp;"债务付息支出"</f>
        <v>二十七、债务付息支出</v>
      </c>
      <c r="D33" s="15"/>
    </row>
    <row r="34" ht="22.25" customHeight="1" spans="1:4">
      <c r="A34" s="13"/>
      <c r="B34" s="13"/>
      <c r="C34" s="304" t="str">
        <f>"二十八"&amp;"、"&amp;"债务发行费用支出"</f>
        <v>二十八、债务发行费用支出</v>
      </c>
      <c r="D34" s="15"/>
    </row>
    <row r="35" ht="22.25" customHeight="1" spans="1:4">
      <c r="A35" s="13"/>
      <c r="B35" s="13"/>
      <c r="C35" s="304" t="str">
        <f>"二十九"&amp;"、"&amp;"抗疫特别国债安排的支出"</f>
        <v>二十九、抗疫特别国债安排的支出</v>
      </c>
      <c r="D35" s="15"/>
    </row>
    <row r="36" ht="22.25" customHeight="1" spans="1:4">
      <c r="A36" s="149" t="s">
        <v>18</v>
      </c>
      <c r="B36" s="15">
        <v>603.688408</v>
      </c>
      <c r="C36" s="149" t="s">
        <v>19</v>
      </c>
      <c r="D36" s="15">
        <v>603.688408</v>
      </c>
    </row>
    <row r="37" ht="22.25" customHeight="1" spans="1:4">
      <c r="A37" s="13" t="s">
        <v>20</v>
      </c>
      <c r="B37" s="15"/>
      <c r="C37" s="13" t="s">
        <v>21</v>
      </c>
      <c r="D37" s="15"/>
    </row>
    <row r="38" ht="22.25" customHeight="1" spans="1:4">
      <c r="A38" s="149" t="s">
        <v>22</v>
      </c>
      <c r="B38" s="15">
        <v>603.688408</v>
      </c>
      <c r="C38" s="149" t="s">
        <v>23</v>
      </c>
      <c r="D38" s="15">
        <v>603.688408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57638888888889" right="0.357638888888889" top="1" bottom="0.60625" header="0.5" footer="0.5"/>
  <pageSetup paperSize="9" scale="6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zoomScale="70" zoomScaleNormal="70" workbookViewId="0">
      <selection activeCell="G19" sqref="G19"/>
    </sheetView>
  </sheetViews>
  <sheetFormatPr defaultColWidth="8" defaultRowHeight="14.25" customHeight="1"/>
  <cols>
    <col min="1" max="1" width="19.3454545454545" customWidth="1"/>
    <col min="2" max="2" width="19.8636363636364" customWidth="1"/>
    <col min="3" max="5" width="12.5727272727273" customWidth="1"/>
    <col min="6" max="15" width="11.2909090909091" customWidth="1"/>
    <col min="16" max="16" width="9.57272727272727" customWidth="1"/>
    <col min="17" max="20" width="11.0363636363636" customWidth="1"/>
  </cols>
  <sheetData>
    <row r="1" customHeight="1" spans="9:20">
      <c r="I1" s="71"/>
      <c r="O1" s="71"/>
      <c r="P1" s="71"/>
      <c r="Q1" s="71"/>
      <c r="R1" s="71"/>
      <c r="S1" s="95" t="s">
        <v>24</v>
      </c>
      <c r="T1" s="37" t="s">
        <v>24</v>
      </c>
    </row>
    <row r="2" ht="36" customHeight="1" spans="1:20">
      <c r="A2" s="269" t="s">
        <v>25</v>
      </c>
      <c r="B2" s="20"/>
      <c r="C2" s="20"/>
      <c r="D2" s="20"/>
      <c r="E2" s="20"/>
      <c r="F2" s="20"/>
      <c r="G2" s="20"/>
      <c r="H2" s="20"/>
      <c r="I2" s="73"/>
      <c r="J2" s="20"/>
      <c r="K2" s="20"/>
      <c r="L2" s="20"/>
      <c r="M2" s="20"/>
      <c r="N2" s="20"/>
      <c r="O2" s="73"/>
      <c r="P2" s="73"/>
      <c r="Q2" s="73"/>
      <c r="R2" s="73"/>
      <c r="S2" s="20"/>
      <c r="T2" s="73"/>
    </row>
    <row r="3" ht="20.25" customHeight="1" spans="1:20">
      <c r="A3" s="43" t="str">
        <f>"单位名称："&amp;"曲靖市图书馆"</f>
        <v>单位名称：曲靖市图书馆</v>
      </c>
      <c r="B3" s="22"/>
      <c r="C3" s="22"/>
      <c r="D3" s="22"/>
      <c r="E3" s="22"/>
      <c r="F3" s="22"/>
      <c r="G3" s="22"/>
      <c r="H3" s="22"/>
      <c r="I3" s="62"/>
      <c r="J3" s="22"/>
      <c r="K3" s="22"/>
      <c r="L3" s="22"/>
      <c r="M3" s="22"/>
      <c r="N3" s="22"/>
      <c r="O3" s="62"/>
      <c r="P3" s="62"/>
      <c r="Q3" s="62"/>
      <c r="R3" s="62"/>
      <c r="S3" s="306" t="s">
        <v>2</v>
      </c>
      <c r="T3" s="291" t="s">
        <v>26</v>
      </c>
    </row>
    <row r="4" ht="18.75" customHeight="1" spans="1:20">
      <c r="A4" s="270" t="s">
        <v>27</v>
      </c>
      <c r="B4" s="271" t="s">
        <v>28</v>
      </c>
      <c r="C4" s="271" t="s">
        <v>29</v>
      </c>
      <c r="D4" s="272" t="s">
        <v>30</v>
      </c>
      <c r="E4" s="273"/>
      <c r="F4" s="273"/>
      <c r="G4" s="273"/>
      <c r="H4" s="273"/>
      <c r="I4" s="283"/>
      <c r="J4" s="273"/>
      <c r="K4" s="273"/>
      <c r="L4" s="273"/>
      <c r="M4" s="273"/>
      <c r="N4" s="284"/>
      <c r="O4" s="272" t="s">
        <v>20</v>
      </c>
      <c r="P4" s="272"/>
      <c r="Q4" s="272"/>
      <c r="R4" s="272"/>
      <c r="S4" s="273"/>
      <c r="T4" s="292"/>
    </row>
    <row r="5" ht="24.75" customHeight="1" spans="1:20">
      <c r="A5" s="274"/>
      <c r="B5" s="275"/>
      <c r="C5" s="275"/>
      <c r="D5" s="275" t="s">
        <v>31</v>
      </c>
      <c r="E5" s="275" t="s">
        <v>32</v>
      </c>
      <c r="F5" s="275" t="s">
        <v>33</v>
      </c>
      <c r="G5" s="275" t="s">
        <v>34</v>
      </c>
      <c r="H5" s="275" t="s">
        <v>35</v>
      </c>
      <c r="I5" s="285" t="s">
        <v>36</v>
      </c>
      <c r="J5" s="286"/>
      <c r="K5" s="286"/>
      <c r="L5" s="286"/>
      <c r="M5" s="286"/>
      <c r="N5" s="287"/>
      <c r="O5" s="288" t="s">
        <v>31</v>
      </c>
      <c r="P5" s="288" t="s">
        <v>32</v>
      </c>
      <c r="Q5" s="270" t="s">
        <v>33</v>
      </c>
      <c r="R5" s="271" t="s">
        <v>34</v>
      </c>
      <c r="S5" s="293" t="s">
        <v>35</v>
      </c>
      <c r="T5" s="271" t="s">
        <v>36</v>
      </c>
    </row>
    <row r="6" ht="24.75" customHeight="1" spans="1:20">
      <c r="A6" s="276"/>
      <c r="B6" s="277"/>
      <c r="C6" s="277"/>
      <c r="D6" s="277"/>
      <c r="E6" s="277"/>
      <c r="F6" s="277"/>
      <c r="G6" s="277"/>
      <c r="H6" s="277"/>
      <c r="I6" s="12" t="s">
        <v>31</v>
      </c>
      <c r="J6" s="289" t="s">
        <v>37</v>
      </c>
      <c r="K6" s="289" t="s">
        <v>38</v>
      </c>
      <c r="L6" s="289" t="s">
        <v>39</v>
      </c>
      <c r="M6" s="289" t="s">
        <v>40</v>
      </c>
      <c r="N6" s="289" t="s">
        <v>41</v>
      </c>
      <c r="O6" s="290"/>
      <c r="P6" s="290"/>
      <c r="Q6" s="294"/>
      <c r="R6" s="290"/>
      <c r="S6" s="277"/>
      <c r="T6" s="277"/>
    </row>
    <row r="7" ht="16.5" customHeight="1" spans="1:20">
      <c r="A7" s="278">
        <v>1</v>
      </c>
      <c r="B7" s="11">
        <v>2</v>
      </c>
      <c r="C7" s="11">
        <v>3</v>
      </c>
      <c r="D7" s="11">
        <v>4</v>
      </c>
      <c r="E7" s="279">
        <v>5</v>
      </c>
      <c r="F7" s="280">
        <v>6</v>
      </c>
      <c r="G7" s="280">
        <v>7</v>
      </c>
      <c r="H7" s="279">
        <v>8</v>
      </c>
      <c r="I7" s="279">
        <v>9</v>
      </c>
      <c r="J7" s="280">
        <v>10</v>
      </c>
      <c r="K7" s="280">
        <v>11</v>
      </c>
      <c r="L7" s="279">
        <v>12</v>
      </c>
      <c r="M7" s="279">
        <v>13</v>
      </c>
      <c r="N7" s="280">
        <v>14</v>
      </c>
      <c r="O7" s="280">
        <v>15</v>
      </c>
      <c r="P7" s="279">
        <v>16</v>
      </c>
      <c r="Q7" s="295">
        <v>17</v>
      </c>
      <c r="R7" s="296">
        <v>18</v>
      </c>
      <c r="S7" s="296">
        <v>19</v>
      </c>
      <c r="T7" s="296">
        <v>20</v>
      </c>
    </row>
    <row r="8" ht="16.5" customHeight="1" spans="1:20">
      <c r="A8" s="13" t="s">
        <v>42</v>
      </c>
      <c r="B8" s="13" t="s">
        <v>43</v>
      </c>
      <c r="C8" s="15">
        <v>603.688408</v>
      </c>
      <c r="D8" s="15">
        <v>603.688408</v>
      </c>
      <c r="E8" s="15">
        <v>603.688408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2.75" customHeight="1" spans="1:20">
      <c r="A9" s="281" t="s">
        <v>29</v>
      </c>
      <c r="B9" s="282"/>
      <c r="C9" s="15">
        <v>603.688408</v>
      </c>
      <c r="D9" s="15">
        <v>603.688408</v>
      </c>
      <c r="E9" s="15">
        <v>603.688408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57638888888889" right="0.357638888888889" top="1" bottom="0.802777777777778" header="0.5" footer="0.5"/>
  <pageSetup paperSize="9" scale="5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42"/>
  <sheetViews>
    <sheetView tabSelected="1" zoomScale="70" zoomScaleNormal="70" workbookViewId="0">
      <selection activeCell="G40" sqref="G40"/>
    </sheetView>
  </sheetViews>
  <sheetFormatPr defaultColWidth="9.13636363636364" defaultRowHeight="14.25" customHeight="1"/>
  <cols>
    <col min="1" max="1" width="22" customWidth="1"/>
    <col min="2" max="2" width="34.9090909090909" customWidth="1"/>
    <col min="3" max="17" width="16" customWidth="1"/>
  </cols>
  <sheetData>
    <row r="1" ht="15.75" customHeight="1" spans="17:17">
      <c r="Q1" s="41" t="s">
        <v>44</v>
      </c>
    </row>
    <row r="2" ht="28.5" customHeight="1" spans="1:17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48" t="str">
        <f>"单位名称："&amp;"曲靖市图书馆"</f>
        <v>单位名称：曲靖市图书馆</v>
      </c>
      <c r="B3" s="249"/>
      <c r="C3" s="60"/>
      <c r="D3" s="6"/>
      <c r="E3" s="60"/>
      <c r="F3" s="6"/>
      <c r="G3" s="60"/>
      <c r="H3" s="6"/>
      <c r="I3" s="6"/>
      <c r="J3" s="6"/>
      <c r="K3" s="60"/>
      <c r="L3" s="6"/>
      <c r="M3" s="60"/>
      <c r="N3" s="60"/>
      <c r="O3" s="6"/>
      <c r="P3" s="6"/>
      <c r="Q3" s="307" t="s">
        <v>2</v>
      </c>
    </row>
    <row r="4" ht="17.25" customHeight="1" spans="1:17">
      <c r="A4" s="250" t="s">
        <v>46</v>
      </c>
      <c r="B4" s="251" t="s">
        <v>47</v>
      </c>
      <c r="C4" s="252" t="s">
        <v>29</v>
      </c>
      <c r="D4" s="253" t="s">
        <v>48</v>
      </c>
      <c r="E4" s="10"/>
      <c r="F4" s="253" t="s">
        <v>49</v>
      </c>
      <c r="G4" s="10"/>
      <c r="H4" s="254" t="s">
        <v>32</v>
      </c>
      <c r="I4" s="260" t="s">
        <v>33</v>
      </c>
      <c r="J4" s="251" t="s">
        <v>50</v>
      </c>
      <c r="K4" s="263" t="s">
        <v>34</v>
      </c>
      <c r="L4" s="253" t="s">
        <v>36</v>
      </c>
      <c r="M4" s="264"/>
      <c r="N4" s="264"/>
      <c r="O4" s="264"/>
      <c r="P4" s="264"/>
      <c r="Q4" s="268"/>
    </row>
    <row r="5" ht="26.25" customHeight="1" spans="1:17">
      <c r="A5" s="10"/>
      <c r="B5" s="255"/>
      <c r="C5" s="255"/>
      <c r="D5" s="255" t="s">
        <v>29</v>
      </c>
      <c r="E5" s="255" t="s">
        <v>51</v>
      </c>
      <c r="F5" s="255" t="s">
        <v>29</v>
      </c>
      <c r="G5" s="256" t="s">
        <v>51</v>
      </c>
      <c r="H5" s="255"/>
      <c r="I5" s="255"/>
      <c r="J5" s="255"/>
      <c r="K5" s="256"/>
      <c r="L5" s="255" t="s">
        <v>31</v>
      </c>
      <c r="M5" s="265" t="s">
        <v>52</v>
      </c>
      <c r="N5" s="265" t="s">
        <v>53</v>
      </c>
      <c r="O5" s="265" t="s">
        <v>54</v>
      </c>
      <c r="P5" s="265" t="s">
        <v>55</v>
      </c>
      <c r="Q5" s="265" t="s">
        <v>56</v>
      </c>
    </row>
    <row r="6" ht="25" customHeight="1" spans="1:17">
      <c r="A6" s="10">
        <v>1</v>
      </c>
      <c r="B6" s="255">
        <v>2</v>
      </c>
      <c r="C6" s="255">
        <v>3</v>
      </c>
      <c r="D6" s="255">
        <v>4</v>
      </c>
      <c r="E6" s="257">
        <v>5</v>
      </c>
      <c r="F6" s="258">
        <v>6</v>
      </c>
      <c r="G6" s="257">
        <v>7</v>
      </c>
      <c r="H6" s="258">
        <v>8</v>
      </c>
      <c r="I6" s="257">
        <v>9</v>
      </c>
      <c r="J6" s="257">
        <v>10</v>
      </c>
      <c r="K6" s="257">
        <v>11</v>
      </c>
      <c r="L6" s="257">
        <v>12</v>
      </c>
      <c r="M6" s="266">
        <v>13</v>
      </c>
      <c r="N6" s="267">
        <v>14</v>
      </c>
      <c r="O6" s="267">
        <v>15</v>
      </c>
      <c r="P6" s="267">
        <v>16</v>
      </c>
      <c r="Q6" s="267">
        <v>17</v>
      </c>
    </row>
    <row r="7" ht="25" customHeight="1" spans="1:17">
      <c r="A7" s="13" t="s">
        <v>57</v>
      </c>
      <c r="B7" s="13" t="s">
        <v>58</v>
      </c>
      <c r="C7" s="15">
        <v>455.755102</v>
      </c>
      <c r="D7" s="15">
        <v>394.755102</v>
      </c>
      <c r="E7" s="15">
        <v>394.755102</v>
      </c>
      <c r="F7" s="15">
        <v>61</v>
      </c>
      <c r="G7" s="15">
        <v>61</v>
      </c>
      <c r="H7" s="15">
        <v>455.755102</v>
      </c>
      <c r="I7" s="15"/>
      <c r="J7" s="15"/>
      <c r="K7" s="15"/>
      <c r="L7" s="15"/>
      <c r="M7" s="15"/>
      <c r="N7" s="15"/>
      <c r="O7" s="15"/>
      <c r="P7" s="15"/>
      <c r="Q7" s="15"/>
    </row>
    <row r="8" ht="25" customHeight="1" spans="1:17">
      <c r="A8" s="169" t="s">
        <v>59</v>
      </c>
      <c r="B8" s="169" t="s">
        <v>60</v>
      </c>
      <c r="C8" s="15">
        <v>455.755102</v>
      </c>
      <c r="D8" s="15">
        <v>394.755102</v>
      </c>
      <c r="E8" s="15">
        <v>394.755102</v>
      </c>
      <c r="F8" s="15">
        <v>61</v>
      </c>
      <c r="G8" s="15">
        <v>61</v>
      </c>
      <c r="H8" s="15">
        <v>455.755102</v>
      </c>
      <c r="I8" s="15"/>
      <c r="J8" s="15"/>
      <c r="K8" s="15"/>
      <c r="L8" s="15"/>
      <c r="M8" s="15"/>
      <c r="N8" s="15"/>
      <c r="O8" s="15"/>
      <c r="P8" s="15"/>
      <c r="Q8" s="15"/>
    </row>
    <row r="9" ht="25" customHeight="1" spans="1:17">
      <c r="A9" s="237" t="s">
        <v>61</v>
      </c>
      <c r="B9" s="237" t="s">
        <v>62</v>
      </c>
      <c r="C9" s="15">
        <v>455.755102</v>
      </c>
      <c r="D9" s="15">
        <v>394.755102</v>
      </c>
      <c r="E9" s="15">
        <v>394.755102</v>
      </c>
      <c r="F9" s="15">
        <v>61</v>
      </c>
      <c r="G9" s="15">
        <v>61</v>
      </c>
      <c r="H9" s="15">
        <v>455.755102</v>
      </c>
      <c r="I9" s="15"/>
      <c r="J9" s="15"/>
      <c r="K9" s="15"/>
      <c r="L9" s="15"/>
      <c r="M9" s="15"/>
      <c r="N9" s="15"/>
      <c r="O9" s="15"/>
      <c r="P9" s="15"/>
      <c r="Q9" s="15"/>
    </row>
    <row r="10" ht="25" customHeight="1" spans="1:17">
      <c r="A10" s="13" t="s">
        <v>63</v>
      </c>
      <c r="B10" s="13" t="s">
        <v>64</v>
      </c>
      <c r="C10" s="15">
        <v>78.103191</v>
      </c>
      <c r="D10" s="15">
        <v>78.103191</v>
      </c>
      <c r="E10" s="15">
        <v>78.103191</v>
      </c>
      <c r="F10" s="15"/>
      <c r="G10" s="15"/>
      <c r="H10" s="15">
        <v>78.103191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25" customHeight="1" spans="1:17">
      <c r="A11" s="169" t="s">
        <v>65</v>
      </c>
      <c r="B11" s="169" t="s">
        <v>66</v>
      </c>
      <c r="C11" s="15">
        <v>76.064587</v>
      </c>
      <c r="D11" s="15">
        <v>76.064587</v>
      </c>
      <c r="E11" s="15">
        <v>76.064587</v>
      </c>
      <c r="F11" s="15"/>
      <c r="G11" s="15"/>
      <c r="H11" s="15">
        <v>76.064587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25" customHeight="1" spans="1:17">
      <c r="A12" s="237" t="s">
        <v>67</v>
      </c>
      <c r="B12" s="237" t="s">
        <v>68</v>
      </c>
      <c r="C12" s="15">
        <v>22.58137</v>
      </c>
      <c r="D12" s="15">
        <v>22.58137</v>
      </c>
      <c r="E12" s="15">
        <v>22.58137</v>
      </c>
      <c r="F12" s="15"/>
      <c r="G12" s="15"/>
      <c r="H12" s="15">
        <v>22.58137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25" customHeight="1" spans="1:17">
      <c r="A13" s="237" t="s">
        <v>69</v>
      </c>
      <c r="B13" s="237" t="s">
        <v>70</v>
      </c>
      <c r="C13" s="15">
        <v>53.483217</v>
      </c>
      <c r="D13" s="15">
        <v>53.483217</v>
      </c>
      <c r="E13" s="15">
        <v>53.483217</v>
      </c>
      <c r="F13" s="15"/>
      <c r="G13" s="15"/>
      <c r="H13" s="15">
        <v>53.483217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25" customHeight="1" spans="1:17">
      <c r="A14" s="169" t="s">
        <v>71</v>
      </c>
      <c r="B14" s="169" t="s">
        <v>72</v>
      </c>
      <c r="C14" s="15">
        <v>2.038604</v>
      </c>
      <c r="D14" s="15">
        <v>2.038604</v>
      </c>
      <c r="E14" s="15">
        <v>2.038604</v>
      </c>
      <c r="F14" s="15"/>
      <c r="G14" s="15"/>
      <c r="H14" s="15">
        <v>2.038604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25" customHeight="1" spans="1:17">
      <c r="A15" s="237" t="s">
        <v>73</v>
      </c>
      <c r="B15" s="237" t="s">
        <v>72</v>
      </c>
      <c r="C15" s="15">
        <v>2.038604</v>
      </c>
      <c r="D15" s="15">
        <v>2.038604</v>
      </c>
      <c r="E15" s="15">
        <v>2.038604</v>
      </c>
      <c r="F15" s="15"/>
      <c r="G15" s="15"/>
      <c r="H15" s="15">
        <v>2.038604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25" customHeight="1" spans="1:17">
      <c r="A16" s="13" t="s">
        <v>74</v>
      </c>
      <c r="B16" s="13" t="s">
        <v>75</v>
      </c>
      <c r="C16" s="15">
        <v>27.298503</v>
      </c>
      <c r="D16" s="15">
        <v>27.298503</v>
      </c>
      <c r="E16" s="15">
        <v>27.298503</v>
      </c>
      <c r="F16" s="15"/>
      <c r="G16" s="15"/>
      <c r="H16" s="15">
        <v>27.298503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25" customHeight="1" spans="1:17">
      <c r="A17" s="169" t="s">
        <v>76</v>
      </c>
      <c r="B17" s="169" t="s">
        <v>77</v>
      </c>
      <c r="C17" s="15">
        <v>27.298503</v>
      </c>
      <c r="D17" s="15">
        <v>27.298503</v>
      </c>
      <c r="E17" s="15">
        <v>27.298503</v>
      </c>
      <c r="F17" s="15"/>
      <c r="G17" s="15"/>
      <c r="H17" s="15">
        <v>27.298503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25" customHeight="1" spans="1:17">
      <c r="A18" s="237" t="s">
        <v>78</v>
      </c>
      <c r="B18" s="237" t="s">
        <v>79</v>
      </c>
      <c r="C18" s="15">
        <v>24.803586</v>
      </c>
      <c r="D18" s="15">
        <v>24.803586</v>
      </c>
      <c r="E18" s="15">
        <v>24.803586</v>
      </c>
      <c r="F18" s="15"/>
      <c r="G18" s="15"/>
      <c r="H18" s="15">
        <v>24.803586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25" customHeight="1" spans="1:17">
      <c r="A19" s="237" t="s">
        <v>80</v>
      </c>
      <c r="B19" s="237" t="s">
        <v>81</v>
      </c>
      <c r="C19" s="15">
        <v>2.494917</v>
      </c>
      <c r="D19" s="15">
        <v>2.494917</v>
      </c>
      <c r="E19" s="15">
        <v>2.494917</v>
      </c>
      <c r="F19" s="15"/>
      <c r="G19" s="15"/>
      <c r="H19" s="15">
        <v>2.494917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25" customHeight="1" spans="1:17">
      <c r="A20" s="13" t="s">
        <v>82</v>
      </c>
      <c r="B20" s="13" t="s">
        <v>83</v>
      </c>
      <c r="C20" s="15">
        <v>42.531612</v>
      </c>
      <c r="D20" s="15">
        <v>42.531612</v>
      </c>
      <c r="E20" s="15">
        <v>42.531612</v>
      </c>
      <c r="F20" s="15"/>
      <c r="G20" s="15"/>
      <c r="H20" s="15">
        <v>42.531612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25" customHeight="1" spans="1:17">
      <c r="A21" s="169" t="s">
        <v>84</v>
      </c>
      <c r="B21" s="169" t="s">
        <v>85</v>
      </c>
      <c r="C21" s="15">
        <v>42.531612</v>
      </c>
      <c r="D21" s="15">
        <v>42.531612</v>
      </c>
      <c r="E21" s="15">
        <v>42.531612</v>
      </c>
      <c r="F21" s="15"/>
      <c r="G21" s="15"/>
      <c r="H21" s="15">
        <v>42.531612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25" customHeight="1" spans="1:17">
      <c r="A22" s="237" t="s">
        <v>86</v>
      </c>
      <c r="B22" s="237" t="s">
        <v>87</v>
      </c>
      <c r="C22" s="15">
        <v>42.531612</v>
      </c>
      <c r="D22" s="15">
        <v>42.531612</v>
      </c>
      <c r="E22" s="15">
        <v>42.531612</v>
      </c>
      <c r="F22" s="15"/>
      <c r="G22" s="15"/>
      <c r="H22" s="15">
        <v>42.531612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25" customHeight="1" spans="1:17">
      <c r="A23" s="259" t="s">
        <v>88</v>
      </c>
      <c r="B23" s="260" t="s">
        <v>88</v>
      </c>
      <c r="C23" s="15">
        <v>603.688408</v>
      </c>
      <c r="D23" s="15">
        <v>542.688408</v>
      </c>
      <c r="E23" s="15">
        <v>542.688408</v>
      </c>
      <c r="F23" s="15">
        <v>61</v>
      </c>
      <c r="G23" s="15">
        <v>61</v>
      </c>
      <c r="H23" s="15">
        <v>603.688408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25" customHeight="1"/>
    <row r="39" customHeight="1" spans="5:5">
      <c r="E39" s="261"/>
    </row>
    <row r="42" customHeight="1" spans="5:5">
      <c r="E42" s="262"/>
    </row>
  </sheetData>
  <mergeCells count="13">
    <mergeCell ref="A2:Q2"/>
    <mergeCell ref="A3:N3"/>
    <mergeCell ref="D4:E4"/>
    <mergeCell ref="F4:G4"/>
    <mergeCell ref="L4:Q4"/>
    <mergeCell ref="A23:B23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57638888888889" right="0.357638888888889" top="1" bottom="0.802777777777778" header="0.5" footer="0.5"/>
  <pageSetup paperSize="9" scale="43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33"/>
  <sheetViews>
    <sheetView zoomScale="50" zoomScaleNormal="50" workbookViewId="0">
      <selection activeCell="F3" sqref="F3"/>
    </sheetView>
  </sheetViews>
  <sheetFormatPr defaultColWidth="9.13636363636364" defaultRowHeight="14.25" customHeight="1" outlineLevelCol="7"/>
  <cols>
    <col min="1" max="1" width="78.5454545454545" customWidth="1"/>
    <col min="2" max="2" width="32.5454545454545" customWidth="1"/>
    <col min="3" max="3" width="78.5454545454545" customWidth="1"/>
    <col min="4" max="4" width="32.5454545454545" customWidth="1"/>
  </cols>
  <sheetData>
    <row r="1" customHeight="1" spans="1:4">
      <c r="A1" s="240"/>
      <c r="C1" s="241"/>
      <c r="D1" s="157" t="s">
        <v>89</v>
      </c>
    </row>
    <row r="2" ht="31.5" customHeight="1" spans="1:4">
      <c r="A2" s="50" t="s">
        <v>90</v>
      </c>
      <c r="B2" s="242"/>
      <c r="C2" s="241"/>
      <c r="D2" s="242"/>
    </row>
    <row r="3" ht="17.25" customHeight="1" spans="1:4">
      <c r="A3" s="110" t="str">
        <f>"单位名称："&amp;"曲靖市图书馆"</f>
        <v>单位名称：曲靖市图书馆</v>
      </c>
      <c r="B3" s="243"/>
      <c r="C3" s="241"/>
      <c r="D3" s="308" t="s">
        <v>2</v>
      </c>
    </row>
    <row r="4" ht="19.5" customHeight="1" spans="1:4">
      <c r="A4" s="10" t="s">
        <v>3</v>
      </c>
      <c r="B4" s="10"/>
      <c r="C4" s="244" t="s">
        <v>4</v>
      </c>
      <c r="D4" s="189"/>
    </row>
    <row r="5" ht="21.75" customHeight="1" spans="1:4">
      <c r="A5" s="10" t="s">
        <v>5</v>
      </c>
      <c r="B5" s="245" t="s">
        <v>6</v>
      </c>
      <c r="C5" s="149" t="s">
        <v>91</v>
      </c>
      <c r="D5" s="245" t="s">
        <v>6</v>
      </c>
    </row>
    <row r="6" ht="17.25" customHeight="1" spans="1:4">
      <c r="A6" s="10"/>
      <c r="B6" s="246"/>
      <c r="C6" s="149"/>
      <c r="D6" s="246"/>
    </row>
    <row r="7" ht="20" customHeight="1" spans="1:8">
      <c r="A7" s="13" t="s">
        <v>92</v>
      </c>
      <c r="B7" s="15">
        <v>603.688408</v>
      </c>
      <c r="C7" s="13" t="s">
        <v>93</v>
      </c>
      <c r="D7" s="15">
        <v>603.688408</v>
      </c>
      <c r="H7" s="247"/>
    </row>
    <row r="8" ht="20" customHeight="1" spans="1:8">
      <c r="A8" s="13" t="s">
        <v>94</v>
      </c>
      <c r="B8" s="15">
        <v>603.688408</v>
      </c>
      <c r="C8" s="13" t="s">
        <v>95</v>
      </c>
      <c r="D8" s="15"/>
      <c r="H8" s="247"/>
    </row>
    <row r="9" ht="20" customHeight="1" spans="1:8">
      <c r="A9" s="13" t="s">
        <v>96</v>
      </c>
      <c r="B9" s="15"/>
      <c r="C9" s="13" t="s">
        <v>97</v>
      </c>
      <c r="D9" s="15"/>
      <c r="H9" s="247"/>
    </row>
    <row r="10" ht="20" customHeight="1" spans="1:8">
      <c r="A10" s="13" t="s">
        <v>98</v>
      </c>
      <c r="B10" s="15"/>
      <c r="C10" s="13" t="s">
        <v>99</v>
      </c>
      <c r="D10" s="15"/>
      <c r="H10" s="247"/>
    </row>
    <row r="11" ht="20" customHeight="1" spans="1:8">
      <c r="A11" s="13" t="s">
        <v>100</v>
      </c>
      <c r="B11" s="15"/>
      <c r="C11" s="13" t="s">
        <v>101</v>
      </c>
      <c r="D11" s="15"/>
      <c r="H11" s="247"/>
    </row>
    <row r="12" ht="20" customHeight="1" spans="1:4">
      <c r="A12" s="13" t="s">
        <v>94</v>
      </c>
      <c r="B12" s="15"/>
      <c r="C12" s="13" t="s">
        <v>102</v>
      </c>
      <c r="D12" s="15"/>
    </row>
    <row r="13" ht="20" customHeight="1" spans="1:4">
      <c r="A13" s="13" t="s">
        <v>96</v>
      </c>
      <c r="B13" s="15"/>
      <c r="C13" s="13" t="s">
        <v>103</v>
      </c>
      <c r="D13" s="15"/>
    </row>
    <row r="14" ht="20" customHeight="1" spans="1:4">
      <c r="A14" s="13" t="s">
        <v>98</v>
      </c>
      <c r="B14" s="15"/>
      <c r="C14" s="13" t="s">
        <v>104</v>
      </c>
      <c r="D14" s="15">
        <v>455.755102</v>
      </c>
    </row>
    <row r="15" ht="20" customHeight="1" spans="1:4">
      <c r="A15" s="13"/>
      <c r="B15" s="15"/>
      <c r="C15" s="13" t="s">
        <v>105</v>
      </c>
      <c r="D15" s="15">
        <v>78.103191</v>
      </c>
    </row>
    <row r="16" ht="20" customHeight="1" spans="1:4">
      <c r="A16" s="13"/>
      <c r="B16" s="15"/>
      <c r="C16" s="13" t="s">
        <v>106</v>
      </c>
      <c r="D16" s="15">
        <v>27.298503</v>
      </c>
    </row>
    <row r="17" ht="20" customHeight="1" spans="1:4">
      <c r="A17" s="13"/>
      <c r="B17" s="15"/>
      <c r="C17" s="13" t="s">
        <v>107</v>
      </c>
      <c r="D17" s="15"/>
    </row>
    <row r="18" ht="20" customHeight="1" spans="1:4">
      <c r="A18" s="13"/>
      <c r="B18" s="15"/>
      <c r="C18" s="13" t="s">
        <v>108</v>
      </c>
      <c r="D18" s="15"/>
    </row>
    <row r="19" ht="20" customHeight="1" spans="1:4">
      <c r="A19" s="13"/>
      <c r="B19" s="15"/>
      <c r="C19" s="13" t="s">
        <v>109</v>
      </c>
      <c r="D19" s="15"/>
    </row>
    <row r="20" ht="20" customHeight="1" spans="1:4">
      <c r="A20" s="13"/>
      <c r="B20" s="15"/>
      <c r="C20" s="13" t="s">
        <v>110</v>
      </c>
      <c r="D20" s="15"/>
    </row>
    <row r="21" ht="20" customHeight="1" spans="1:4">
      <c r="A21" s="13"/>
      <c r="B21" s="15"/>
      <c r="C21" s="13" t="s">
        <v>111</v>
      </c>
      <c r="D21" s="15"/>
    </row>
    <row r="22" ht="20" customHeight="1" spans="1:4">
      <c r="A22" s="13"/>
      <c r="B22" s="15"/>
      <c r="C22" s="13" t="s">
        <v>112</v>
      </c>
      <c r="D22" s="15"/>
    </row>
    <row r="23" ht="20" customHeight="1" spans="1:4">
      <c r="A23" s="13"/>
      <c r="B23" s="15"/>
      <c r="C23" s="13" t="s">
        <v>113</v>
      </c>
      <c r="D23" s="15"/>
    </row>
    <row r="24" ht="20" customHeight="1" spans="1:4">
      <c r="A24" s="13"/>
      <c r="B24" s="15"/>
      <c r="C24" s="13" t="s">
        <v>114</v>
      </c>
      <c r="D24" s="15"/>
    </row>
    <row r="25" ht="20" customHeight="1" spans="1:4">
      <c r="A25" s="13"/>
      <c r="B25" s="15"/>
      <c r="C25" s="13" t="s">
        <v>115</v>
      </c>
      <c r="D25" s="15"/>
    </row>
    <row r="26" ht="20" customHeight="1" spans="1:4">
      <c r="A26" s="13"/>
      <c r="B26" s="15"/>
      <c r="C26" s="13" t="s">
        <v>116</v>
      </c>
      <c r="D26" s="15">
        <v>42.531612</v>
      </c>
    </row>
    <row r="27" ht="20" customHeight="1" spans="1:4">
      <c r="A27" s="13"/>
      <c r="B27" s="15"/>
      <c r="C27" s="13" t="s">
        <v>117</v>
      </c>
      <c r="D27" s="15"/>
    </row>
    <row r="28" ht="20" customHeight="1" spans="1:4">
      <c r="A28" s="13"/>
      <c r="B28" s="15"/>
      <c r="C28" s="13" t="s">
        <v>118</v>
      </c>
      <c r="D28" s="15"/>
    </row>
    <row r="29" ht="20" customHeight="1" spans="1:4">
      <c r="A29" s="13"/>
      <c r="B29" s="15"/>
      <c r="C29" s="13" t="s">
        <v>119</v>
      </c>
      <c r="D29" s="15"/>
    </row>
    <row r="30" ht="20" customHeight="1" spans="1:4">
      <c r="A30" s="13"/>
      <c r="B30" s="15"/>
      <c r="C30" s="13" t="s">
        <v>120</v>
      </c>
      <c r="D30" s="15"/>
    </row>
    <row r="31" ht="20" customHeight="1" spans="1:4">
      <c r="A31" s="13"/>
      <c r="B31" s="15"/>
      <c r="C31" s="13" t="s">
        <v>121</v>
      </c>
      <c r="D31" s="15"/>
    </row>
    <row r="32" ht="20" customHeight="1" spans="1:4">
      <c r="A32" s="13" t="s">
        <v>122</v>
      </c>
      <c r="B32" s="15">
        <v>603.688408</v>
      </c>
      <c r="C32" s="13" t="s">
        <v>23</v>
      </c>
      <c r="D32" s="15">
        <v>603.688408</v>
      </c>
    </row>
    <row r="33" ht="20" customHeight="1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57638888888889" right="0.357638888888889" top="1" bottom="0.802777777777778" header="0.5" footer="0.5"/>
  <pageSetup paperSize="9" scale="46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zoomScale="50" zoomScaleNormal="50" workbookViewId="0">
      <selection activeCell="A2" sqref="A2:G2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3" width="24.2909090909091" customWidth="1"/>
    <col min="4" max="4" width="16.5727272727273" customWidth="1"/>
    <col min="5" max="7" width="24.2909090909091" customWidth="1"/>
  </cols>
  <sheetData>
    <row r="1" customHeight="1" spans="4:7">
      <c r="D1" s="232"/>
      <c r="F1" s="55"/>
      <c r="G1" s="41" t="s">
        <v>123</v>
      </c>
    </row>
    <row r="2" ht="39" customHeight="1" spans="1:7">
      <c r="A2" s="109" t="s">
        <v>124</v>
      </c>
      <c r="B2" s="109"/>
      <c r="C2" s="109"/>
      <c r="D2" s="109"/>
      <c r="E2" s="109"/>
      <c r="F2" s="109"/>
      <c r="G2" s="109"/>
    </row>
    <row r="3" ht="18" customHeight="1" spans="1:7">
      <c r="A3" s="4" t="str">
        <f>"单位名称："&amp;"曲靖市图书馆"</f>
        <v>单位名称：曲靖市图书馆</v>
      </c>
      <c r="F3" s="105"/>
      <c r="G3" s="308" t="s">
        <v>2</v>
      </c>
    </row>
    <row r="4" ht="20.25" customHeight="1" spans="1:7">
      <c r="A4" s="233" t="s">
        <v>125</v>
      </c>
      <c r="B4" s="234"/>
      <c r="C4" s="65" t="s">
        <v>29</v>
      </c>
      <c r="D4" s="235" t="s">
        <v>48</v>
      </c>
      <c r="E4" s="10"/>
      <c r="F4" s="10"/>
      <c r="G4" s="10" t="s">
        <v>49</v>
      </c>
    </row>
    <row r="5" ht="20.25" customHeight="1" spans="1:7">
      <c r="A5" s="236" t="s">
        <v>46</v>
      </c>
      <c r="B5" s="236" t="s">
        <v>47</v>
      </c>
      <c r="C5" s="10"/>
      <c r="D5" s="64" t="s">
        <v>31</v>
      </c>
      <c r="E5" s="64" t="s">
        <v>126</v>
      </c>
      <c r="F5" s="64" t="s">
        <v>127</v>
      </c>
      <c r="G5" s="10"/>
    </row>
    <row r="6" ht="13.5" customHeight="1" spans="1:7">
      <c r="A6" s="236" t="s">
        <v>128</v>
      </c>
      <c r="B6" s="236" t="s">
        <v>129</v>
      </c>
      <c r="C6" s="236" t="s">
        <v>130</v>
      </c>
      <c r="D6" s="115" t="s">
        <v>131</v>
      </c>
      <c r="E6" s="115" t="s">
        <v>132</v>
      </c>
      <c r="F6" s="115" t="s">
        <v>133</v>
      </c>
      <c r="G6" s="69">
        <v>7</v>
      </c>
    </row>
    <row r="7" ht="18" customHeight="1" spans="1:7">
      <c r="A7" s="13" t="s">
        <v>57</v>
      </c>
      <c r="B7" s="13" t="s">
        <v>58</v>
      </c>
      <c r="C7" s="15">
        <v>455.755102</v>
      </c>
      <c r="D7" s="15">
        <v>394.755102</v>
      </c>
      <c r="E7" s="15">
        <v>358.1609</v>
      </c>
      <c r="F7" s="15">
        <v>36.594202</v>
      </c>
      <c r="G7" s="15">
        <v>61</v>
      </c>
    </row>
    <row r="8" ht="18" customHeight="1" spans="1:7">
      <c r="A8" s="169" t="s">
        <v>59</v>
      </c>
      <c r="B8" s="169" t="s">
        <v>60</v>
      </c>
      <c r="C8" s="15">
        <v>455.755102</v>
      </c>
      <c r="D8" s="15">
        <v>394.755102</v>
      </c>
      <c r="E8" s="15">
        <v>358.1609</v>
      </c>
      <c r="F8" s="15">
        <v>36.594202</v>
      </c>
      <c r="G8" s="15">
        <v>61</v>
      </c>
    </row>
    <row r="9" ht="18" customHeight="1" spans="1:7">
      <c r="A9" s="237" t="s">
        <v>61</v>
      </c>
      <c r="B9" s="237" t="s">
        <v>62</v>
      </c>
      <c r="C9" s="15">
        <v>455.755102</v>
      </c>
      <c r="D9" s="15">
        <v>394.755102</v>
      </c>
      <c r="E9" s="15">
        <v>358.1609</v>
      </c>
      <c r="F9" s="15">
        <v>36.594202</v>
      </c>
      <c r="G9" s="15">
        <v>61</v>
      </c>
    </row>
    <row r="10" ht="18" customHeight="1" spans="1:7">
      <c r="A10" s="13" t="s">
        <v>63</v>
      </c>
      <c r="B10" s="13" t="s">
        <v>64</v>
      </c>
      <c r="C10" s="15">
        <v>78.103191</v>
      </c>
      <c r="D10" s="15">
        <v>78.103191</v>
      </c>
      <c r="E10" s="15">
        <v>69.763621</v>
      </c>
      <c r="F10" s="15">
        <v>8.33957</v>
      </c>
      <c r="G10" s="15"/>
    </row>
    <row r="11" ht="18" customHeight="1" spans="1:7">
      <c r="A11" s="169" t="s">
        <v>65</v>
      </c>
      <c r="B11" s="169" t="s">
        <v>66</v>
      </c>
      <c r="C11" s="15">
        <v>76.064587</v>
      </c>
      <c r="D11" s="15">
        <v>76.064587</v>
      </c>
      <c r="E11" s="15">
        <v>67.725017</v>
      </c>
      <c r="F11" s="15">
        <v>8.33957</v>
      </c>
      <c r="G11" s="15"/>
    </row>
    <row r="12" ht="18" customHeight="1" spans="1:7">
      <c r="A12" s="237" t="s">
        <v>67</v>
      </c>
      <c r="B12" s="237" t="s">
        <v>68</v>
      </c>
      <c r="C12" s="15">
        <v>22.58137</v>
      </c>
      <c r="D12" s="15">
        <v>22.58137</v>
      </c>
      <c r="E12" s="15">
        <v>14.2418</v>
      </c>
      <c r="F12" s="15">
        <v>8.33957</v>
      </c>
      <c r="G12" s="15"/>
    </row>
    <row r="13" ht="18" customHeight="1" spans="1:7">
      <c r="A13" s="237" t="s">
        <v>69</v>
      </c>
      <c r="B13" s="237" t="s">
        <v>70</v>
      </c>
      <c r="C13" s="15">
        <v>53.483217</v>
      </c>
      <c r="D13" s="15">
        <v>53.483217</v>
      </c>
      <c r="E13" s="15">
        <v>53.483217</v>
      </c>
      <c r="F13" s="15"/>
      <c r="G13" s="15"/>
    </row>
    <row r="14" ht="18" customHeight="1" spans="1:7">
      <c r="A14" s="169" t="s">
        <v>71</v>
      </c>
      <c r="B14" s="169" t="s">
        <v>72</v>
      </c>
      <c r="C14" s="15">
        <v>2.038604</v>
      </c>
      <c r="D14" s="15">
        <v>2.038604</v>
      </c>
      <c r="E14" s="15">
        <v>2.038604</v>
      </c>
      <c r="F14" s="15"/>
      <c r="G14" s="15"/>
    </row>
    <row r="15" ht="18" customHeight="1" spans="1:7">
      <c r="A15" s="237" t="s">
        <v>73</v>
      </c>
      <c r="B15" s="237" t="s">
        <v>72</v>
      </c>
      <c r="C15" s="15">
        <v>2.038604</v>
      </c>
      <c r="D15" s="15">
        <v>2.038604</v>
      </c>
      <c r="E15" s="15">
        <v>2.038604</v>
      </c>
      <c r="F15" s="15"/>
      <c r="G15" s="15"/>
    </row>
    <row r="16" ht="18" customHeight="1" spans="1:7">
      <c r="A16" s="13" t="s">
        <v>74</v>
      </c>
      <c r="B16" s="13" t="s">
        <v>75</v>
      </c>
      <c r="C16" s="15">
        <v>27.298503</v>
      </c>
      <c r="D16" s="15">
        <v>27.298503</v>
      </c>
      <c r="E16" s="15">
        <v>27.298503</v>
      </c>
      <c r="F16" s="15"/>
      <c r="G16" s="15"/>
    </row>
    <row r="17" ht="18" customHeight="1" spans="1:7">
      <c r="A17" s="169" t="s">
        <v>76</v>
      </c>
      <c r="B17" s="169" t="s">
        <v>77</v>
      </c>
      <c r="C17" s="15">
        <v>27.298503</v>
      </c>
      <c r="D17" s="15">
        <v>27.298503</v>
      </c>
      <c r="E17" s="15">
        <v>27.298503</v>
      </c>
      <c r="F17" s="15"/>
      <c r="G17" s="15"/>
    </row>
    <row r="18" ht="18" customHeight="1" spans="1:7">
      <c r="A18" s="237" t="s">
        <v>78</v>
      </c>
      <c r="B18" s="237" t="s">
        <v>79</v>
      </c>
      <c r="C18" s="15">
        <v>24.803586</v>
      </c>
      <c r="D18" s="15">
        <v>24.803586</v>
      </c>
      <c r="E18" s="15">
        <v>24.803586</v>
      </c>
      <c r="F18" s="15"/>
      <c r="G18" s="15"/>
    </row>
    <row r="19" ht="18" customHeight="1" spans="1:7">
      <c r="A19" s="237" t="s">
        <v>80</v>
      </c>
      <c r="B19" s="237" t="s">
        <v>81</v>
      </c>
      <c r="C19" s="15">
        <v>2.494917</v>
      </c>
      <c r="D19" s="15">
        <v>2.494917</v>
      </c>
      <c r="E19" s="15">
        <v>2.494917</v>
      </c>
      <c r="F19" s="15"/>
      <c r="G19" s="15"/>
    </row>
    <row r="20" ht="18" customHeight="1" spans="1:7">
      <c r="A20" s="13" t="s">
        <v>82</v>
      </c>
      <c r="B20" s="13" t="s">
        <v>83</v>
      </c>
      <c r="C20" s="15">
        <v>42.531612</v>
      </c>
      <c r="D20" s="15">
        <v>42.531612</v>
      </c>
      <c r="E20" s="15">
        <v>42.531612</v>
      </c>
      <c r="F20" s="15"/>
      <c r="G20" s="15"/>
    </row>
    <row r="21" ht="18" customHeight="1" spans="1:7">
      <c r="A21" s="169" t="s">
        <v>84</v>
      </c>
      <c r="B21" s="169" t="s">
        <v>85</v>
      </c>
      <c r="C21" s="15">
        <v>42.531612</v>
      </c>
      <c r="D21" s="15">
        <v>42.531612</v>
      </c>
      <c r="E21" s="15">
        <v>42.531612</v>
      </c>
      <c r="F21" s="15"/>
      <c r="G21" s="15"/>
    </row>
    <row r="22" ht="18" customHeight="1" spans="1:7">
      <c r="A22" s="237" t="s">
        <v>86</v>
      </c>
      <c r="B22" s="237" t="s">
        <v>87</v>
      </c>
      <c r="C22" s="15">
        <v>42.531612</v>
      </c>
      <c r="D22" s="15">
        <v>42.531612</v>
      </c>
      <c r="E22" s="15">
        <v>42.531612</v>
      </c>
      <c r="F22" s="15"/>
      <c r="G22" s="15"/>
    </row>
    <row r="23" ht="18" customHeight="1" spans="1:7">
      <c r="A23" s="238" t="s">
        <v>88</v>
      </c>
      <c r="B23" s="239" t="s">
        <v>88</v>
      </c>
      <c r="C23" s="15">
        <v>603.688408</v>
      </c>
      <c r="D23" s="15">
        <v>542.688408</v>
      </c>
      <c r="E23" s="15">
        <v>497.754636</v>
      </c>
      <c r="F23" s="15">
        <v>44.933772</v>
      </c>
      <c r="G23" s="15">
        <v>61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57638888888889" right="0.357638888888889" top="1" bottom="0.802777777777778" header="0.5" footer="0.5"/>
  <pageSetup paperSize="9" scale="70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AF35"/>
  <sheetViews>
    <sheetView showGridLines="0" zoomScale="50" zoomScaleNormal="50" workbookViewId="0">
      <selection activeCell="A1" sqref="A1:AF37"/>
    </sheetView>
  </sheetViews>
  <sheetFormatPr defaultColWidth="9.13636363636364" defaultRowHeight="14.25" customHeight="1"/>
  <cols>
    <col min="1" max="2" width="6.72727272727273" style="135" customWidth="1"/>
    <col min="3" max="3" width="28" customWidth="1"/>
    <col min="4" max="16" width="13.4545454545455" customWidth="1"/>
    <col min="17" max="18" width="6.72727272727273" style="135" customWidth="1"/>
    <col min="19" max="19" width="35.0909090909091" customWidth="1"/>
    <col min="20" max="32" width="14.3636363636364" customWidth="1"/>
  </cols>
  <sheetData>
    <row r="1" ht="12" customHeight="1" spans="1:32">
      <c r="A1" s="183"/>
      <c r="D1" s="56"/>
      <c r="K1" s="56"/>
      <c r="L1" s="56"/>
      <c r="M1" s="56"/>
      <c r="T1" s="56"/>
      <c r="Z1" s="55"/>
      <c r="AA1" s="55"/>
      <c r="AB1" s="55"/>
      <c r="AF1" s="54" t="s">
        <v>134</v>
      </c>
    </row>
    <row r="2" ht="39" customHeight="1" spans="1:29">
      <c r="A2" s="184" t="s">
        <v>135</v>
      </c>
      <c r="B2" s="185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Q2" s="185"/>
      <c r="R2" s="185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</row>
    <row r="3" ht="19.5" customHeight="1" spans="1:32">
      <c r="A3" s="187" t="str">
        <f>"单位名称："&amp;"曲靖市图书馆"</f>
        <v>单位名称：曲靖市图书馆</v>
      </c>
      <c r="B3" s="188"/>
      <c r="C3" s="188"/>
      <c r="D3" s="56"/>
      <c r="K3" s="56"/>
      <c r="L3" s="56"/>
      <c r="M3" s="56"/>
      <c r="T3" s="56"/>
      <c r="Z3" s="105"/>
      <c r="AA3" s="105"/>
      <c r="AB3" s="105"/>
      <c r="AF3" s="105" t="s">
        <v>2</v>
      </c>
    </row>
    <row r="4" ht="19.5" customHeight="1" spans="1:32">
      <c r="A4" s="189" t="s">
        <v>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209"/>
      <c r="O4" s="209"/>
      <c r="P4" s="209"/>
      <c r="Q4" s="189" t="s">
        <v>4</v>
      </c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209"/>
      <c r="AE4" s="209"/>
      <c r="AF4" s="209"/>
    </row>
    <row r="5" ht="21.75" customHeight="1" spans="1:32">
      <c r="A5" s="190" t="s">
        <v>136</v>
      </c>
      <c r="B5" s="191"/>
      <c r="C5" s="190"/>
      <c r="D5" s="189" t="s">
        <v>29</v>
      </c>
      <c r="E5" s="189" t="s">
        <v>32</v>
      </c>
      <c r="F5" s="189"/>
      <c r="G5" s="189"/>
      <c r="H5" s="189" t="s">
        <v>33</v>
      </c>
      <c r="I5" s="189"/>
      <c r="J5" s="189"/>
      <c r="K5" s="189" t="s">
        <v>34</v>
      </c>
      <c r="L5" s="189"/>
      <c r="M5" s="189"/>
      <c r="N5" s="209" t="s">
        <v>137</v>
      </c>
      <c r="O5" s="209" t="s">
        <v>35</v>
      </c>
      <c r="P5" s="209" t="s">
        <v>36</v>
      </c>
      <c r="Q5" s="190" t="s">
        <v>138</v>
      </c>
      <c r="R5" s="191"/>
      <c r="S5" s="190"/>
      <c r="T5" s="189" t="s">
        <v>29</v>
      </c>
      <c r="U5" s="212" t="s">
        <v>32</v>
      </c>
      <c r="V5" s="213"/>
      <c r="W5" s="214"/>
      <c r="X5" s="212" t="s">
        <v>33</v>
      </c>
      <c r="Y5" s="213"/>
      <c r="Z5" s="189"/>
      <c r="AA5" s="189" t="s">
        <v>34</v>
      </c>
      <c r="AB5" s="189"/>
      <c r="AC5" s="214"/>
      <c r="AD5" s="209" t="s">
        <v>137</v>
      </c>
      <c r="AE5" s="209" t="s">
        <v>35</v>
      </c>
      <c r="AF5" s="209" t="s">
        <v>36</v>
      </c>
    </row>
    <row r="6" ht="17.25" customHeight="1" spans="1:32">
      <c r="A6" s="192" t="s">
        <v>139</v>
      </c>
      <c r="B6" s="192" t="s">
        <v>140</v>
      </c>
      <c r="C6" s="192" t="s">
        <v>47</v>
      </c>
      <c r="D6" s="189"/>
      <c r="E6" s="189" t="s">
        <v>31</v>
      </c>
      <c r="F6" s="189" t="s">
        <v>48</v>
      </c>
      <c r="G6" s="189" t="s">
        <v>49</v>
      </c>
      <c r="H6" s="189" t="s">
        <v>31</v>
      </c>
      <c r="I6" s="189" t="s">
        <v>48</v>
      </c>
      <c r="J6" s="189" t="s">
        <v>49</v>
      </c>
      <c r="K6" s="189" t="s">
        <v>31</v>
      </c>
      <c r="L6" s="189" t="s">
        <v>48</v>
      </c>
      <c r="M6" s="189" t="s">
        <v>49</v>
      </c>
      <c r="N6" s="210" t="s">
        <v>31</v>
      </c>
      <c r="O6" s="210" t="s">
        <v>31</v>
      </c>
      <c r="P6" s="210" t="s">
        <v>31</v>
      </c>
      <c r="Q6" s="192" t="s">
        <v>139</v>
      </c>
      <c r="R6" s="192" t="s">
        <v>140</v>
      </c>
      <c r="S6" s="192" t="s">
        <v>47</v>
      </c>
      <c r="T6" s="189"/>
      <c r="U6" s="189" t="s">
        <v>31</v>
      </c>
      <c r="V6" s="189" t="s">
        <v>48</v>
      </c>
      <c r="W6" s="189" t="s">
        <v>49</v>
      </c>
      <c r="X6" s="189" t="s">
        <v>31</v>
      </c>
      <c r="Y6" s="189" t="s">
        <v>48</v>
      </c>
      <c r="Z6" s="189" t="s">
        <v>49</v>
      </c>
      <c r="AA6" s="189" t="s">
        <v>31</v>
      </c>
      <c r="AB6" s="189" t="s">
        <v>48</v>
      </c>
      <c r="AC6" s="229" t="s">
        <v>49</v>
      </c>
      <c r="AD6" s="210" t="s">
        <v>31</v>
      </c>
      <c r="AE6" s="210" t="s">
        <v>31</v>
      </c>
      <c r="AF6" s="210" t="s">
        <v>31</v>
      </c>
    </row>
    <row r="7" customHeight="1" spans="1:32">
      <c r="A7" s="193" t="s">
        <v>128</v>
      </c>
      <c r="B7" s="193" t="s">
        <v>129</v>
      </c>
      <c r="C7" s="193" t="s">
        <v>130</v>
      </c>
      <c r="D7" s="193" t="s">
        <v>131</v>
      </c>
      <c r="E7" s="194" t="s">
        <v>132</v>
      </c>
      <c r="F7" s="194" t="s">
        <v>133</v>
      </c>
      <c r="G7" s="194" t="s">
        <v>141</v>
      </c>
      <c r="H7" s="194" t="s">
        <v>142</v>
      </c>
      <c r="I7" s="194" t="s">
        <v>143</v>
      </c>
      <c r="J7" s="194" t="s">
        <v>144</v>
      </c>
      <c r="K7" s="194" t="s">
        <v>145</v>
      </c>
      <c r="L7" s="194" t="s">
        <v>146</v>
      </c>
      <c r="M7" s="194" t="s">
        <v>147</v>
      </c>
      <c r="N7" s="209">
        <v>14</v>
      </c>
      <c r="O7" s="209">
        <v>15</v>
      </c>
      <c r="P7" s="209">
        <v>16</v>
      </c>
      <c r="Q7" s="194" t="s">
        <v>148</v>
      </c>
      <c r="R7" s="194" t="s">
        <v>149</v>
      </c>
      <c r="S7" s="194" t="s">
        <v>150</v>
      </c>
      <c r="T7" s="194" t="s">
        <v>151</v>
      </c>
      <c r="U7" s="194" t="s">
        <v>152</v>
      </c>
      <c r="V7" s="194" t="s">
        <v>153</v>
      </c>
      <c r="W7" s="194" t="s">
        <v>154</v>
      </c>
      <c r="X7" s="194" t="s">
        <v>155</v>
      </c>
      <c r="Y7" s="194" t="s">
        <v>156</v>
      </c>
      <c r="Z7" s="194" t="s">
        <v>157</v>
      </c>
      <c r="AA7" s="194" t="s">
        <v>158</v>
      </c>
      <c r="AB7" s="230">
        <v>28</v>
      </c>
      <c r="AC7" s="231">
        <v>29</v>
      </c>
      <c r="AD7" s="209">
        <v>30</v>
      </c>
      <c r="AE7" s="209">
        <v>31</v>
      </c>
      <c r="AF7" s="209">
        <v>32</v>
      </c>
    </row>
    <row r="8" ht="17.25" customHeight="1" spans="1:32">
      <c r="A8" s="195" t="s">
        <v>159</v>
      </c>
      <c r="B8" s="195"/>
      <c r="C8" s="196" t="s">
        <v>160</v>
      </c>
      <c r="D8" s="15">
        <v>569.446608</v>
      </c>
      <c r="E8" s="15">
        <v>569.446608</v>
      </c>
      <c r="F8" s="15">
        <v>523.446608</v>
      </c>
      <c r="G8" s="15">
        <v>46</v>
      </c>
      <c r="H8" s="15"/>
      <c r="I8" s="15"/>
      <c r="J8" s="15"/>
      <c r="K8" s="15"/>
      <c r="L8" s="15"/>
      <c r="M8" s="15"/>
      <c r="N8" s="15"/>
      <c r="O8" s="15"/>
      <c r="P8" s="15"/>
      <c r="Q8" s="149" t="s">
        <v>161</v>
      </c>
      <c r="R8" s="149"/>
      <c r="S8" s="215" t="s">
        <v>162</v>
      </c>
      <c r="T8" s="15">
        <v>478.512836</v>
      </c>
      <c r="U8" s="15">
        <v>478.512836</v>
      </c>
      <c r="V8" s="15">
        <v>478.512836</v>
      </c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ht="17.25" customHeight="1" spans="1:32">
      <c r="A9" s="195"/>
      <c r="B9" s="195" t="s">
        <v>163</v>
      </c>
      <c r="C9" s="197" t="s">
        <v>162</v>
      </c>
      <c r="D9" s="15">
        <v>478.512836</v>
      </c>
      <c r="E9" s="15">
        <v>478.512836</v>
      </c>
      <c r="F9" s="15">
        <v>478.512836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49"/>
      <c r="R9" s="149" t="s">
        <v>163</v>
      </c>
      <c r="S9" s="216" t="s">
        <v>164</v>
      </c>
      <c r="T9" s="15">
        <v>153.6108</v>
      </c>
      <c r="U9" s="15">
        <v>153.6108</v>
      </c>
      <c r="V9" s="15">
        <v>153.6108</v>
      </c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ht="17.25" customHeight="1" spans="1:32">
      <c r="A10" s="195"/>
      <c r="B10" s="195" t="s">
        <v>165</v>
      </c>
      <c r="C10" s="197" t="s">
        <v>166</v>
      </c>
      <c r="D10" s="15">
        <v>90.933772</v>
      </c>
      <c r="E10" s="15">
        <v>90.933772</v>
      </c>
      <c r="F10" s="15">
        <v>44.933772</v>
      </c>
      <c r="G10" s="15">
        <v>46</v>
      </c>
      <c r="H10" s="15"/>
      <c r="I10" s="15"/>
      <c r="J10" s="15"/>
      <c r="K10" s="15"/>
      <c r="L10" s="15"/>
      <c r="M10" s="15"/>
      <c r="N10" s="15"/>
      <c r="O10" s="15"/>
      <c r="P10" s="15"/>
      <c r="Q10" s="149"/>
      <c r="R10" s="149" t="s">
        <v>165</v>
      </c>
      <c r="S10" s="216" t="s">
        <v>167</v>
      </c>
      <c r="T10" s="15">
        <v>14.1168</v>
      </c>
      <c r="U10" s="15">
        <v>14.1168</v>
      </c>
      <c r="V10" s="15">
        <v>14.1168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ht="17.25" customHeight="1" spans="1:32">
      <c r="A11" s="195" t="s">
        <v>168</v>
      </c>
      <c r="B11" s="195"/>
      <c r="C11" s="196" t="s">
        <v>169</v>
      </c>
      <c r="D11" s="15">
        <v>15</v>
      </c>
      <c r="E11" s="15">
        <v>15</v>
      </c>
      <c r="F11" s="15"/>
      <c r="G11" s="15">
        <v>15</v>
      </c>
      <c r="H11" s="15"/>
      <c r="I11" s="15"/>
      <c r="J11" s="15"/>
      <c r="K11" s="15"/>
      <c r="L11" s="15"/>
      <c r="M11" s="15"/>
      <c r="N11" s="15"/>
      <c r="O11" s="15"/>
      <c r="P11" s="15"/>
      <c r="Q11" s="149"/>
      <c r="R11" s="149" t="s">
        <v>170</v>
      </c>
      <c r="S11" s="216" t="s">
        <v>171</v>
      </c>
      <c r="T11" s="15">
        <v>190.4333</v>
      </c>
      <c r="U11" s="15">
        <v>190.4333</v>
      </c>
      <c r="V11" s="15">
        <v>190.4333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ht="17.25" customHeight="1" spans="1:32">
      <c r="A12" s="195"/>
      <c r="B12" s="195" t="s">
        <v>163</v>
      </c>
      <c r="C12" s="197" t="s">
        <v>172</v>
      </c>
      <c r="D12" s="15">
        <v>15</v>
      </c>
      <c r="E12" s="15">
        <v>15</v>
      </c>
      <c r="F12" s="15"/>
      <c r="G12" s="15">
        <v>15</v>
      </c>
      <c r="H12" s="15"/>
      <c r="I12" s="15"/>
      <c r="J12" s="15"/>
      <c r="K12" s="15"/>
      <c r="L12" s="15"/>
      <c r="M12" s="15"/>
      <c r="N12" s="15"/>
      <c r="O12" s="15"/>
      <c r="P12" s="15"/>
      <c r="Q12" s="149"/>
      <c r="R12" s="149" t="s">
        <v>173</v>
      </c>
      <c r="S12" s="216" t="s">
        <v>174</v>
      </c>
      <c r="T12" s="15">
        <v>53.483217</v>
      </c>
      <c r="U12" s="15">
        <v>53.483217</v>
      </c>
      <c r="V12" s="15">
        <v>53.483217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ht="17.25" customHeight="1" spans="1:32">
      <c r="A13" s="195" t="s">
        <v>175</v>
      </c>
      <c r="B13" s="195"/>
      <c r="C13" s="196" t="s">
        <v>176</v>
      </c>
      <c r="D13" s="15">
        <v>19.2418</v>
      </c>
      <c r="E13" s="15">
        <v>19.2418</v>
      </c>
      <c r="F13" s="15">
        <v>19.2418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49"/>
      <c r="R13" s="149" t="s">
        <v>144</v>
      </c>
      <c r="S13" s="216" t="s">
        <v>177</v>
      </c>
      <c r="T13" s="15">
        <v>19.803586</v>
      </c>
      <c r="U13" s="15">
        <v>19.803586</v>
      </c>
      <c r="V13" s="15">
        <v>19.803586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ht="17.25" customHeight="1" spans="1:32">
      <c r="A14" s="195"/>
      <c r="B14" s="195" t="s">
        <v>163</v>
      </c>
      <c r="C14" s="197" t="s">
        <v>178</v>
      </c>
      <c r="D14" s="15">
        <v>7.4</v>
      </c>
      <c r="E14" s="15">
        <v>7.4</v>
      </c>
      <c r="F14" s="15">
        <v>7.4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49"/>
      <c r="R14" s="217" t="s">
        <v>146</v>
      </c>
      <c r="S14" s="218" t="s">
        <v>179</v>
      </c>
      <c r="T14" s="15">
        <v>4.533521</v>
      </c>
      <c r="U14" s="15">
        <v>4.533521</v>
      </c>
      <c r="V14" s="15">
        <v>4.533521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ht="17.25" customHeight="1" spans="1:32">
      <c r="A15" s="198"/>
      <c r="B15" s="198" t="s">
        <v>180</v>
      </c>
      <c r="C15" s="199" t="s">
        <v>181</v>
      </c>
      <c r="D15" s="200">
        <v>11.8418</v>
      </c>
      <c r="E15" s="200">
        <v>11.8418</v>
      </c>
      <c r="F15" s="200">
        <v>11.8418</v>
      </c>
      <c r="G15" s="200"/>
      <c r="H15" s="15"/>
      <c r="I15" s="15"/>
      <c r="J15" s="15"/>
      <c r="K15" s="15"/>
      <c r="L15" s="15"/>
      <c r="M15" s="15"/>
      <c r="N15" s="15"/>
      <c r="O15" s="15"/>
      <c r="P15" s="15"/>
      <c r="Q15" s="219"/>
      <c r="R15" s="220" t="s">
        <v>147</v>
      </c>
      <c r="S15" s="221" t="s">
        <v>87</v>
      </c>
      <c r="T15" s="222">
        <v>42.531612</v>
      </c>
      <c r="U15" s="200">
        <v>42.531612</v>
      </c>
      <c r="V15" s="200">
        <v>42.531612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ht="17.25" customHeight="1" spans="1:32">
      <c r="A16" s="201"/>
      <c r="B16" s="201"/>
      <c r="C16" s="202"/>
      <c r="D16" s="202"/>
      <c r="E16" s="202"/>
      <c r="F16" s="202"/>
      <c r="G16" s="202"/>
      <c r="H16" s="203"/>
      <c r="I16" s="15"/>
      <c r="J16" s="15"/>
      <c r="K16" s="15"/>
      <c r="L16" s="15"/>
      <c r="M16" s="15"/>
      <c r="N16" s="15"/>
      <c r="O16" s="15"/>
      <c r="P16" s="15"/>
      <c r="Q16" s="219" t="s">
        <v>182</v>
      </c>
      <c r="R16" s="220"/>
      <c r="S16" s="223" t="s">
        <v>166</v>
      </c>
      <c r="T16" s="224">
        <v>90.933772</v>
      </c>
      <c r="U16" s="224">
        <v>90.933772</v>
      </c>
      <c r="V16" s="224">
        <v>44.933772</v>
      </c>
      <c r="W16" s="203">
        <v>46</v>
      </c>
      <c r="X16" s="15"/>
      <c r="Y16" s="15"/>
      <c r="Z16" s="15"/>
      <c r="AA16" s="15"/>
      <c r="AB16" s="15"/>
      <c r="AC16" s="15"/>
      <c r="AD16" s="15"/>
      <c r="AE16" s="15"/>
      <c r="AF16" s="15"/>
    </row>
    <row r="17" ht="17.25" customHeight="1" spans="1:32">
      <c r="A17" s="201"/>
      <c r="B17" s="201"/>
      <c r="C17" s="202"/>
      <c r="D17" s="202"/>
      <c r="E17" s="202"/>
      <c r="F17" s="202"/>
      <c r="G17" s="202"/>
      <c r="H17" s="203"/>
      <c r="I17" s="15"/>
      <c r="J17" s="15"/>
      <c r="K17" s="15"/>
      <c r="L17" s="15"/>
      <c r="M17" s="15"/>
      <c r="N17" s="15"/>
      <c r="O17" s="15"/>
      <c r="P17" s="15"/>
      <c r="Q17" s="149"/>
      <c r="R17" s="204" t="s">
        <v>163</v>
      </c>
      <c r="S17" s="225" t="s">
        <v>183</v>
      </c>
      <c r="T17" s="226">
        <v>23.884412</v>
      </c>
      <c r="U17" s="226">
        <v>23.884412</v>
      </c>
      <c r="V17" s="226">
        <v>20.884412</v>
      </c>
      <c r="W17" s="15">
        <v>3</v>
      </c>
      <c r="X17" s="15"/>
      <c r="Y17" s="15"/>
      <c r="Z17" s="15"/>
      <c r="AA17" s="15"/>
      <c r="AB17" s="15"/>
      <c r="AC17" s="15"/>
      <c r="AD17" s="15"/>
      <c r="AE17" s="15"/>
      <c r="AF17" s="15"/>
    </row>
    <row r="18" ht="17.25" customHeight="1" spans="1:32">
      <c r="A18" s="201"/>
      <c r="B18" s="201"/>
      <c r="C18" s="202"/>
      <c r="D18" s="202"/>
      <c r="E18" s="202"/>
      <c r="F18" s="202"/>
      <c r="G18" s="202"/>
      <c r="H18" s="203"/>
      <c r="I18" s="15"/>
      <c r="J18" s="15"/>
      <c r="K18" s="15"/>
      <c r="L18" s="15"/>
      <c r="M18" s="15"/>
      <c r="N18" s="15"/>
      <c r="O18" s="15"/>
      <c r="P18" s="15"/>
      <c r="Q18" s="149"/>
      <c r="R18" s="149" t="s">
        <v>180</v>
      </c>
      <c r="S18" s="216" t="s">
        <v>184</v>
      </c>
      <c r="T18" s="15">
        <v>2</v>
      </c>
      <c r="U18" s="15">
        <v>2</v>
      </c>
      <c r="V18" s="15"/>
      <c r="W18" s="15">
        <v>2</v>
      </c>
      <c r="X18" s="15"/>
      <c r="Y18" s="15"/>
      <c r="Z18" s="15"/>
      <c r="AA18" s="15"/>
      <c r="AB18" s="15"/>
      <c r="AC18" s="15"/>
      <c r="AD18" s="15"/>
      <c r="AE18" s="15"/>
      <c r="AF18" s="15"/>
    </row>
    <row r="19" ht="17.25" customHeight="1" spans="1:32">
      <c r="A19" s="201"/>
      <c r="B19" s="201"/>
      <c r="C19" s="202"/>
      <c r="D19" s="202"/>
      <c r="E19" s="202"/>
      <c r="F19" s="202"/>
      <c r="G19" s="202"/>
      <c r="H19" s="203"/>
      <c r="I19" s="15"/>
      <c r="J19" s="15"/>
      <c r="K19" s="15"/>
      <c r="L19" s="15"/>
      <c r="M19" s="15"/>
      <c r="N19" s="15"/>
      <c r="O19" s="15"/>
      <c r="P19" s="15"/>
      <c r="Q19" s="149"/>
      <c r="R19" s="149" t="s">
        <v>185</v>
      </c>
      <c r="S19" s="216" t="s">
        <v>186</v>
      </c>
      <c r="T19" s="15">
        <v>3</v>
      </c>
      <c r="U19" s="15">
        <v>3</v>
      </c>
      <c r="V19" s="15"/>
      <c r="W19" s="15">
        <v>3</v>
      </c>
      <c r="X19" s="15"/>
      <c r="Y19" s="15"/>
      <c r="Z19" s="15"/>
      <c r="AA19" s="15"/>
      <c r="AB19" s="15"/>
      <c r="AC19" s="15"/>
      <c r="AD19" s="15"/>
      <c r="AE19" s="15"/>
      <c r="AF19" s="15"/>
    </row>
    <row r="20" ht="17.25" customHeight="1" spans="1:32">
      <c r="A20" s="201"/>
      <c r="B20" s="201"/>
      <c r="C20" s="202"/>
      <c r="D20" s="202"/>
      <c r="E20" s="202"/>
      <c r="F20" s="202"/>
      <c r="G20" s="202"/>
      <c r="H20" s="203"/>
      <c r="I20" s="15"/>
      <c r="J20" s="15"/>
      <c r="K20" s="15"/>
      <c r="L20" s="15"/>
      <c r="M20" s="15"/>
      <c r="N20" s="15"/>
      <c r="O20" s="15"/>
      <c r="P20" s="15"/>
      <c r="Q20" s="149"/>
      <c r="R20" s="149" t="s">
        <v>187</v>
      </c>
      <c r="S20" s="216" t="s">
        <v>188</v>
      </c>
      <c r="T20" s="15">
        <v>36</v>
      </c>
      <c r="U20" s="15">
        <v>36</v>
      </c>
      <c r="V20" s="15"/>
      <c r="W20" s="15">
        <v>36</v>
      </c>
      <c r="X20" s="15"/>
      <c r="Y20" s="15"/>
      <c r="Z20" s="15"/>
      <c r="AA20" s="15"/>
      <c r="AB20" s="15"/>
      <c r="AC20" s="15"/>
      <c r="AD20" s="15"/>
      <c r="AE20" s="15"/>
      <c r="AF20" s="15"/>
    </row>
    <row r="21" ht="17.25" customHeight="1" spans="1:32">
      <c r="A21" s="201"/>
      <c r="B21" s="201"/>
      <c r="C21" s="202"/>
      <c r="D21" s="202"/>
      <c r="E21" s="202"/>
      <c r="F21" s="202"/>
      <c r="G21" s="202"/>
      <c r="H21" s="203"/>
      <c r="I21" s="15"/>
      <c r="J21" s="15"/>
      <c r="K21" s="15"/>
      <c r="L21" s="15"/>
      <c r="M21" s="15"/>
      <c r="N21" s="15"/>
      <c r="O21" s="15"/>
      <c r="P21" s="15"/>
      <c r="Q21" s="149"/>
      <c r="R21" s="149" t="s">
        <v>145</v>
      </c>
      <c r="S21" s="216" t="s">
        <v>189</v>
      </c>
      <c r="T21" s="15">
        <v>0.8</v>
      </c>
      <c r="U21" s="15">
        <v>0.8</v>
      </c>
      <c r="V21" s="15">
        <v>0.8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ht="17.25" customHeight="1" spans="1:32">
      <c r="A22" s="204"/>
      <c r="B22" s="204"/>
      <c r="C22" s="205"/>
      <c r="D22" s="205"/>
      <c r="E22" s="205"/>
      <c r="F22" s="205"/>
      <c r="G22" s="205"/>
      <c r="H22" s="13"/>
      <c r="I22" s="13"/>
      <c r="J22" s="13"/>
      <c r="K22" s="13"/>
      <c r="L22" s="13"/>
      <c r="M22" s="13"/>
      <c r="N22" s="13"/>
      <c r="O22" s="13"/>
      <c r="P22" s="13"/>
      <c r="Q22" s="217"/>
      <c r="R22" s="149" t="s">
        <v>147</v>
      </c>
      <c r="S22" s="216" t="s">
        <v>190</v>
      </c>
      <c r="T22" s="15">
        <v>2</v>
      </c>
      <c r="U22" s="15">
        <v>2</v>
      </c>
      <c r="V22" s="15"/>
      <c r="W22" s="15">
        <v>2</v>
      </c>
      <c r="X22" s="15"/>
      <c r="Y22" s="15"/>
      <c r="Z22" s="15"/>
      <c r="AA22" s="15"/>
      <c r="AB22" s="15"/>
      <c r="AC22" s="15"/>
      <c r="AD22" s="15"/>
      <c r="AE22" s="15"/>
      <c r="AF22" s="15"/>
    </row>
    <row r="23" ht="17.25" customHeight="1" spans="1:32">
      <c r="A23" s="149"/>
      <c r="B23" s="14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11"/>
      <c r="Q23" s="201"/>
      <c r="R23" s="227" t="s">
        <v>191</v>
      </c>
      <c r="S23" s="216" t="s">
        <v>192</v>
      </c>
      <c r="T23" s="15">
        <v>2.459952</v>
      </c>
      <c r="U23" s="15">
        <v>2.459952</v>
      </c>
      <c r="V23" s="15">
        <v>2.459952</v>
      </c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ht="17.25" customHeight="1" spans="1:32">
      <c r="A24" s="149"/>
      <c r="B24" s="14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11"/>
      <c r="Q24" s="201"/>
      <c r="R24" s="227" t="s">
        <v>148</v>
      </c>
      <c r="S24" s="216" t="s">
        <v>193</v>
      </c>
      <c r="T24" s="15">
        <v>0.36</v>
      </c>
      <c r="U24" s="15">
        <v>0.36</v>
      </c>
      <c r="V24" s="15">
        <v>0.36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ht="17.25" customHeight="1" spans="1:32">
      <c r="A25" s="149"/>
      <c r="B25" s="14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211"/>
      <c r="Q25" s="201"/>
      <c r="R25" s="227" t="s">
        <v>194</v>
      </c>
      <c r="S25" s="216" t="s">
        <v>195</v>
      </c>
      <c r="T25" s="15">
        <v>9.341959</v>
      </c>
      <c r="U25" s="15">
        <v>9.341959</v>
      </c>
      <c r="V25" s="15">
        <v>9.341959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ht="17.25" customHeight="1" spans="1:32">
      <c r="A26" s="149"/>
      <c r="B26" s="14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204"/>
      <c r="R26" s="149" t="s">
        <v>196</v>
      </c>
      <c r="S26" s="216" t="s">
        <v>197</v>
      </c>
      <c r="T26" s="15">
        <v>10.407449</v>
      </c>
      <c r="U26" s="15">
        <v>10.407449</v>
      </c>
      <c r="V26" s="15">
        <v>10.407449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ht="17.25" customHeight="1" spans="1:32">
      <c r="A27" s="149"/>
      <c r="B27" s="14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9"/>
      <c r="R27" s="149" t="s">
        <v>198</v>
      </c>
      <c r="S27" s="216" t="s">
        <v>199</v>
      </c>
      <c r="T27" s="15">
        <v>0.68</v>
      </c>
      <c r="U27" s="15">
        <v>0.68</v>
      </c>
      <c r="V27" s="15">
        <v>0.68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ht="17.25" customHeight="1" spans="1:32">
      <c r="A28" s="149"/>
      <c r="B28" s="14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9" t="s">
        <v>200</v>
      </c>
      <c r="R28" s="149"/>
      <c r="S28" s="215" t="s">
        <v>176</v>
      </c>
      <c r="T28" s="15">
        <v>19.2418</v>
      </c>
      <c r="U28" s="15">
        <v>19.2418</v>
      </c>
      <c r="V28" s="15">
        <v>19.2418</v>
      </c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 ht="17.25" customHeight="1" spans="1:32">
      <c r="A29" s="149"/>
      <c r="B29" s="14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9"/>
      <c r="R29" s="149" t="s">
        <v>163</v>
      </c>
      <c r="S29" s="216" t="s">
        <v>201</v>
      </c>
      <c r="T29" s="15">
        <v>11.8418</v>
      </c>
      <c r="U29" s="15">
        <v>11.8418</v>
      </c>
      <c r="V29" s="15">
        <v>11.8418</v>
      </c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ht="17.25" customHeight="1" spans="1:32">
      <c r="A30" s="149"/>
      <c r="B30" s="149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9"/>
      <c r="R30" s="149" t="s">
        <v>180</v>
      </c>
      <c r="S30" s="216" t="s">
        <v>202</v>
      </c>
      <c r="T30" s="15">
        <v>2.4</v>
      </c>
      <c r="U30" s="15">
        <v>2.4</v>
      </c>
      <c r="V30" s="15">
        <v>2.4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ht="17.25" customHeight="1" spans="1:32">
      <c r="A31" s="149"/>
      <c r="B31" s="149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9"/>
      <c r="R31" s="149" t="s">
        <v>170</v>
      </c>
      <c r="S31" s="216" t="s">
        <v>203</v>
      </c>
      <c r="T31" s="15">
        <v>5</v>
      </c>
      <c r="U31" s="15">
        <v>5</v>
      </c>
      <c r="V31" s="15">
        <v>5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ht="17.25" customHeight="1" spans="1:32">
      <c r="A32" s="149"/>
      <c r="B32" s="149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9" t="s">
        <v>204</v>
      </c>
      <c r="R32" s="149"/>
      <c r="S32" s="215" t="s">
        <v>205</v>
      </c>
      <c r="T32" s="15">
        <v>15</v>
      </c>
      <c r="U32" s="15">
        <v>15</v>
      </c>
      <c r="V32" s="15"/>
      <c r="W32" s="15">
        <v>15</v>
      </c>
      <c r="X32" s="15"/>
      <c r="Y32" s="15"/>
      <c r="Z32" s="15"/>
      <c r="AA32" s="15"/>
      <c r="AB32" s="15"/>
      <c r="AC32" s="15"/>
      <c r="AD32" s="15"/>
      <c r="AE32" s="15"/>
      <c r="AF32" s="15"/>
    </row>
    <row r="33" ht="17.25" customHeight="1" spans="1:32">
      <c r="A33" s="149"/>
      <c r="B33" s="149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49"/>
      <c r="R33" s="149" t="s">
        <v>152</v>
      </c>
      <c r="S33" s="216" t="s">
        <v>206</v>
      </c>
      <c r="T33" s="15">
        <v>10</v>
      </c>
      <c r="U33" s="15">
        <v>10</v>
      </c>
      <c r="V33" s="15"/>
      <c r="W33" s="15">
        <v>10</v>
      </c>
      <c r="X33" s="15"/>
      <c r="Y33" s="15"/>
      <c r="Z33" s="15"/>
      <c r="AA33" s="15"/>
      <c r="AB33" s="15"/>
      <c r="AC33" s="15"/>
      <c r="AD33" s="15"/>
      <c r="AE33" s="15"/>
      <c r="AF33" s="15"/>
    </row>
    <row r="34" ht="17.25" customHeight="1" spans="1:32">
      <c r="A34" s="149"/>
      <c r="B34" s="14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49"/>
      <c r="R34" s="149" t="s">
        <v>207</v>
      </c>
      <c r="S34" s="216" t="s">
        <v>208</v>
      </c>
      <c r="T34" s="15">
        <v>5</v>
      </c>
      <c r="U34" s="15">
        <v>5</v>
      </c>
      <c r="V34" s="15"/>
      <c r="W34" s="15">
        <v>5</v>
      </c>
      <c r="X34" s="15"/>
      <c r="Y34" s="15"/>
      <c r="Z34" s="15"/>
      <c r="AA34" s="15"/>
      <c r="AB34" s="15"/>
      <c r="AC34" s="15"/>
      <c r="AD34" s="15"/>
      <c r="AE34" s="15"/>
      <c r="AF34" s="15"/>
    </row>
    <row r="35" ht="20.25" customHeight="1" spans="1:32">
      <c r="A35" s="206" t="s">
        <v>23</v>
      </c>
      <c r="B35" s="207"/>
      <c r="C35" s="208"/>
      <c r="D35" s="15">
        <v>603.688408</v>
      </c>
      <c r="E35" s="15">
        <v>603.688408</v>
      </c>
      <c r="F35" s="15">
        <v>542.688408</v>
      </c>
      <c r="G35" s="15">
        <v>61</v>
      </c>
      <c r="H35" s="15"/>
      <c r="I35" s="15"/>
      <c r="J35" s="15"/>
      <c r="K35" s="15"/>
      <c r="L35" s="15"/>
      <c r="M35" s="15"/>
      <c r="N35" s="15"/>
      <c r="O35" s="15"/>
      <c r="P35" s="15"/>
      <c r="Q35" s="228" t="s">
        <v>23</v>
      </c>
      <c r="R35" s="228"/>
      <c r="S35" s="228"/>
      <c r="T35" s="15">
        <v>603.688408</v>
      </c>
      <c r="U35" s="15">
        <v>603.688408</v>
      </c>
      <c r="V35" s="15">
        <v>542.688408</v>
      </c>
      <c r="W35" s="15">
        <v>61</v>
      </c>
      <c r="X35" s="15"/>
      <c r="Y35" s="15"/>
      <c r="Z35" s="15"/>
      <c r="AA35" s="15"/>
      <c r="AB35" s="15"/>
      <c r="AC35" s="15"/>
      <c r="AD35" s="15"/>
      <c r="AE35" s="15"/>
      <c r="AF35" s="15"/>
    </row>
  </sheetData>
  <mergeCells count="16">
    <mergeCell ref="A2:AC2"/>
    <mergeCell ref="A3:C3"/>
    <mergeCell ref="A4:P4"/>
    <mergeCell ref="Q4:AF4"/>
    <mergeCell ref="A5:C5"/>
    <mergeCell ref="E5:G5"/>
    <mergeCell ref="H5:J5"/>
    <mergeCell ref="K5:M5"/>
    <mergeCell ref="Q5:S5"/>
    <mergeCell ref="U5:W5"/>
    <mergeCell ref="X5:Z5"/>
    <mergeCell ref="AA5:AC5"/>
    <mergeCell ref="A35:C35"/>
    <mergeCell ref="Q35:S35"/>
    <mergeCell ref="D5:D6"/>
    <mergeCell ref="T5:T6"/>
  </mergeCells>
  <printOptions horizontalCentered="1"/>
  <pageMargins left="0.357638888888889" right="0.357638888888889" top="1" bottom="1" header="0.5" footer="0.5"/>
  <pageSetup paperSize="9" scale="30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zoomScale="80" zoomScaleNormal="80" workbookViewId="0">
      <selection activeCell="G20" sqref="G20"/>
    </sheetView>
  </sheetViews>
  <sheetFormatPr defaultColWidth="9.13636363636364" defaultRowHeight="14.25" customHeight="1" outlineLevelRow="6" outlineLevelCol="5"/>
  <cols>
    <col min="1" max="2" width="25.5454545454545" customWidth="1"/>
    <col min="3" max="3" width="17.9090909090909" customWidth="1"/>
    <col min="4" max="6" width="25.5454545454545" customWidth="1"/>
  </cols>
  <sheetData>
    <row r="1" customHeight="1" spans="1:6">
      <c r="A1" s="178"/>
      <c r="B1" s="178"/>
      <c r="C1" s="70"/>
      <c r="F1" s="179" t="s">
        <v>209</v>
      </c>
    </row>
    <row r="2" ht="25.5" customHeight="1" spans="1:6">
      <c r="A2" s="180" t="s">
        <v>210</v>
      </c>
      <c r="B2" s="180"/>
      <c r="C2" s="180"/>
      <c r="D2" s="180"/>
      <c r="E2" s="180"/>
      <c r="F2" s="180"/>
    </row>
    <row r="3" ht="15.75" customHeight="1" spans="1:6">
      <c r="A3" s="4" t="str">
        <f>"单位名称："&amp;"曲靖市图书馆"</f>
        <v>单位名称：曲靖市图书馆</v>
      </c>
      <c r="B3" s="178"/>
      <c r="C3" s="70"/>
      <c r="F3" s="309" t="s">
        <v>2</v>
      </c>
    </row>
    <row r="4" ht="19.5" customHeight="1" spans="1:6">
      <c r="A4" s="9" t="s">
        <v>211</v>
      </c>
      <c r="B4" s="10" t="s">
        <v>212</v>
      </c>
      <c r="C4" s="10" t="s">
        <v>213</v>
      </c>
      <c r="D4" s="10"/>
      <c r="E4" s="10"/>
      <c r="F4" s="10" t="s">
        <v>193</v>
      </c>
    </row>
    <row r="5" ht="19.5" customHeight="1" spans="1:6">
      <c r="A5" s="9"/>
      <c r="B5" s="10"/>
      <c r="C5" s="64" t="s">
        <v>31</v>
      </c>
      <c r="D5" s="64" t="s">
        <v>214</v>
      </c>
      <c r="E5" s="64" t="s">
        <v>215</v>
      </c>
      <c r="F5" s="10"/>
    </row>
    <row r="6" ht="18.75" customHeight="1" spans="1:6">
      <c r="A6" s="181">
        <v>1</v>
      </c>
      <c r="B6" s="181">
        <v>2</v>
      </c>
      <c r="C6" s="182">
        <v>3</v>
      </c>
      <c r="D6" s="181">
        <v>4</v>
      </c>
      <c r="E6" s="181">
        <v>5</v>
      </c>
      <c r="F6" s="181">
        <v>6</v>
      </c>
    </row>
    <row r="7" ht="18.75" customHeight="1" spans="1:6">
      <c r="A7" s="15">
        <v>1.04</v>
      </c>
      <c r="B7" s="15"/>
      <c r="C7" s="15">
        <v>0.68</v>
      </c>
      <c r="D7" s="15"/>
      <c r="E7" s="15">
        <v>0.68</v>
      </c>
      <c r="F7" s="15">
        <v>0.36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751388888888889" right="0.751388888888889" top="1" bottom="1" header="0.5" footer="0.5"/>
  <pageSetup paperSize="9" scale="77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8"/>
  <sheetViews>
    <sheetView zoomScale="50" zoomScaleNormal="50" workbookViewId="0">
      <selection activeCell="A1" sqref="A1:Z40"/>
    </sheetView>
  </sheetViews>
  <sheetFormatPr defaultColWidth="9.13636363636364" defaultRowHeight="14.25" customHeight="1"/>
  <cols>
    <col min="1" max="1" width="19.2727272727273" customWidth="1"/>
    <col min="2" max="2" width="20.7090909090909" customWidth="1"/>
    <col min="3" max="3" width="31.2909090909091" customWidth="1"/>
    <col min="4" max="4" width="10.1363636363636" customWidth="1"/>
    <col min="5" max="5" width="17.5727272727273" customWidth="1"/>
    <col min="6" max="6" width="10.2909090909091" customWidth="1"/>
    <col min="7" max="7" width="23" customWidth="1"/>
    <col min="8" max="8" width="10.7" customWidth="1"/>
    <col min="9" max="9" width="11" customWidth="1"/>
    <col min="10" max="10" width="15.4272727272727" customWidth="1"/>
    <col min="11" max="11" width="10.7" customWidth="1"/>
    <col min="12" max="13" width="11.1363636363636" customWidth="1"/>
    <col min="15" max="15" width="11.1363636363636" customWidth="1"/>
    <col min="16" max="16" width="11.8545454545455" customWidth="1"/>
    <col min="20" max="20" width="12.1363636363636" customWidth="1"/>
    <col min="21" max="23" width="12.2909090909091" customWidth="1"/>
    <col min="24" max="24" width="12.7" customWidth="1"/>
    <col min="25" max="26" width="11.1363636363636" customWidth="1"/>
  </cols>
  <sheetData>
    <row r="1" ht="16.5" customHeight="1" spans="2:26">
      <c r="B1" s="158"/>
      <c r="D1" s="159"/>
      <c r="E1" s="159"/>
      <c r="F1" s="159"/>
      <c r="G1" s="159"/>
      <c r="H1" s="160"/>
      <c r="I1" s="160"/>
      <c r="K1" s="160"/>
      <c r="L1" s="160"/>
      <c r="M1" s="160"/>
      <c r="P1" s="160"/>
      <c r="T1" s="160"/>
      <c r="X1" s="158"/>
      <c r="Z1" s="54" t="s">
        <v>216</v>
      </c>
    </row>
    <row r="2" ht="26.25" customHeight="1" spans="1:26">
      <c r="A2" s="51" t="s">
        <v>217</v>
      </c>
      <c r="B2" s="51"/>
      <c r="C2" s="51"/>
      <c r="D2" s="51"/>
      <c r="E2" s="51"/>
      <c r="F2" s="51"/>
      <c r="G2" s="51"/>
      <c r="H2" s="51"/>
      <c r="I2" s="51"/>
      <c r="J2" s="3"/>
      <c r="K2" s="51"/>
      <c r="L2" s="51"/>
      <c r="M2" s="51"/>
      <c r="N2" s="3"/>
      <c r="O2" s="3"/>
      <c r="P2" s="51"/>
      <c r="Q2" s="3"/>
      <c r="R2" s="3"/>
      <c r="S2" s="3"/>
      <c r="T2" s="51"/>
      <c r="U2" s="51"/>
      <c r="V2" s="51"/>
      <c r="W2" s="51"/>
      <c r="X2" s="51"/>
      <c r="Y2" s="51"/>
      <c r="Z2" s="51"/>
    </row>
    <row r="3" ht="15" customHeight="1" spans="1:26">
      <c r="A3" s="4" t="str">
        <f>"单位名称："&amp;"曲靖市图书馆"</f>
        <v>单位名称：曲靖市图书馆</v>
      </c>
      <c r="B3" s="161"/>
      <c r="C3" s="161"/>
      <c r="D3" s="161"/>
      <c r="E3" s="161"/>
      <c r="F3" s="161"/>
      <c r="G3" s="161"/>
      <c r="H3" s="162"/>
      <c r="I3" s="162"/>
      <c r="J3" s="6"/>
      <c r="K3" s="162"/>
      <c r="L3" s="162"/>
      <c r="M3" s="162"/>
      <c r="N3" s="6"/>
      <c r="O3" s="6"/>
      <c r="P3" s="162"/>
      <c r="Q3" s="6"/>
      <c r="R3" s="6"/>
      <c r="S3" s="6"/>
      <c r="T3" s="162"/>
      <c r="X3" s="158"/>
      <c r="Z3" s="310" t="s">
        <v>2</v>
      </c>
    </row>
    <row r="4" ht="18" customHeight="1" spans="1:26">
      <c r="A4" s="163" t="s">
        <v>218</v>
      </c>
      <c r="B4" s="163" t="s">
        <v>219</v>
      </c>
      <c r="C4" s="163" t="s">
        <v>220</v>
      </c>
      <c r="D4" s="163" t="s">
        <v>221</v>
      </c>
      <c r="E4" s="163" t="s">
        <v>222</v>
      </c>
      <c r="F4" s="163" t="s">
        <v>223</v>
      </c>
      <c r="G4" s="163" t="s">
        <v>224</v>
      </c>
      <c r="H4" s="65" t="s">
        <v>225</v>
      </c>
      <c r="I4" s="65" t="s">
        <v>225</v>
      </c>
      <c r="J4" s="10"/>
      <c r="K4" s="65"/>
      <c r="L4" s="65"/>
      <c r="M4" s="65"/>
      <c r="N4" s="10"/>
      <c r="O4" s="10"/>
      <c r="P4" s="65"/>
      <c r="Q4" s="10"/>
      <c r="R4" s="10"/>
      <c r="S4" s="10"/>
      <c r="T4" s="176" t="s">
        <v>35</v>
      </c>
      <c r="U4" s="65" t="s">
        <v>36</v>
      </c>
      <c r="V4" s="65"/>
      <c r="W4" s="65"/>
      <c r="X4" s="65"/>
      <c r="Y4" s="65"/>
      <c r="Z4" s="65"/>
    </row>
    <row r="5" ht="18" customHeight="1" spans="1:26">
      <c r="A5" s="164"/>
      <c r="B5" s="165"/>
      <c r="C5" s="164"/>
      <c r="D5" s="164"/>
      <c r="E5" s="164"/>
      <c r="F5" s="164"/>
      <c r="G5" s="164"/>
      <c r="H5" s="65" t="s">
        <v>226</v>
      </c>
      <c r="I5" s="65" t="s">
        <v>32</v>
      </c>
      <c r="J5" s="10"/>
      <c r="K5" s="65"/>
      <c r="L5" s="65"/>
      <c r="M5" s="65"/>
      <c r="N5" s="10"/>
      <c r="O5" s="10"/>
      <c r="P5" s="65"/>
      <c r="Q5" s="10" t="s">
        <v>227</v>
      </c>
      <c r="R5" s="10"/>
      <c r="S5" s="10"/>
      <c r="T5" s="163" t="s">
        <v>35</v>
      </c>
      <c r="U5" s="65" t="s">
        <v>36</v>
      </c>
      <c r="V5" s="176" t="s">
        <v>37</v>
      </c>
      <c r="W5" s="65" t="s">
        <v>36</v>
      </c>
      <c r="X5" s="176" t="s">
        <v>39</v>
      </c>
      <c r="Y5" s="176" t="s">
        <v>40</v>
      </c>
      <c r="Z5" s="174" t="s">
        <v>41</v>
      </c>
    </row>
    <row r="6" customHeight="1" spans="1:26">
      <c r="A6" s="166"/>
      <c r="B6" s="166"/>
      <c r="C6" s="166"/>
      <c r="D6" s="166"/>
      <c r="E6" s="166"/>
      <c r="F6" s="166"/>
      <c r="G6" s="166"/>
      <c r="H6" s="166"/>
      <c r="I6" s="173" t="s">
        <v>228</v>
      </c>
      <c r="J6" s="174" t="s">
        <v>229</v>
      </c>
      <c r="K6" s="163" t="s">
        <v>230</v>
      </c>
      <c r="L6" s="163" t="s">
        <v>231</v>
      </c>
      <c r="M6" s="163" t="s">
        <v>232</v>
      </c>
      <c r="N6" s="163" t="s">
        <v>233</v>
      </c>
      <c r="O6" s="163" t="s">
        <v>33</v>
      </c>
      <c r="P6" s="163" t="s">
        <v>34</v>
      </c>
      <c r="Q6" s="163" t="s">
        <v>32</v>
      </c>
      <c r="R6" s="163" t="s">
        <v>33</v>
      </c>
      <c r="S6" s="163" t="s">
        <v>34</v>
      </c>
      <c r="T6" s="166"/>
      <c r="U6" s="163" t="s">
        <v>31</v>
      </c>
      <c r="V6" s="163" t="s">
        <v>37</v>
      </c>
      <c r="W6" s="163" t="s">
        <v>234</v>
      </c>
      <c r="X6" s="163" t="s">
        <v>39</v>
      </c>
      <c r="Y6" s="163" t="s">
        <v>40</v>
      </c>
      <c r="Z6" s="163" t="s">
        <v>41</v>
      </c>
    </row>
    <row r="7" ht="37.5" customHeight="1" spans="1:26">
      <c r="A7" s="167"/>
      <c r="B7" s="167"/>
      <c r="C7" s="167"/>
      <c r="D7" s="167"/>
      <c r="E7" s="167"/>
      <c r="F7" s="167"/>
      <c r="G7" s="167"/>
      <c r="H7" s="167"/>
      <c r="I7" s="53" t="s">
        <v>31</v>
      </c>
      <c r="J7" s="53" t="s">
        <v>235</v>
      </c>
      <c r="K7" s="175" t="s">
        <v>229</v>
      </c>
      <c r="L7" s="175" t="s">
        <v>231</v>
      </c>
      <c r="M7" s="175" t="s">
        <v>232</v>
      </c>
      <c r="N7" s="175" t="s">
        <v>233</v>
      </c>
      <c r="O7" s="175" t="s">
        <v>233</v>
      </c>
      <c r="P7" s="175" t="s">
        <v>233</v>
      </c>
      <c r="Q7" s="175" t="s">
        <v>231</v>
      </c>
      <c r="R7" s="175" t="s">
        <v>232</v>
      </c>
      <c r="S7" s="175" t="s">
        <v>233</v>
      </c>
      <c r="T7" s="175" t="s">
        <v>35</v>
      </c>
      <c r="U7" s="175" t="s">
        <v>31</v>
      </c>
      <c r="V7" s="175" t="s">
        <v>37</v>
      </c>
      <c r="W7" s="175" t="s">
        <v>234</v>
      </c>
      <c r="X7" s="175" t="s">
        <v>39</v>
      </c>
      <c r="Y7" s="175" t="s">
        <v>40</v>
      </c>
      <c r="Z7" s="175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69">
        <v>25</v>
      </c>
      <c r="Z8" s="177">
        <v>26</v>
      </c>
    </row>
    <row r="9" ht="21" customHeight="1" outlineLevel="1" spans="1:26">
      <c r="A9" s="13" t="s">
        <v>43</v>
      </c>
      <c r="B9" s="168"/>
      <c r="C9" s="168"/>
      <c r="D9" s="168"/>
      <c r="E9" s="168"/>
      <c r="F9" s="168"/>
      <c r="G9" s="168"/>
      <c r="H9" s="15">
        <v>542.688408</v>
      </c>
      <c r="I9" s="15">
        <v>542.688408</v>
      </c>
      <c r="J9" s="15"/>
      <c r="K9" s="15"/>
      <c r="L9" s="15"/>
      <c r="M9" s="15">
        <v>542.688408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69" t="s">
        <v>43</v>
      </c>
      <c r="B10" s="13" t="s">
        <v>236</v>
      </c>
      <c r="C10" s="13" t="s">
        <v>237</v>
      </c>
      <c r="D10" s="13" t="s">
        <v>61</v>
      </c>
      <c r="E10" s="13" t="s">
        <v>62</v>
      </c>
      <c r="F10" s="13" t="s">
        <v>238</v>
      </c>
      <c r="G10" s="13" t="s">
        <v>164</v>
      </c>
      <c r="H10" s="15">
        <v>153.6108</v>
      </c>
      <c r="I10" s="15">
        <v>153.6108</v>
      </c>
      <c r="J10" s="15"/>
      <c r="K10" s="15"/>
      <c r="L10" s="15"/>
      <c r="M10" s="15">
        <v>153.6108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69" t="s">
        <v>43</v>
      </c>
      <c r="B11" s="13" t="s">
        <v>236</v>
      </c>
      <c r="C11" s="13" t="s">
        <v>237</v>
      </c>
      <c r="D11" s="13" t="s">
        <v>61</v>
      </c>
      <c r="E11" s="13" t="s">
        <v>62</v>
      </c>
      <c r="F11" s="13" t="s">
        <v>239</v>
      </c>
      <c r="G11" s="13" t="s">
        <v>167</v>
      </c>
      <c r="H11" s="15">
        <v>14.1168</v>
      </c>
      <c r="I11" s="15">
        <v>14.1168</v>
      </c>
      <c r="J11" s="15"/>
      <c r="K11" s="15"/>
      <c r="L11" s="15"/>
      <c r="M11" s="15">
        <v>14.1168</v>
      </c>
      <c r="N11" s="15"/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69" t="s">
        <v>43</v>
      </c>
      <c r="B12" s="13" t="s">
        <v>236</v>
      </c>
      <c r="C12" s="13" t="s">
        <v>237</v>
      </c>
      <c r="D12" s="13" t="s">
        <v>61</v>
      </c>
      <c r="E12" s="13" t="s">
        <v>62</v>
      </c>
      <c r="F12" s="13" t="s">
        <v>240</v>
      </c>
      <c r="G12" s="13" t="s">
        <v>171</v>
      </c>
      <c r="H12" s="15">
        <v>12.8009</v>
      </c>
      <c r="I12" s="15">
        <v>12.8009</v>
      </c>
      <c r="J12" s="15"/>
      <c r="K12" s="15"/>
      <c r="L12" s="15"/>
      <c r="M12" s="15">
        <v>12.8009</v>
      </c>
      <c r="N12" s="15"/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69" t="s">
        <v>43</v>
      </c>
      <c r="B13" s="13" t="s">
        <v>236</v>
      </c>
      <c r="C13" s="13" t="s">
        <v>237</v>
      </c>
      <c r="D13" s="13" t="s">
        <v>61</v>
      </c>
      <c r="E13" s="13" t="s">
        <v>62</v>
      </c>
      <c r="F13" s="13" t="s">
        <v>240</v>
      </c>
      <c r="G13" s="13" t="s">
        <v>171</v>
      </c>
      <c r="H13" s="15">
        <v>98.1924</v>
      </c>
      <c r="I13" s="15">
        <v>98.1924</v>
      </c>
      <c r="J13" s="15"/>
      <c r="K13" s="15"/>
      <c r="L13" s="15"/>
      <c r="M13" s="15">
        <v>98.1924</v>
      </c>
      <c r="N13" s="15"/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69" t="s">
        <v>43</v>
      </c>
      <c r="B14" s="13" t="s">
        <v>236</v>
      </c>
      <c r="C14" s="13" t="s">
        <v>237</v>
      </c>
      <c r="D14" s="13" t="s">
        <v>61</v>
      </c>
      <c r="E14" s="13" t="s">
        <v>62</v>
      </c>
      <c r="F14" s="13" t="s">
        <v>240</v>
      </c>
      <c r="G14" s="13" t="s">
        <v>171</v>
      </c>
      <c r="H14" s="15">
        <v>29.04</v>
      </c>
      <c r="I14" s="15">
        <v>29.04</v>
      </c>
      <c r="J14" s="15"/>
      <c r="K14" s="15"/>
      <c r="L14" s="15"/>
      <c r="M14" s="15">
        <v>29.04</v>
      </c>
      <c r="N14" s="15"/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69" t="s">
        <v>43</v>
      </c>
      <c r="B15" s="13" t="s">
        <v>241</v>
      </c>
      <c r="C15" s="13" t="s">
        <v>242</v>
      </c>
      <c r="D15" s="13" t="s">
        <v>61</v>
      </c>
      <c r="E15" s="13" t="s">
        <v>62</v>
      </c>
      <c r="F15" s="13" t="s">
        <v>240</v>
      </c>
      <c r="G15" s="13" t="s">
        <v>171</v>
      </c>
      <c r="H15" s="15">
        <v>50.4</v>
      </c>
      <c r="I15" s="15">
        <v>50.4</v>
      </c>
      <c r="J15" s="15"/>
      <c r="K15" s="15"/>
      <c r="L15" s="15"/>
      <c r="M15" s="15">
        <v>50.4</v>
      </c>
      <c r="N15" s="15"/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69" t="s">
        <v>43</v>
      </c>
      <c r="B16" s="13" t="s">
        <v>243</v>
      </c>
      <c r="C16" s="13" t="s">
        <v>244</v>
      </c>
      <c r="D16" s="13" t="s">
        <v>69</v>
      </c>
      <c r="E16" s="13" t="s">
        <v>70</v>
      </c>
      <c r="F16" s="13" t="s">
        <v>245</v>
      </c>
      <c r="G16" s="13" t="s">
        <v>174</v>
      </c>
      <c r="H16" s="15">
        <v>53.483217</v>
      </c>
      <c r="I16" s="15">
        <v>53.483217</v>
      </c>
      <c r="J16" s="15"/>
      <c r="K16" s="15"/>
      <c r="L16" s="15"/>
      <c r="M16" s="15">
        <v>53.483217</v>
      </c>
      <c r="N16" s="15"/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69" t="s">
        <v>43</v>
      </c>
      <c r="B17" s="13" t="s">
        <v>246</v>
      </c>
      <c r="C17" s="13" t="s">
        <v>247</v>
      </c>
      <c r="D17" s="13" t="s">
        <v>78</v>
      </c>
      <c r="E17" s="13" t="s">
        <v>79</v>
      </c>
      <c r="F17" s="13" t="s">
        <v>248</v>
      </c>
      <c r="G17" s="13" t="s">
        <v>177</v>
      </c>
      <c r="H17" s="15">
        <v>19.803586</v>
      </c>
      <c r="I17" s="15">
        <v>19.803586</v>
      </c>
      <c r="J17" s="15"/>
      <c r="K17" s="15"/>
      <c r="L17" s="15"/>
      <c r="M17" s="15">
        <v>19.803586</v>
      </c>
      <c r="N17" s="15"/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69" t="s">
        <v>43</v>
      </c>
      <c r="B18" s="13" t="s">
        <v>249</v>
      </c>
      <c r="C18" s="13" t="s">
        <v>250</v>
      </c>
      <c r="D18" s="13" t="s">
        <v>80</v>
      </c>
      <c r="E18" s="13" t="s">
        <v>81</v>
      </c>
      <c r="F18" s="13" t="s">
        <v>251</v>
      </c>
      <c r="G18" s="13" t="s">
        <v>179</v>
      </c>
      <c r="H18" s="15">
        <v>1.164917</v>
      </c>
      <c r="I18" s="15">
        <v>1.164917</v>
      </c>
      <c r="J18" s="15"/>
      <c r="K18" s="15"/>
      <c r="L18" s="15"/>
      <c r="M18" s="15">
        <v>1.164917</v>
      </c>
      <c r="N18" s="15"/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69" t="s">
        <v>43</v>
      </c>
      <c r="B19" s="13" t="s">
        <v>252</v>
      </c>
      <c r="C19" s="13" t="s">
        <v>253</v>
      </c>
      <c r="D19" s="13" t="s">
        <v>73</v>
      </c>
      <c r="E19" s="13" t="s">
        <v>72</v>
      </c>
      <c r="F19" s="13" t="s">
        <v>251</v>
      </c>
      <c r="G19" s="13" t="s">
        <v>179</v>
      </c>
      <c r="H19" s="15">
        <v>2.038604</v>
      </c>
      <c r="I19" s="15">
        <v>2.038604</v>
      </c>
      <c r="J19" s="15"/>
      <c r="K19" s="15"/>
      <c r="L19" s="15"/>
      <c r="M19" s="15">
        <v>2.038604</v>
      </c>
      <c r="N19" s="15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69" t="s">
        <v>43</v>
      </c>
      <c r="B20" s="13" t="s">
        <v>254</v>
      </c>
      <c r="C20" s="13" t="s">
        <v>255</v>
      </c>
      <c r="D20" s="13" t="s">
        <v>80</v>
      </c>
      <c r="E20" s="13" t="s">
        <v>81</v>
      </c>
      <c r="F20" s="13" t="s">
        <v>251</v>
      </c>
      <c r="G20" s="13" t="s">
        <v>179</v>
      </c>
      <c r="H20" s="15">
        <v>1.33</v>
      </c>
      <c r="I20" s="15">
        <v>1.33</v>
      </c>
      <c r="J20" s="15"/>
      <c r="K20" s="15"/>
      <c r="L20" s="15"/>
      <c r="M20" s="15">
        <v>1.33</v>
      </c>
      <c r="N20" s="15"/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69" t="s">
        <v>43</v>
      </c>
      <c r="B21" s="13" t="s">
        <v>256</v>
      </c>
      <c r="C21" s="13" t="s">
        <v>257</v>
      </c>
      <c r="D21" s="13" t="s">
        <v>86</v>
      </c>
      <c r="E21" s="13" t="s">
        <v>87</v>
      </c>
      <c r="F21" s="13" t="s">
        <v>258</v>
      </c>
      <c r="G21" s="13" t="s">
        <v>87</v>
      </c>
      <c r="H21" s="15">
        <v>42.531612</v>
      </c>
      <c r="I21" s="15">
        <v>42.531612</v>
      </c>
      <c r="J21" s="15"/>
      <c r="K21" s="15"/>
      <c r="L21" s="15"/>
      <c r="M21" s="15">
        <v>42.531612</v>
      </c>
      <c r="N21" s="15"/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69" t="s">
        <v>43</v>
      </c>
      <c r="B22" s="13" t="s">
        <v>259</v>
      </c>
      <c r="C22" s="13" t="s">
        <v>199</v>
      </c>
      <c r="D22" s="13" t="s">
        <v>61</v>
      </c>
      <c r="E22" s="13" t="s">
        <v>62</v>
      </c>
      <c r="F22" s="13" t="s">
        <v>260</v>
      </c>
      <c r="G22" s="13" t="s">
        <v>199</v>
      </c>
      <c r="H22" s="15">
        <v>0.68</v>
      </c>
      <c r="I22" s="15">
        <v>0.68</v>
      </c>
      <c r="J22" s="15"/>
      <c r="K22" s="15"/>
      <c r="L22" s="15"/>
      <c r="M22" s="15">
        <v>0.68</v>
      </c>
      <c r="N22" s="15"/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69" t="s">
        <v>43</v>
      </c>
      <c r="B23" s="13" t="s">
        <v>261</v>
      </c>
      <c r="C23" s="13" t="s">
        <v>262</v>
      </c>
      <c r="D23" s="13" t="s">
        <v>61</v>
      </c>
      <c r="E23" s="13" t="s">
        <v>62</v>
      </c>
      <c r="F23" s="13" t="s">
        <v>263</v>
      </c>
      <c r="G23" s="13" t="s">
        <v>189</v>
      </c>
      <c r="H23" s="15">
        <v>0.8</v>
      </c>
      <c r="I23" s="15">
        <v>0.8</v>
      </c>
      <c r="J23" s="15"/>
      <c r="K23" s="15"/>
      <c r="L23" s="15"/>
      <c r="M23" s="15">
        <v>0.8</v>
      </c>
      <c r="N23" s="15"/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69" t="s">
        <v>43</v>
      </c>
      <c r="B24" s="13" t="s">
        <v>264</v>
      </c>
      <c r="C24" s="13" t="s">
        <v>193</v>
      </c>
      <c r="D24" s="13" t="s">
        <v>61</v>
      </c>
      <c r="E24" s="13" t="s">
        <v>62</v>
      </c>
      <c r="F24" s="13" t="s">
        <v>265</v>
      </c>
      <c r="G24" s="13" t="s">
        <v>193</v>
      </c>
      <c r="H24" s="15">
        <v>0.36</v>
      </c>
      <c r="I24" s="15">
        <v>0.36</v>
      </c>
      <c r="J24" s="15"/>
      <c r="K24" s="15"/>
      <c r="L24" s="15"/>
      <c r="M24" s="15">
        <v>0.36</v>
      </c>
      <c r="N24" s="15"/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69" t="s">
        <v>43</v>
      </c>
      <c r="B25" s="13" t="s">
        <v>261</v>
      </c>
      <c r="C25" s="13" t="s">
        <v>262</v>
      </c>
      <c r="D25" s="13" t="s">
        <v>61</v>
      </c>
      <c r="E25" s="13" t="s">
        <v>62</v>
      </c>
      <c r="F25" s="13" t="s">
        <v>266</v>
      </c>
      <c r="G25" s="13" t="s">
        <v>183</v>
      </c>
      <c r="H25" s="15">
        <v>19.76585</v>
      </c>
      <c r="I25" s="15">
        <v>19.76585</v>
      </c>
      <c r="J25" s="15"/>
      <c r="K25" s="15"/>
      <c r="L25" s="15"/>
      <c r="M25" s="15">
        <v>19.76585</v>
      </c>
      <c r="N25" s="15"/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69" t="s">
        <v>43</v>
      </c>
      <c r="B26" s="13" t="s">
        <v>267</v>
      </c>
      <c r="C26" s="13" t="s">
        <v>268</v>
      </c>
      <c r="D26" s="13" t="s">
        <v>67</v>
      </c>
      <c r="E26" s="13" t="s">
        <v>68</v>
      </c>
      <c r="F26" s="13" t="s">
        <v>266</v>
      </c>
      <c r="G26" s="13" t="s">
        <v>183</v>
      </c>
      <c r="H26" s="15">
        <v>0.1</v>
      </c>
      <c r="I26" s="15">
        <v>0.1</v>
      </c>
      <c r="J26" s="15"/>
      <c r="K26" s="15"/>
      <c r="L26" s="15"/>
      <c r="M26" s="15">
        <v>0.1</v>
      </c>
      <c r="N26" s="15"/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1" spans="1:26">
      <c r="A27" s="169" t="s">
        <v>43</v>
      </c>
      <c r="B27" s="13" t="s">
        <v>269</v>
      </c>
      <c r="C27" s="13" t="s">
        <v>270</v>
      </c>
      <c r="D27" s="13" t="s">
        <v>67</v>
      </c>
      <c r="E27" s="13" t="s">
        <v>68</v>
      </c>
      <c r="F27" s="13" t="s">
        <v>266</v>
      </c>
      <c r="G27" s="13" t="s">
        <v>183</v>
      </c>
      <c r="H27" s="15">
        <v>1.018562</v>
      </c>
      <c r="I27" s="15">
        <v>1.018562</v>
      </c>
      <c r="J27" s="15"/>
      <c r="K27" s="15"/>
      <c r="L27" s="15"/>
      <c r="M27" s="15">
        <v>1.018562</v>
      </c>
      <c r="N27" s="15"/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1" spans="1:26">
      <c r="A28" s="169" t="s">
        <v>43</v>
      </c>
      <c r="B28" s="13" t="s">
        <v>271</v>
      </c>
      <c r="C28" s="13" t="s">
        <v>192</v>
      </c>
      <c r="D28" s="13" t="s">
        <v>61</v>
      </c>
      <c r="E28" s="13" t="s">
        <v>62</v>
      </c>
      <c r="F28" s="13" t="s">
        <v>272</v>
      </c>
      <c r="G28" s="13" t="s">
        <v>192</v>
      </c>
      <c r="H28" s="15">
        <v>2.459952</v>
      </c>
      <c r="I28" s="15">
        <v>2.459952</v>
      </c>
      <c r="J28" s="15"/>
      <c r="K28" s="15"/>
      <c r="L28" s="15"/>
      <c r="M28" s="15">
        <v>2.459952</v>
      </c>
      <c r="N28" s="15"/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outlineLevel="1" spans="1:26">
      <c r="A29" s="169" t="s">
        <v>43</v>
      </c>
      <c r="B29" s="13" t="s">
        <v>273</v>
      </c>
      <c r="C29" s="13" t="s">
        <v>195</v>
      </c>
      <c r="D29" s="13" t="s">
        <v>61</v>
      </c>
      <c r="E29" s="13" t="s">
        <v>62</v>
      </c>
      <c r="F29" s="13" t="s">
        <v>274</v>
      </c>
      <c r="G29" s="13" t="s">
        <v>195</v>
      </c>
      <c r="H29" s="15">
        <v>5.8992</v>
      </c>
      <c r="I29" s="15">
        <v>5.8992</v>
      </c>
      <c r="J29" s="15"/>
      <c r="K29" s="15"/>
      <c r="L29" s="15"/>
      <c r="M29" s="15">
        <v>5.8992</v>
      </c>
      <c r="N29" s="15"/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3.25" customHeight="1" outlineLevel="1" spans="1:26">
      <c r="A30" s="169" t="s">
        <v>43</v>
      </c>
      <c r="B30" s="13" t="s">
        <v>273</v>
      </c>
      <c r="C30" s="13" t="s">
        <v>195</v>
      </c>
      <c r="D30" s="13" t="s">
        <v>67</v>
      </c>
      <c r="E30" s="13" t="s">
        <v>68</v>
      </c>
      <c r="F30" s="13" t="s">
        <v>274</v>
      </c>
      <c r="G30" s="13" t="s">
        <v>195</v>
      </c>
      <c r="H30" s="15">
        <v>3.442759</v>
      </c>
      <c r="I30" s="15">
        <v>3.442759</v>
      </c>
      <c r="J30" s="15"/>
      <c r="K30" s="15"/>
      <c r="L30" s="15"/>
      <c r="M30" s="15">
        <v>3.442759</v>
      </c>
      <c r="N30" s="15"/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3.25" customHeight="1" outlineLevel="1" spans="1:26">
      <c r="A31" s="169" t="s">
        <v>43</v>
      </c>
      <c r="B31" s="13" t="s">
        <v>275</v>
      </c>
      <c r="C31" s="13" t="s">
        <v>197</v>
      </c>
      <c r="D31" s="13" t="s">
        <v>61</v>
      </c>
      <c r="E31" s="13" t="s">
        <v>62</v>
      </c>
      <c r="F31" s="13" t="s">
        <v>276</v>
      </c>
      <c r="G31" s="13" t="s">
        <v>197</v>
      </c>
      <c r="H31" s="15">
        <v>6.6292</v>
      </c>
      <c r="I31" s="15">
        <v>6.6292</v>
      </c>
      <c r="J31" s="15"/>
      <c r="K31" s="15"/>
      <c r="L31" s="15"/>
      <c r="M31" s="15">
        <v>6.6292</v>
      </c>
      <c r="N31" s="15"/>
      <c r="O31" s="13"/>
      <c r="P31" s="13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3.25" customHeight="1" outlineLevel="1" spans="1:26">
      <c r="A32" s="169" t="s">
        <v>43</v>
      </c>
      <c r="B32" s="13" t="s">
        <v>275</v>
      </c>
      <c r="C32" s="13" t="s">
        <v>197</v>
      </c>
      <c r="D32" s="13" t="s">
        <v>67</v>
      </c>
      <c r="E32" s="13" t="s">
        <v>68</v>
      </c>
      <c r="F32" s="13" t="s">
        <v>276</v>
      </c>
      <c r="G32" s="13" t="s">
        <v>197</v>
      </c>
      <c r="H32" s="15">
        <v>0.32571</v>
      </c>
      <c r="I32" s="15">
        <v>0.32571</v>
      </c>
      <c r="J32" s="15"/>
      <c r="K32" s="15"/>
      <c r="L32" s="15"/>
      <c r="M32" s="15">
        <v>0.32571</v>
      </c>
      <c r="N32" s="15"/>
      <c r="O32" s="13"/>
      <c r="P32" s="13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23.25" customHeight="1" outlineLevel="1" spans="1:26">
      <c r="A33" s="169" t="s">
        <v>43</v>
      </c>
      <c r="B33" s="13" t="s">
        <v>275</v>
      </c>
      <c r="C33" s="13" t="s">
        <v>197</v>
      </c>
      <c r="D33" s="13" t="s">
        <v>67</v>
      </c>
      <c r="E33" s="13" t="s">
        <v>68</v>
      </c>
      <c r="F33" s="13" t="s">
        <v>276</v>
      </c>
      <c r="G33" s="13" t="s">
        <v>197</v>
      </c>
      <c r="H33" s="15">
        <v>3.452539</v>
      </c>
      <c r="I33" s="15">
        <v>3.452539</v>
      </c>
      <c r="J33" s="15"/>
      <c r="K33" s="15"/>
      <c r="L33" s="15"/>
      <c r="M33" s="15">
        <v>3.452539</v>
      </c>
      <c r="N33" s="15"/>
      <c r="O33" s="13"/>
      <c r="P33" s="13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23.25" customHeight="1" outlineLevel="1" spans="1:26">
      <c r="A34" s="169" t="s">
        <v>43</v>
      </c>
      <c r="B34" s="13" t="s">
        <v>277</v>
      </c>
      <c r="C34" s="13" t="s">
        <v>201</v>
      </c>
      <c r="D34" s="13" t="s">
        <v>67</v>
      </c>
      <c r="E34" s="13" t="s">
        <v>68</v>
      </c>
      <c r="F34" s="13" t="s">
        <v>278</v>
      </c>
      <c r="G34" s="13" t="s">
        <v>201</v>
      </c>
      <c r="H34" s="15">
        <v>11.3004</v>
      </c>
      <c r="I34" s="15">
        <v>11.3004</v>
      </c>
      <c r="J34" s="15"/>
      <c r="K34" s="15"/>
      <c r="L34" s="15"/>
      <c r="M34" s="15">
        <v>11.3004</v>
      </c>
      <c r="N34" s="15"/>
      <c r="O34" s="13"/>
      <c r="P34" s="13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3.25" customHeight="1" outlineLevel="1" spans="1:26">
      <c r="A35" s="169" t="s">
        <v>43</v>
      </c>
      <c r="B35" s="13" t="s">
        <v>277</v>
      </c>
      <c r="C35" s="13" t="s">
        <v>201</v>
      </c>
      <c r="D35" s="13" t="s">
        <v>67</v>
      </c>
      <c r="E35" s="13" t="s">
        <v>68</v>
      </c>
      <c r="F35" s="13" t="s">
        <v>278</v>
      </c>
      <c r="G35" s="13" t="s">
        <v>201</v>
      </c>
      <c r="H35" s="15">
        <v>0.5414</v>
      </c>
      <c r="I35" s="15">
        <v>0.5414</v>
      </c>
      <c r="J35" s="15"/>
      <c r="K35" s="15"/>
      <c r="L35" s="15"/>
      <c r="M35" s="15">
        <v>0.5414</v>
      </c>
      <c r="N35" s="15"/>
      <c r="O35" s="13"/>
      <c r="P35" s="13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23.25" customHeight="1" outlineLevel="1" spans="1:26">
      <c r="A36" s="169" t="s">
        <v>43</v>
      </c>
      <c r="B36" s="13" t="s">
        <v>277</v>
      </c>
      <c r="C36" s="13" t="s">
        <v>201</v>
      </c>
      <c r="D36" s="13" t="s">
        <v>67</v>
      </c>
      <c r="E36" s="13" t="s">
        <v>68</v>
      </c>
      <c r="F36" s="13" t="s">
        <v>279</v>
      </c>
      <c r="G36" s="13" t="s">
        <v>202</v>
      </c>
      <c r="H36" s="15">
        <v>2.4</v>
      </c>
      <c r="I36" s="15">
        <v>2.4</v>
      </c>
      <c r="J36" s="15"/>
      <c r="K36" s="15"/>
      <c r="L36" s="15"/>
      <c r="M36" s="15">
        <v>2.4</v>
      </c>
      <c r="N36" s="15"/>
      <c r="O36" s="13"/>
      <c r="P36" s="13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23.25" customHeight="1" spans="1:26">
      <c r="A37" s="169" t="s">
        <v>43</v>
      </c>
      <c r="B37" s="13" t="s">
        <v>280</v>
      </c>
      <c r="C37" s="13" t="s">
        <v>281</v>
      </c>
      <c r="D37" s="13" t="s">
        <v>78</v>
      </c>
      <c r="E37" s="13" t="s">
        <v>79</v>
      </c>
      <c r="F37" s="13" t="s">
        <v>282</v>
      </c>
      <c r="G37" s="13" t="s">
        <v>203</v>
      </c>
      <c r="H37" s="15">
        <v>5</v>
      </c>
      <c r="I37" s="15">
        <v>5</v>
      </c>
      <c r="J37" s="15"/>
      <c r="K37" s="15"/>
      <c r="L37" s="15"/>
      <c r="M37" s="15">
        <v>5</v>
      </c>
      <c r="N37" s="15"/>
      <c r="O37" s="13"/>
      <c r="P37" s="13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7.25" customHeight="1" spans="1:26">
      <c r="A38" s="170" t="s">
        <v>88</v>
      </c>
      <c r="B38" s="171"/>
      <c r="C38" s="171"/>
      <c r="D38" s="171"/>
      <c r="E38" s="171"/>
      <c r="F38" s="171"/>
      <c r="G38" s="172"/>
      <c r="H38" s="15">
        <v>542.688408</v>
      </c>
      <c r="I38" s="15">
        <v>542.688408</v>
      </c>
      <c r="J38" s="15"/>
      <c r="K38" s="15"/>
      <c r="L38" s="15"/>
      <c r="M38" s="15">
        <v>542.688408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57638888888889" right="0.357638888888889" top="1" bottom="0.802777777777778" header="0.5" footer="0.5"/>
  <pageSetup paperSize="9" scale="38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zoomScale="40" zoomScaleNormal="40" workbookViewId="0">
      <selection activeCell="A1" sqref="A1:W24"/>
    </sheetView>
  </sheetViews>
  <sheetFormatPr defaultColWidth="9.13636363636364" defaultRowHeight="14.25" customHeight="1"/>
  <cols>
    <col min="1" max="1" width="10.2909090909091" customWidth="1"/>
    <col min="2" max="2" width="13.4272727272727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0" width="10.7" customWidth="1"/>
    <col min="11" max="11" width="11" customWidth="1"/>
    <col min="12" max="14" width="12.2909090909091" customWidth="1"/>
    <col min="15" max="15" width="12.7" customWidth="1"/>
    <col min="16" max="17" width="11.1363636363636" customWidth="1"/>
    <col min="19" max="19" width="10.2909090909091" customWidth="1"/>
    <col min="20" max="21" width="11.8545454545455" customWidth="1"/>
    <col min="22" max="22" width="11.7" customWidth="1"/>
    <col min="23" max="23" width="10.2909090909091" customWidth="1"/>
  </cols>
  <sheetData>
    <row r="1" ht="13.5" customHeight="1" spans="2:23">
      <c r="B1" s="150"/>
      <c r="E1" s="1"/>
      <c r="F1" s="1"/>
      <c r="G1" s="1"/>
      <c r="H1" s="1"/>
      <c r="U1" s="150"/>
      <c r="W1" s="157" t="s">
        <v>283</v>
      </c>
    </row>
    <row r="2" ht="27.75" customHeight="1" spans="1:23">
      <c r="A2" s="3" t="s">
        <v>284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"单位名称："&amp;"曲靖市图书馆"</f>
        <v>单位名称：曲靖市图书馆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50"/>
      <c r="W3" s="308" t="s">
        <v>2</v>
      </c>
    </row>
    <row r="4" ht="21.75" customHeight="1" spans="1:23">
      <c r="A4" s="8" t="s">
        <v>285</v>
      </c>
      <c r="B4" s="9" t="s">
        <v>219</v>
      </c>
      <c r="C4" s="8" t="s">
        <v>220</v>
      </c>
      <c r="D4" s="8" t="s">
        <v>218</v>
      </c>
      <c r="E4" s="9" t="s">
        <v>221</v>
      </c>
      <c r="F4" s="9" t="s">
        <v>222</v>
      </c>
      <c r="G4" s="9" t="s">
        <v>286</v>
      </c>
      <c r="H4" s="9" t="s">
        <v>287</v>
      </c>
      <c r="I4" s="10" t="s">
        <v>29</v>
      </c>
      <c r="J4" s="10" t="s">
        <v>288</v>
      </c>
      <c r="K4" s="10"/>
      <c r="L4" s="10"/>
      <c r="M4" s="10"/>
      <c r="N4" s="10" t="s">
        <v>227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51"/>
      <c r="F5" s="151"/>
      <c r="G5" s="151"/>
      <c r="H5" s="151"/>
      <c r="I5" s="10"/>
      <c r="J5" s="155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51"/>
      <c r="R5" s="9" t="s">
        <v>31</v>
      </c>
      <c r="S5" s="9" t="s">
        <v>37</v>
      </c>
      <c r="T5" s="9" t="s">
        <v>234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56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7" t="s">
        <v>31</v>
      </c>
      <c r="K7" s="47" t="s">
        <v>289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32" customHeight="1" spans="1:23">
      <c r="A9" s="14"/>
      <c r="B9" s="14"/>
      <c r="C9" s="13" t="s">
        <v>290</v>
      </c>
      <c r="D9" s="14"/>
      <c r="E9" s="14"/>
      <c r="F9" s="14"/>
      <c r="G9" s="14"/>
      <c r="H9" s="14"/>
      <c r="I9" s="15">
        <v>6</v>
      </c>
      <c r="J9" s="15">
        <v>6</v>
      </c>
      <c r="K9" s="15">
        <v>6</v>
      </c>
      <c r="L9" s="15"/>
      <c r="M9" s="15"/>
      <c r="N9" s="15">
        <v>6</v>
      </c>
      <c r="O9" s="15"/>
      <c r="P9" s="15"/>
      <c r="Q9" s="15"/>
      <c r="R9" s="15"/>
      <c r="S9" s="15"/>
      <c r="T9" s="15"/>
      <c r="U9" s="15"/>
      <c r="V9" s="15"/>
      <c r="W9" s="15"/>
    </row>
    <row r="10" ht="32" customHeight="1" spans="1:23">
      <c r="A10" s="13" t="s">
        <v>291</v>
      </c>
      <c r="B10" s="13" t="s">
        <v>292</v>
      </c>
      <c r="C10" s="13" t="s">
        <v>290</v>
      </c>
      <c r="D10" s="13" t="s">
        <v>43</v>
      </c>
      <c r="E10" s="13" t="s">
        <v>61</v>
      </c>
      <c r="F10" s="13" t="s">
        <v>62</v>
      </c>
      <c r="G10" s="13" t="s">
        <v>266</v>
      </c>
      <c r="H10" s="13" t="s">
        <v>183</v>
      </c>
      <c r="I10" s="15">
        <v>3</v>
      </c>
      <c r="J10" s="15">
        <v>3</v>
      </c>
      <c r="K10" s="15">
        <v>3</v>
      </c>
      <c r="L10" s="15"/>
      <c r="M10" s="15"/>
      <c r="N10" s="15">
        <v>3</v>
      </c>
      <c r="O10" s="15"/>
      <c r="P10" s="15"/>
      <c r="Q10" s="15"/>
      <c r="R10" s="15"/>
      <c r="S10" s="15"/>
      <c r="T10" s="15"/>
      <c r="U10" s="15"/>
      <c r="V10" s="15"/>
      <c r="W10" s="15"/>
    </row>
    <row r="11" ht="32" customHeight="1" spans="1:23">
      <c r="A11" s="13" t="s">
        <v>291</v>
      </c>
      <c r="B11" s="13" t="s">
        <v>292</v>
      </c>
      <c r="C11" s="13" t="s">
        <v>290</v>
      </c>
      <c r="D11" s="13" t="s">
        <v>43</v>
      </c>
      <c r="E11" s="13" t="s">
        <v>61</v>
      </c>
      <c r="F11" s="13" t="s">
        <v>62</v>
      </c>
      <c r="G11" s="13" t="s">
        <v>293</v>
      </c>
      <c r="H11" s="13" t="s">
        <v>184</v>
      </c>
      <c r="I11" s="15">
        <v>1</v>
      </c>
      <c r="J11" s="15">
        <v>1</v>
      </c>
      <c r="K11" s="15">
        <v>1</v>
      </c>
      <c r="L11" s="15"/>
      <c r="M11" s="15"/>
      <c r="N11" s="15">
        <v>1</v>
      </c>
      <c r="O11" s="15"/>
      <c r="P11" s="15"/>
      <c r="Q11" s="15"/>
      <c r="R11" s="15"/>
      <c r="S11" s="15"/>
      <c r="T11" s="15"/>
      <c r="U11" s="15"/>
      <c r="V11" s="15"/>
      <c r="W11" s="15"/>
    </row>
    <row r="12" ht="32" customHeight="1" spans="1:23">
      <c r="A12" s="13" t="s">
        <v>291</v>
      </c>
      <c r="B12" s="13" t="s">
        <v>292</v>
      </c>
      <c r="C12" s="13" t="s">
        <v>290</v>
      </c>
      <c r="D12" s="13" t="s">
        <v>43</v>
      </c>
      <c r="E12" s="13" t="s">
        <v>61</v>
      </c>
      <c r="F12" s="13" t="s">
        <v>62</v>
      </c>
      <c r="G12" s="13" t="s">
        <v>294</v>
      </c>
      <c r="H12" s="13" t="s">
        <v>190</v>
      </c>
      <c r="I12" s="15">
        <v>2</v>
      </c>
      <c r="J12" s="15">
        <v>2</v>
      </c>
      <c r="K12" s="15">
        <v>2</v>
      </c>
      <c r="L12" s="15"/>
      <c r="M12" s="15"/>
      <c r="N12" s="15">
        <v>2</v>
      </c>
      <c r="O12" s="15"/>
      <c r="P12" s="15"/>
      <c r="Q12" s="15"/>
      <c r="R12" s="15"/>
      <c r="S12" s="15"/>
      <c r="T12" s="15"/>
      <c r="U12" s="15"/>
      <c r="V12" s="15"/>
      <c r="W12" s="15"/>
    </row>
    <row r="13" ht="32" customHeight="1" spans="1:23">
      <c r="A13" s="13"/>
      <c r="B13" s="13"/>
      <c r="C13" s="13" t="s">
        <v>295</v>
      </c>
      <c r="D13" s="13"/>
      <c r="E13" s="13"/>
      <c r="F13" s="13"/>
      <c r="G13" s="13"/>
      <c r="H13" s="13"/>
      <c r="I13" s="15">
        <v>15</v>
      </c>
      <c r="J13" s="15">
        <v>15</v>
      </c>
      <c r="K13" s="15">
        <v>15</v>
      </c>
      <c r="L13" s="15"/>
      <c r="M13" s="15"/>
      <c r="N13" s="15">
        <v>15</v>
      </c>
      <c r="O13" s="15"/>
      <c r="P13" s="15"/>
      <c r="Q13" s="15"/>
      <c r="R13" s="15"/>
      <c r="S13" s="15"/>
      <c r="T13" s="15"/>
      <c r="U13" s="15"/>
      <c r="V13" s="15"/>
      <c r="W13" s="15"/>
    </row>
    <row r="14" ht="32" customHeight="1" spans="1:23">
      <c r="A14" s="13" t="s">
        <v>296</v>
      </c>
      <c r="B14" s="13" t="s">
        <v>297</v>
      </c>
      <c r="C14" s="13" t="s">
        <v>295</v>
      </c>
      <c r="D14" s="13" t="s">
        <v>43</v>
      </c>
      <c r="E14" s="13" t="s">
        <v>61</v>
      </c>
      <c r="F14" s="13" t="s">
        <v>62</v>
      </c>
      <c r="G14" s="13" t="s">
        <v>298</v>
      </c>
      <c r="H14" s="13" t="s">
        <v>206</v>
      </c>
      <c r="I14" s="15">
        <v>10</v>
      </c>
      <c r="J14" s="15">
        <v>10</v>
      </c>
      <c r="K14" s="15">
        <v>10</v>
      </c>
      <c r="L14" s="15"/>
      <c r="M14" s="15"/>
      <c r="N14" s="15">
        <v>10</v>
      </c>
      <c r="O14" s="15"/>
      <c r="P14" s="15"/>
      <c r="Q14" s="15"/>
      <c r="R14" s="15"/>
      <c r="S14" s="15"/>
      <c r="T14" s="15"/>
      <c r="U14" s="15"/>
      <c r="V14" s="15"/>
      <c r="W14" s="15"/>
    </row>
    <row r="15" ht="32" customHeight="1" spans="1:23">
      <c r="A15" s="13" t="s">
        <v>296</v>
      </c>
      <c r="B15" s="13" t="s">
        <v>297</v>
      </c>
      <c r="C15" s="13" t="s">
        <v>295</v>
      </c>
      <c r="D15" s="13" t="s">
        <v>43</v>
      </c>
      <c r="E15" s="13" t="s">
        <v>61</v>
      </c>
      <c r="F15" s="13" t="s">
        <v>62</v>
      </c>
      <c r="G15" s="13" t="s">
        <v>299</v>
      </c>
      <c r="H15" s="13" t="s">
        <v>208</v>
      </c>
      <c r="I15" s="15">
        <v>5</v>
      </c>
      <c r="J15" s="15">
        <v>5</v>
      </c>
      <c r="K15" s="15">
        <v>5</v>
      </c>
      <c r="L15" s="15"/>
      <c r="M15" s="15"/>
      <c r="N15" s="15">
        <v>5</v>
      </c>
      <c r="O15" s="15"/>
      <c r="P15" s="15"/>
      <c r="Q15" s="15"/>
      <c r="R15" s="15"/>
      <c r="S15" s="15"/>
      <c r="T15" s="15"/>
      <c r="U15" s="15"/>
      <c r="V15" s="15"/>
      <c r="W15" s="15"/>
    </row>
    <row r="16" ht="32" customHeight="1" spans="1:23">
      <c r="A16" s="13"/>
      <c r="B16" s="13"/>
      <c r="C16" s="13" t="s">
        <v>300</v>
      </c>
      <c r="D16" s="13"/>
      <c r="E16" s="13"/>
      <c r="F16" s="13"/>
      <c r="G16" s="13"/>
      <c r="H16" s="13"/>
      <c r="I16" s="15">
        <v>40</v>
      </c>
      <c r="J16" s="15">
        <v>40</v>
      </c>
      <c r="K16" s="15">
        <v>40</v>
      </c>
      <c r="L16" s="15"/>
      <c r="M16" s="15"/>
      <c r="N16" s="15">
        <v>40</v>
      </c>
      <c r="O16" s="15"/>
      <c r="P16" s="15"/>
      <c r="Q16" s="15"/>
      <c r="R16" s="15"/>
      <c r="S16" s="15"/>
      <c r="T16" s="15"/>
      <c r="U16" s="15"/>
      <c r="V16" s="15"/>
      <c r="W16" s="15"/>
    </row>
    <row r="17" ht="32" customHeight="1" spans="1:23">
      <c r="A17" s="13" t="s">
        <v>296</v>
      </c>
      <c r="B17" s="13" t="s">
        <v>301</v>
      </c>
      <c r="C17" s="13" t="s">
        <v>300</v>
      </c>
      <c r="D17" s="13" t="s">
        <v>43</v>
      </c>
      <c r="E17" s="13" t="s">
        <v>61</v>
      </c>
      <c r="F17" s="13" t="s">
        <v>62</v>
      </c>
      <c r="G17" s="13" t="s">
        <v>293</v>
      </c>
      <c r="H17" s="13" t="s">
        <v>184</v>
      </c>
      <c r="I17" s="15">
        <v>0.5</v>
      </c>
      <c r="J17" s="15">
        <v>0.5</v>
      </c>
      <c r="K17" s="15">
        <v>0.5</v>
      </c>
      <c r="L17" s="15"/>
      <c r="M17" s="15"/>
      <c r="N17" s="15">
        <v>0.5</v>
      </c>
      <c r="O17" s="15"/>
      <c r="P17" s="15"/>
      <c r="Q17" s="15"/>
      <c r="R17" s="15"/>
      <c r="S17" s="15"/>
      <c r="T17" s="15"/>
      <c r="U17" s="15"/>
      <c r="V17" s="15"/>
      <c r="W17" s="15"/>
    </row>
    <row r="18" ht="32" customHeight="1" spans="1:23">
      <c r="A18" s="13" t="s">
        <v>296</v>
      </c>
      <c r="B18" s="13" t="s">
        <v>301</v>
      </c>
      <c r="C18" s="13" t="s">
        <v>300</v>
      </c>
      <c r="D18" s="13" t="s">
        <v>43</v>
      </c>
      <c r="E18" s="13" t="s">
        <v>61</v>
      </c>
      <c r="F18" s="13" t="s">
        <v>62</v>
      </c>
      <c r="G18" s="13" t="s">
        <v>293</v>
      </c>
      <c r="H18" s="13" t="s">
        <v>184</v>
      </c>
      <c r="I18" s="15">
        <v>0.5</v>
      </c>
      <c r="J18" s="15">
        <v>0.5</v>
      </c>
      <c r="K18" s="15">
        <v>0.5</v>
      </c>
      <c r="L18" s="15"/>
      <c r="M18" s="15"/>
      <c r="N18" s="15">
        <v>0.5</v>
      </c>
      <c r="O18" s="15"/>
      <c r="P18" s="15"/>
      <c r="Q18" s="15"/>
      <c r="R18" s="15"/>
      <c r="S18" s="15"/>
      <c r="T18" s="15"/>
      <c r="U18" s="15"/>
      <c r="V18" s="15"/>
      <c r="W18" s="15"/>
    </row>
    <row r="19" ht="32" customHeight="1" spans="1:23">
      <c r="A19" s="13" t="s">
        <v>296</v>
      </c>
      <c r="B19" s="13" t="s">
        <v>301</v>
      </c>
      <c r="C19" s="13" t="s">
        <v>300</v>
      </c>
      <c r="D19" s="13" t="s">
        <v>43</v>
      </c>
      <c r="E19" s="13" t="s">
        <v>61</v>
      </c>
      <c r="F19" s="13" t="s">
        <v>62</v>
      </c>
      <c r="G19" s="13" t="s">
        <v>302</v>
      </c>
      <c r="H19" s="13" t="s">
        <v>186</v>
      </c>
      <c r="I19" s="15">
        <v>2</v>
      </c>
      <c r="J19" s="15">
        <v>2</v>
      </c>
      <c r="K19" s="15">
        <v>2</v>
      </c>
      <c r="L19" s="15"/>
      <c r="M19" s="15"/>
      <c r="N19" s="15">
        <v>2</v>
      </c>
      <c r="O19" s="15"/>
      <c r="P19" s="15"/>
      <c r="Q19" s="15"/>
      <c r="R19" s="15"/>
      <c r="S19" s="15"/>
      <c r="T19" s="15"/>
      <c r="U19" s="15"/>
      <c r="V19" s="15"/>
      <c r="W19" s="15"/>
    </row>
    <row r="20" ht="32" customHeight="1" spans="1:23">
      <c r="A20" s="13" t="s">
        <v>296</v>
      </c>
      <c r="B20" s="13" t="s">
        <v>301</v>
      </c>
      <c r="C20" s="13" t="s">
        <v>300</v>
      </c>
      <c r="D20" s="13" t="s">
        <v>43</v>
      </c>
      <c r="E20" s="13" t="s">
        <v>61</v>
      </c>
      <c r="F20" s="13" t="s">
        <v>62</v>
      </c>
      <c r="G20" s="13" t="s">
        <v>302</v>
      </c>
      <c r="H20" s="13" t="s">
        <v>186</v>
      </c>
      <c r="I20" s="15">
        <v>1</v>
      </c>
      <c r="J20" s="15">
        <v>1</v>
      </c>
      <c r="K20" s="15">
        <v>1</v>
      </c>
      <c r="L20" s="15"/>
      <c r="M20" s="15"/>
      <c r="N20" s="15">
        <v>1</v>
      </c>
      <c r="O20" s="15"/>
      <c r="P20" s="15"/>
      <c r="Q20" s="15"/>
      <c r="R20" s="15"/>
      <c r="S20" s="15"/>
      <c r="T20" s="15"/>
      <c r="U20" s="15"/>
      <c r="V20" s="15"/>
      <c r="W20" s="15"/>
    </row>
    <row r="21" ht="32" customHeight="1" spans="1:23">
      <c r="A21" s="13" t="s">
        <v>296</v>
      </c>
      <c r="B21" s="13" t="s">
        <v>301</v>
      </c>
      <c r="C21" s="13" t="s">
        <v>300</v>
      </c>
      <c r="D21" s="13" t="s">
        <v>43</v>
      </c>
      <c r="E21" s="13" t="s">
        <v>61</v>
      </c>
      <c r="F21" s="13" t="s">
        <v>62</v>
      </c>
      <c r="G21" s="13" t="s">
        <v>303</v>
      </c>
      <c r="H21" s="13" t="s">
        <v>188</v>
      </c>
      <c r="I21" s="15">
        <v>36</v>
      </c>
      <c r="J21" s="15">
        <v>36</v>
      </c>
      <c r="K21" s="15">
        <v>36</v>
      </c>
      <c r="L21" s="15"/>
      <c r="M21" s="15"/>
      <c r="N21" s="15">
        <v>36</v>
      </c>
      <c r="O21" s="15"/>
      <c r="P21" s="15"/>
      <c r="Q21" s="15"/>
      <c r="R21" s="15"/>
      <c r="S21" s="15"/>
      <c r="T21" s="15"/>
      <c r="U21" s="15"/>
      <c r="V21" s="15"/>
      <c r="W21" s="15"/>
    </row>
    <row r="22" ht="32" customHeight="1" spans="1:23">
      <c r="A22" s="152" t="s">
        <v>88</v>
      </c>
      <c r="B22" s="153"/>
      <c r="C22" s="153"/>
      <c r="D22" s="153"/>
      <c r="E22" s="153"/>
      <c r="F22" s="153"/>
      <c r="G22" s="153"/>
      <c r="H22" s="154"/>
      <c r="I22" s="15">
        <v>61</v>
      </c>
      <c r="J22" s="15">
        <v>61</v>
      </c>
      <c r="K22" s="15">
        <v>61</v>
      </c>
      <c r="L22" s="15"/>
      <c r="M22" s="15"/>
      <c r="N22" s="15">
        <v>61</v>
      </c>
      <c r="O22" s="15"/>
      <c r="P22" s="15"/>
      <c r="Q22" s="15"/>
      <c r="R22" s="15"/>
      <c r="S22" s="15"/>
      <c r="T22" s="15"/>
      <c r="U22" s="15"/>
      <c r="V22" s="15"/>
      <c r="W22" s="15"/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57638888888889" right="0.357638888888889" top="1" bottom="0.802777777777778" header="0.5" footer="0.5"/>
  <pageSetup paperSize="9" scale="43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0"/>
  <sheetViews>
    <sheetView zoomScale="50" zoomScaleNormal="50" workbookViewId="0">
      <selection activeCell="A1" sqref="A$1:J$1048576"/>
    </sheetView>
  </sheetViews>
  <sheetFormatPr defaultColWidth="9.13636363636364" defaultRowHeight="12" customHeight="1"/>
  <cols>
    <col min="1" max="1" width="23.2727272727273" customWidth="1"/>
    <col min="2" max="2" width="23.8545454545455" customWidth="1"/>
    <col min="3" max="3" width="20.5727272727273" customWidth="1"/>
    <col min="4" max="4" width="20.1363636363636" customWidth="1"/>
    <col min="5" max="5" width="19.8545454545455" customWidth="1"/>
    <col min="6" max="6" width="9.85454545454546" customWidth="1"/>
    <col min="7" max="9" width="10.7272727272727" style="135" customWidth="1"/>
    <col min="10" max="10" width="19.6363636363636" customWidth="1"/>
  </cols>
  <sheetData>
    <row r="1" customHeight="1" spans="10:10">
      <c r="J1" s="54" t="s">
        <v>304</v>
      </c>
    </row>
    <row r="2" ht="28.5" customHeight="1" spans="1:10">
      <c r="A2" s="136" t="s">
        <v>305</v>
      </c>
      <c r="B2" s="137"/>
      <c r="C2" s="137"/>
      <c r="D2" s="137"/>
      <c r="E2" s="138"/>
      <c r="F2" s="139"/>
      <c r="G2" s="138"/>
      <c r="H2" s="139"/>
      <c r="I2" s="139"/>
      <c r="J2" s="138"/>
    </row>
    <row r="3" ht="17.25" customHeight="1" spans="1:8">
      <c r="A3" s="140" t="s">
        <v>306</v>
      </c>
      <c r="B3" s="141"/>
      <c r="C3" s="141"/>
      <c r="D3" s="141"/>
      <c r="E3" s="141"/>
      <c r="F3" s="142"/>
      <c r="G3" s="143"/>
      <c r="H3" s="144"/>
    </row>
    <row r="4" ht="44.25" customHeight="1" spans="1:10">
      <c r="A4" s="47" t="s">
        <v>220</v>
      </c>
      <c r="B4" s="47" t="s">
        <v>307</v>
      </c>
      <c r="C4" s="47" t="s">
        <v>308</v>
      </c>
      <c r="D4" s="47" t="s">
        <v>309</v>
      </c>
      <c r="E4" s="47" t="s">
        <v>310</v>
      </c>
      <c r="F4" s="52" t="s">
        <v>311</v>
      </c>
      <c r="G4" s="145" t="s">
        <v>312</v>
      </c>
      <c r="H4" s="146" t="s">
        <v>313</v>
      </c>
      <c r="I4" s="146" t="s">
        <v>314</v>
      </c>
      <c r="J4" s="47" t="s">
        <v>315</v>
      </c>
    </row>
    <row r="5" ht="18.75" customHeight="1" spans="1:10">
      <c r="A5" s="147">
        <v>2</v>
      </c>
      <c r="B5" s="147">
        <v>3</v>
      </c>
      <c r="C5" s="147">
        <v>4</v>
      </c>
      <c r="D5" s="147">
        <v>5</v>
      </c>
      <c r="E5" s="147">
        <v>6</v>
      </c>
      <c r="F5" s="148">
        <v>7</v>
      </c>
      <c r="G5" s="147">
        <v>8</v>
      </c>
      <c r="H5" s="148">
        <v>9</v>
      </c>
      <c r="I5" s="148">
        <v>10</v>
      </c>
      <c r="J5" s="147">
        <v>11</v>
      </c>
    </row>
    <row r="6" ht="70" customHeight="1" spans="1:10">
      <c r="A6" s="13" t="s">
        <v>300</v>
      </c>
      <c r="B6" s="13" t="s">
        <v>316</v>
      </c>
      <c r="C6" s="13" t="s">
        <v>317</v>
      </c>
      <c r="D6" s="13" t="s">
        <v>318</v>
      </c>
      <c r="E6" s="13" t="s">
        <v>319</v>
      </c>
      <c r="F6" s="13" t="s">
        <v>320</v>
      </c>
      <c r="G6" s="149" t="s">
        <v>321</v>
      </c>
      <c r="H6" s="149" t="s">
        <v>322</v>
      </c>
      <c r="I6" s="149" t="s">
        <v>323</v>
      </c>
      <c r="J6" s="13" t="s">
        <v>324</v>
      </c>
    </row>
    <row r="7" ht="35" customHeight="1" spans="1:10">
      <c r="A7" s="13" t="s">
        <v>300</v>
      </c>
      <c r="B7" s="13" t="s">
        <v>316</v>
      </c>
      <c r="C7" s="13" t="s">
        <v>317</v>
      </c>
      <c r="D7" s="13" t="s">
        <v>318</v>
      </c>
      <c r="E7" s="13" t="s">
        <v>325</v>
      </c>
      <c r="F7" s="13" t="s">
        <v>326</v>
      </c>
      <c r="G7" s="149" t="s">
        <v>327</v>
      </c>
      <c r="H7" s="149" t="s">
        <v>328</v>
      </c>
      <c r="I7" s="149" t="s">
        <v>323</v>
      </c>
      <c r="J7" s="13" t="s">
        <v>329</v>
      </c>
    </row>
    <row r="8" ht="70" customHeight="1" spans="1:10">
      <c r="A8" s="13" t="s">
        <v>300</v>
      </c>
      <c r="B8" s="13" t="s">
        <v>316</v>
      </c>
      <c r="C8" s="13" t="s">
        <v>317</v>
      </c>
      <c r="D8" s="13" t="s">
        <v>318</v>
      </c>
      <c r="E8" s="13" t="s">
        <v>330</v>
      </c>
      <c r="F8" s="13" t="s">
        <v>331</v>
      </c>
      <c r="G8" s="149" t="s">
        <v>332</v>
      </c>
      <c r="H8" s="149" t="s">
        <v>333</v>
      </c>
      <c r="I8" s="149" t="s">
        <v>323</v>
      </c>
      <c r="J8" s="13" t="s">
        <v>334</v>
      </c>
    </row>
    <row r="9" ht="35" customHeight="1" spans="1:10">
      <c r="A9" s="13" t="s">
        <v>300</v>
      </c>
      <c r="B9" s="13" t="s">
        <v>316</v>
      </c>
      <c r="C9" s="13" t="s">
        <v>335</v>
      </c>
      <c r="D9" s="13" t="s">
        <v>336</v>
      </c>
      <c r="E9" s="13" t="s">
        <v>337</v>
      </c>
      <c r="F9" s="13" t="s">
        <v>331</v>
      </c>
      <c r="G9" s="149" t="s">
        <v>144</v>
      </c>
      <c r="H9" s="149" t="s">
        <v>338</v>
      </c>
      <c r="I9" s="149" t="s">
        <v>323</v>
      </c>
      <c r="J9" s="13" t="s">
        <v>339</v>
      </c>
    </row>
    <row r="10" ht="70" customHeight="1" spans="1:10">
      <c r="A10" s="13" t="s">
        <v>300</v>
      </c>
      <c r="B10" s="13" t="s">
        <v>316</v>
      </c>
      <c r="C10" s="13" t="s">
        <v>335</v>
      </c>
      <c r="D10" s="13" t="s">
        <v>336</v>
      </c>
      <c r="E10" s="13" t="s">
        <v>340</v>
      </c>
      <c r="F10" s="13" t="s">
        <v>331</v>
      </c>
      <c r="G10" s="149" t="s">
        <v>144</v>
      </c>
      <c r="H10" s="149" t="s">
        <v>338</v>
      </c>
      <c r="I10" s="149" t="s">
        <v>323</v>
      </c>
      <c r="J10" s="13" t="s">
        <v>341</v>
      </c>
    </row>
    <row r="11" ht="35" customHeight="1" spans="1:10">
      <c r="A11" s="13" t="s">
        <v>300</v>
      </c>
      <c r="B11" s="13" t="s">
        <v>316</v>
      </c>
      <c r="C11" s="13" t="s">
        <v>335</v>
      </c>
      <c r="D11" s="13" t="s">
        <v>342</v>
      </c>
      <c r="E11" s="13" t="s">
        <v>343</v>
      </c>
      <c r="F11" s="13" t="s">
        <v>331</v>
      </c>
      <c r="G11" s="149" t="s">
        <v>144</v>
      </c>
      <c r="H11" s="149" t="s">
        <v>344</v>
      </c>
      <c r="I11" s="149" t="s">
        <v>323</v>
      </c>
      <c r="J11" s="13" t="s">
        <v>345</v>
      </c>
    </row>
    <row r="12" ht="70" customHeight="1" spans="1:10">
      <c r="A12" s="13" t="s">
        <v>300</v>
      </c>
      <c r="B12" s="13" t="s">
        <v>316</v>
      </c>
      <c r="C12" s="13" t="s">
        <v>346</v>
      </c>
      <c r="D12" s="13" t="s">
        <v>347</v>
      </c>
      <c r="E12" s="13" t="s">
        <v>348</v>
      </c>
      <c r="F12" s="13" t="s">
        <v>320</v>
      </c>
      <c r="G12" s="149" t="s">
        <v>349</v>
      </c>
      <c r="H12" s="149" t="s">
        <v>338</v>
      </c>
      <c r="I12" s="149" t="s">
        <v>323</v>
      </c>
      <c r="J12" s="13" t="s">
        <v>350</v>
      </c>
    </row>
    <row r="13" ht="35" customHeight="1" spans="1:10">
      <c r="A13" s="13" t="s">
        <v>295</v>
      </c>
      <c r="B13" s="13" t="s">
        <v>351</v>
      </c>
      <c r="C13" s="13" t="s">
        <v>317</v>
      </c>
      <c r="D13" s="13" t="s">
        <v>318</v>
      </c>
      <c r="E13" s="13" t="s">
        <v>352</v>
      </c>
      <c r="F13" s="13" t="s">
        <v>320</v>
      </c>
      <c r="G13" s="149" t="s">
        <v>353</v>
      </c>
      <c r="H13" s="149" t="s">
        <v>338</v>
      </c>
      <c r="I13" s="149" t="s">
        <v>323</v>
      </c>
      <c r="J13" s="13" t="s">
        <v>354</v>
      </c>
    </row>
    <row r="14" ht="35" customHeight="1" spans="1:10">
      <c r="A14" s="13" t="s">
        <v>295</v>
      </c>
      <c r="B14" s="13" t="s">
        <v>351</v>
      </c>
      <c r="C14" s="13" t="s">
        <v>317</v>
      </c>
      <c r="D14" s="13" t="s">
        <v>318</v>
      </c>
      <c r="E14" s="13" t="s">
        <v>355</v>
      </c>
      <c r="F14" s="13" t="s">
        <v>326</v>
      </c>
      <c r="G14" s="149" t="s">
        <v>353</v>
      </c>
      <c r="H14" s="149" t="s">
        <v>338</v>
      </c>
      <c r="I14" s="149" t="s">
        <v>323</v>
      </c>
      <c r="J14" s="13" t="s">
        <v>356</v>
      </c>
    </row>
    <row r="15" ht="70" customHeight="1" spans="1:10">
      <c r="A15" s="13" t="s">
        <v>295</v>
      </c>
      <c r="B15" s="13" t="s">
        <v>351</v>
      </c>
      <c r="C15" s="13" t="s">
        <v>317</v>
      </c>
      <c r="D15" s="13" t="s">
        <v>318</v>
      </c>
      <c r="E15" s="13" t="s">
        <v>357</v>
      </c>
      <c r="F15" s="13" t="s">
        <v>320</v>
      </c>
      <c r="G15" s="149" t="s">
        <v>321</v>
      </c>
      <c r="H15" s="149" t="s">
        <v>358</v>
      </c>
      <c r="I15" s="149" t="s">
        <v>323</v>
      </c>
      <c r="J15" s="13" t="s">
        <v>359</v>
      </c>
    </row>
    <row r="16" ht="70" customHeight="1" spans="1:10">
      <c r="A16" s="13" t="s">
        <v>295</v>
      </c>
      <c r="B16" s="13" t="s">
        <v>351</v>
      </c>
      <c r="C16" s="13" t="s">
        <v>317</v>
      </c>
      <c r="D16" s="13" t="s">
        <v>318</v>
      </c>
      <c r="E16" s="13" t="s">
        <v>360</v>
      </c>
      <c r="F16" s="13" t="s">
        <v>320</v>
      </c>
      <c r="G16" s="149" t="s">
        <v>361</v>
      </c>
      <c r="H16" s="149" t="s">
        <v>362</v>
      </c>
      <c r="I16" s="149" t="s">
        <v>323</v>
      </c>
      <c r="J16" s="13" t="s">
        <v>363</v>
      </c>
    </row>
    <row r="17" ht="70" customHeight="1" spans="1:10">
      <c r="A17" s="13" t="s">
        <v>295</v>
      </c>
      <c r="B17" s="13" t="s">
        <v>351</v>
      </c>
      <c r="C17" s="13" t="s">
        <v>317</v>
      </c>
      <c r="D17" s="13" t="s">
        <v>318</v>
      </c>
      <c r="E17" s="13" t="s">
        <v>364</v>
      </c>
      <c r="F17" s="13" t="s">
        <v>320</v>
      </c>
      <c r="G17" s="149" t="s">
        <v>365</v>
      </c>
      <c r="H17" s="149" t="s">
        <v>362</v>
      </c>
      <c r="I17" s="149" t="s">
        <v>323</v>
      </c>
      <c r="J17" s="13" t="s">
        <v>366</v>
      </c>
    </row>
    <row r="18" ht="70" customHeight="1" spans="1:10">
      <c r="A18" s="13" t="s">
        <v>295</v>
      </c>
      <c r="B18" s="13" t="s">
        <v>351</v>
      </c>
      <c r="C18" s="13" t="s">
        <v>317</v>
      </c>
      <c r="D18" s="13" t="s">
        <v>318</v>
      </c>
      <c r="E18" s="13" t="s">
        <v>367</v>
      </c>
      <c r="F18" s="13" t="s">
        <v>326</v>
      </c>
      <c r="G18" s="149" t="s">
        <v>353</v>
      </c>
      <c r="H18" s="149" t="s">
        <v>338</v>
      </c>
      <c r="I18" s="149" t="s">
        <v>323</v>
      </c>
      <c r="J18" s="13" t="s">
        <v>368</v>
      </c>
    </row>
    <row r="19" ht="39" customHeight="1" spans="1:10">
      <c r="A19" s="13" t="s">
        <v>295</v>
      </c>
      <c r="B19" s="13" t="s">
        <v>351</v>
      </c>
      <c r="C19" s="13" t="s">
        <v>335</v>
      </c>
      <c r="D19" s="13" t="s">
        <v>342</v>
      </c>
      <c r="E19" s="13" t="s">
        <v>337</v>
      </c>
      <c r="F19" s="13" t="s">
        <v>320</v>
      </c>
      <c r="G19" s="149" t="s">
        <v>144</v>
      </c>
      <c r="H19" s="149" t="s">
        <v>338</v>
      </c>
      <c r="I19" s="149" t="s">
        <v>323</v>
      </c>
      <c r="J19" s="13" t="s">
        <v>369</v>
      </c>
    </row>
    <row r="20" ht="39" customHeight="1" spans="1:10">
      <c r="A20" s="13" t="s">
        <v>295</v>
      </c>
      <c r="B20" s="13" t="s">
        <v>351</v>
      </c>
      <c r="C20" s="13" t="s">
        <v>346</v>
      </c>
      <c r="D20" s="13" t="s">
        <v>347</v>
      </c>
      <c r="E20" s="13" t="s">
        <v>370</v>
      </c>
      <c r="F20" s="13" t="s">
        <v>320</v>
      </c>
      <c r="G20" s="149" t="s">
        <v>349</v>
      </c>
      <c r="H20" s="149" t="s">
        <v>338</v>
      </c>
      <c r="I20" s="149" t="s">
        <v>323</v>
      </c>
      <c r="J20" s="13" t="s">
        <v>371</v>
      </c>
    </row>
    <row r="21" ht="70" customHeight="1" spans="1:10">
      <c r="A21" s="13" t="s">
        <v>290</v>
      </c>
      <c r="B21" s="13" t="s">
        <v>372</v>
      </c>
      <c r="C21" s="13" t="s">
        <v>317</v>
      </c>
      <c r="D21" s="13" t="s">
        <v>318</v>
      </c>
      <c r="E21" s="13" t="s">
        <v>330</v>
      </c>
      <c r="F21" s="13" t="s">
        <v>331</v>
      </c>
      <c r="G21" s="149" t="s">
        <v>373</v>
      </c>
      <c r="H21" s="149" t="s">
        <v>374</v>
      </c>
      <c r="I21" s="149" t="s">
        <v>323</v>
      </c>
      <c r="J21" s="13" t="s">
        <v>375</v>
      </c>
    </row>
    <row r="22" ht="70" customHeight="1" spans="1:10">
      <c r="A22" s="13" t="s">
        <v>290</v>
      </c>
      <c r="B22" s="13" t="s">
        <v>372</v>
      </c>
      <c r="C22" s="13" t="s">
        <v>317</v>
      </c>
      <c r="D22" s="13" t="s">
        <v>318</v>
      </c>
      <c r="E22" s="13" t="s">
        <v>376</v>
      </c>
      <c r="F22" s="13" t="s">
        <v>320</v>
      </c>
      <c r="G22" s="149" t="s">
        <v>377</v>
      </c>
      <c r="H22" s="149" t="s">
        <v>322</v>
      </c>
      <c r="I22" s="149" t="s">
        <v>323</v>
      </c>
      <c r="J22" s="13" t="s">
        <v>378</v>
      </c>
    </row>
    <row r="23" ht="38" customHeight="1" spans="1:10">
      <c r="A23" s="13" t="s">
        <v>290</v>
      </c>
      <c r="B23" s="13" t="s">
        <v>372</v>
      </c>
      <c r="C23" s="13" t="s">
        <v>317</v>
      </c>
      <c r="D23" s="13" t="s">
        <v>318</v>
      </c>
      <c r="E23" s="13" t="s">
        <v>379</v>
      </c>
      <c r="F23" s="13" t="s">
        <v>331</v>
      </c>
      <c r="G23" s="149" t="s">
        <v>380</v>
      </c>
      <c r="H23" s="149" t="s">
        <v>362</v>
      </c>
      <c r="I23" s="149" t="s">
        <v>323</v>
      </c>
      <c r="J23" s="13" t="s">
        <v>381</v>
      </c>
    </row>
    <row r="24" ht="38" customHeight="1" spans="1:10">
      <c r="A24" s="13" t="s">
        <v>290</v>
      </c>
      <c r="B24" s="13" t="s">
        <v>372</v>
      </c>
      <c r="C24" s="13" t="s">
        <v>317</v>
      </c>
      <c r="D24" s="13" t="s">
        <v>318</v>
      </c>
      <c r="E24" s="13" t="s">
        <v>382</v>
      </c>
      <c r="F24" s="13" t="s">
        <v>331</v>
      </c>
      <c r="G24" s="149" t="s">
        <v>132</v>
      </c>
      <c r="H24" s="149" t="s">
        <v>383</v>
      </c>
      <c r="I24" s="149" t="s">
        <v>323</v>
      </c>
      <c r="J24" s="13" t="s">
        <v>384</v>
      </c>
    </row>
    <row r="25" ht="38" customHeight="1" spans="1:10">
      <c r="A25" s="13" t="s">
        <v>290</v>
      </c>
      <c r="B25" s="13" t="s">
        <v>372</v>
      </c>
      <c r="C25" s="13" t="s">
        <v>317</v>
      </c>
      <c r="D25" s="13" t="s">
        <v>318</v>
      </c>
      <c r="E25" s="13" t="s">
        <v>385</v>
      </c>
      <c r="F25" s="13" t="s">
        <v>320</v>
      </c>
      <c r="G25" s="149" t="s">
        <v>386</v>
      </c>
      <c r="H25" s="149" t="s">
        <v>362</v>
      </c>
      <c r="I25" s="149" t="s">
        <v>323</v>
      </c>
      <c r="J25" s="13" t="s">
        <v>387</v>
      </c>
    </row>
    <row r="26" ht="38" customHeight="1" spans="1:10">
      <c r="A26" s="13" t="s">
        <v>290</v>
      </c>
      <c r="B26" s="13" t="s">
        <v>372</v>
      </c>
      <c r="C26" s="13" t="s">
        <v>317</v>
      </c>
      <c r="D26" s="13" t="s">
        <v>388</v>
      </c>
      <c r="E26" s="13" t="s">
        <v>389</v>
      </c>
      <c r="F26" s="13" t="s">
        <v>326</v>
      </c>
      <c r="G26" s="149" t="s">
        <v>353</v>
      </c>
      <c r="H26" s="149" t="s">
        <v>338</v>
      </c>
      <c r="I26" s="149" t="s">
        <v>323</v>
      </c>
      <c r="J26" s="13" t="s">
        <v>390</v>
      </c>
    </row>
    <row r="27" ht="50" customHeight="1" spans="1:10">
      <c r="A27" s="13" t="s">
        <v>290</v>
      </c>
      <c r="B27" s="13" t="s">
        <v>372</v>
      </c>
      <c r="C27" s="13" t="s">
        <v>335</v>
      </c>
      <c r="D27" s="13" t="s">
        <v>336</v>
      </c>
      <c r="E27" s="13" t="s">
        <v>340</v>
      </c>
      <c r="F27" s="13" t="s">
        <v>331</v>
      </c>
      <c r="G27" s="149" t="s">
        <v>144</v>
      </c>
      <c r="H27" s="149" t="s">
        <v>338</v>
      </c>
      <c r="I27" s="149" t="s">
        <v>323</v>
      </c>
      <c r="J27" s="13" t="s">
        <v>391</v>
      </c>
    </row>
    <row r="28" ht="39" customHeight="1" spans="1:10">
      <c r="A28" s="13" t="s">
        <v>290</v>
      </c>
      <c r="B28" s="13" t="s">
        <v>372</v>
      </c>
      <c r="C28" s="13" t="s">
        <v>335</v>
      </c>
      <c r="D28" s="13" t="s">
        <v>342</v>
      </c>
      <c r="E28" s="13" t="s">
        <v>337</v>
      </c>
      <c r="F28" s="13" t="s">
        <v>331</v>
      </c>
      <c r="G28" s="149" t="s">
        <v>144</v>
      </c>
      <c r="H28" s="149" t="s">
        <v>338</v>
      </c>
      <c r="I28" s="149" t="s">
        <v>323</v>
      </c>
      <c r="J28" s="13" t="s">
        <v>392</v>
      </c>
    </row>
    <row r="29" ht="39" customHeight="1" spans="1:10">
      <c r="A29" s="13" t="s">
        <v>290</v>
      </c>
      <c r="B29" s="13" t="s">
        <v>372</v>
      </c>
      <c r="C29" s="13" t="s">
        <v>335</v>
      </c>
      <c r="D29" s="13" t="s">
        <v>342</v>
      </c>
      <c r="E29" s="13" t="s">
        <v>343</v>
      </c>
      <c r="F29" s="13" t="s">
        <v>331</v>
      </c>
      <c r="G29" s="149" t="s">
        <v>144</v>
      </c>
      <c r="H29" s="149" t="s">
        <v>344</v>
      </c>
      <c r="I29" s="149" t="s">
        <v>323</v>
      </c>
      <c r="J29" s="13" t="s">
        <v>393</v>
      </c>
    </row>
    <row r="30" ht="39" customHeight="1" spans="1:10">
      <c r="A30" s="13" t="s">
        <v>290</v>
      </c>
      <c r="B30" s="13" t="s">
        <v>372</v>
      </c>
      <c r="C30" s="13" t="s">
        <v>346</v>
      </c>
      <c r="D30" s="13" t="s">
        <v>347</v>
      </c>
      <c r="E30" s="13" t="s">
        <v>370</v>
      </c>
      <c r="F30" s="13" t="s">
        <v>331</v>
      </c>
      <c r="G30" s="149" t="s">
        <v>394</v>
      </c>
      <c r="H30" s="149" t="s">
        <v>338</v>
      </c>
      <c r="I30" s="149" t="s">
        <v>323</v>
      </c>
      <c r="J30" s="13" t="s">
        <v>395</v>
      </c>
    </row>
  </sheetData>
  <mergeCells count="8">
    <mergeCell ref="A2:J2"/>
    <mergeCell ref="A3:H3"/>
    <mergeCell ref="A6:A12"/>
    <mergeCell ref="A13:A20"/>
    <mergeCell ref="A21:A30"/>
    <mergeCell ref="B6:B12"/>
    <mergeCell ref="B13:B20"/>
    <mergeCell ref="B21:B30"/>
  </mergeCells>
  <printOptions horizontalCentered="1"/>
  <pageMargins left="0.357638888888889" right="0.357638888888889" top="1" bottom="0.802777777777778" header="0.5" footer="0.5"/>
  <pageSetup paperSize="9" scale="51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zoomScale="50" zoomScaleNormal="50" workbookViewId="0">
      <selection activeCell="F26" sqref="F26"/>
    </sheetView>
  </sheetViews>
  <sheetFormatPr defaultColWidth="9.13636363636364" defaultRowHeight="12" customHeight="1"/>
  <cols>
    <col min="1" max="1" width="38.0272727272727" customWidth="1"/>
    <col min="2" max="2" width="22.7090909090909" customWidth="1"/>
    <col min="3" max="3" width="17.5727272727273" customWidth="1"/>
    <col min="4" max="7" width="23.5727272727273" customWidth="1"/>
    <col min="8" max="8" width="21.8545454545455" customWidth="1"/>
    <col min="9" max="11" width="23.5727272727273" customWidth="1"/>
  </cols>
  <sheetData>
    <row r="1" ht="17.25" customHeight="1" spans="11:11">
      <c r="K1" s="67" t="s">
        <v>396</v>
      </c>
    </row>
    <row r="2" ht="28.5" customHeight="1" spans="2:11">
      <c r="B2" s="125" t="s">
        <v>397</v>
      </c>
      <c r="C2" s="20"/>
      <c r="D2" s="20"/>
      <c r="E2" s="20"/>
      <c r="F2" s="20"/>
      <c r="G2" s="73"/>
      <c r="H2" s="20"/>
      <c r="I2" s="73"/>
      <c r="J2" s="73"/>
      <c r="K2" s="20"/>
    </row>
    <row r="3" ht="17.25" customHeight="1" spans="1:2">
      <c r="A3" t="s">
        <v>306</v>
      </c>
      <c r="B3" s="126"/>
    </row>
    <row r="4" ht="44.25" customHeight="1" spans="1:11">
      <c r="A4" s="127" t="s">
        <v>219</v>
      </c>
      <c r="B4" s="47" t="s">
        <v>398</v>
      </c>
      <c r="C4" s="47" t="s">
        <v>307</v>
      </c>
      <c r="D4" s="47" t="s">
        <v>308</v>
      </c>
      <c r="E4" s="47" t="s">
        <v>309</v>
      </c>
      <c r="F4" s="47" t="s">
        <v>310</v>
      </c>
      <c r="G4" s="52" t="s">
        <v>311</v>
      </c>
      <c r="H4" s="47" t="s">
        <v>312</v>
      </c>
      <c r="I4" s="52" t="s">
        <v>313</v>
      </c>
      <c r="J4" s="52" t="s">
        <v>314</v>
      </c>
      <c r="K4" s="47" t="s">
        <v>315</v>
      </c>
    </row>
    <row r="5" ht="14.25" customHeight="1" spans="1:11">
      <c r="A5" s="128">
        <v>1</v>
      </c>
      <c r="B5" s="129">
        <v>2</v>
      </c>
      <c r="C5" s="130">
        <v>3</v>
      </c>
      <c r="D5" s="131">
        <v>4</v>
      </c>
      <c r="E5" s="131">
        <v>5</v>
      </c>
      <c r="F5" s="131">
        <v>6</v>
      </c>
      <c r="G5" s="131">
        <v>7</v>
      </c>
      <c r="H5" s="130">
        <v>8</v>
      </c>
      <c r="I5" s="131">
        <v>8</v>
      </c>
      <c r="J5" s="130">
        <v>10</v>
      </c>
      <c r="K5" s="130">
        <v>11</v>
      </c>
    </row>
    <row r="6" ht="42" customHeight="1" spans="1:11">
      <c r="A6" s="14"/>
      <c r="B6" s="13"/>
      <c r="C6" s="132"/>
      <c r="D6" s="132"/>
      <c r="E6" s="132"/>
      <c r="F6" s="133"/>
      <c r="G6" s="134"/>
      <c r="H6" s="133"/>
      <c r="I6" s="134"/>
      <c r="J6" s="134"/>
      <c r="K6" s="133"/>
    </row>
    <row r="7" ht="51.75" customHeight="1" spans="1:11">
      <c r="A7" s="128"/>
      <c r="B7" s="13"/>
      <c r="C7" s="13"/>
      <c r="D7" s="13"/>
      <c r="E7" s="13"/>
      <c r="F7" s="13"/>
      <c r="G7" s="13"/>
      <c r="H7" s="13"/>
      <c r="I7" s="13"/>
      <c r="J7" s="13"/>
      <c r="K7" s="32"/>
    </row>
    <row r="9" ht="20" customHeight="1" spans="1:5">
      <c r="A9" s="36" t="s">
        <v>399</v>
      </c>
      <c r="B9" s="36"/>
      <c r="C9" s="36"/>
      <c r="D9" s="36"/>
      <c r="E9" s="36"/>
    </row>
  </sheetData>
  <mergeCells count="2">
    <mergeCell ref="B2:K2"/>
    <mergeCell ref="A9:E9"/>
  </mergeCells>
  <printOptions horizontalCentered="1"/>
  <pageMargins left="0.357638888888889" right="0.357638888888889" top="1" bottom="0.802777777777778" header="0.5" footer="0.5"/>
  <pageSetup paperSize="9" scale="45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zoomScale="60" zoomScaleNormal="60" workbookViewId="0">
      <selection activeCell="A1" sqref="A1:F12"/>
    </sheetView>
  </sheetViews>
  <sheetFormatPr defaultColWidth="9.13636363636364" defaultRowHeight="14.25" customHeight="1" outlineLevelCol="5"/>
  <cols>
    <col min="1" max="1" width="26.8545454545455" customWidth="1"/>
    <col min="2" max="2" width="34.2909090909091" customWidth="1"/>
    <col min="3" max="3" width="30.4272727272727" customWidth="1"/>
    <col min="4" max="4" width="28.7090909090909" customWidth="1"/>
    <col min="5" max="6" width="26.8545454545455" customWidth="1"/>
  </cols>
  <sheetData>
    <row r="1" ht="12" customHeight="1" spans="1:6">
      <c r="A1" s="103">
        <v>1</v>
      </c>
      <c r="B1" s="104">
        <v>0</v>
      </c>
      <c r="C1" s="103">
        <v>1</v>
      </c>
      <c r="D1" s="119"/>
      <c r="E1" s="119"/>
      <c r="F1" s="102" t="s">
        <v>400</v>
      </c>
    </row>
    <row r="2" ht="26.25" customHeight="1" spans="1:6">
      <c r="A2" s="107" t="s">
        <v>401</v>
      </c>
      <c r="B2" s="107" t="s">
        <v>401</v>
      </c>
      <c r="C2" s="108"/>
      <c r="D2" s="120"/>
      <c r="E2" s="120"/>
      <c r="F2" s="120"/>
    </row>
    <row r="3" ht="13.5" customHeight="1" spans="1:6">
      <c r="A3" s="4" t="str">
        <f>"单位名称："&amp;"曲靖市图书馆"</f>
        <v>单位名称：曲靖市图书馆</v>
      </c>
      <c r="B3" s="4" t="s">
        <v>402</v>
      </c>
      <c r="C3" s="103"/>
      <c r="D3" s="119"/>
      <c r="E3" s="119"/>
      <c r="F3" s="308" t="s">
        <v>2</v>
      </c>
    </row>
    <row r="4" ht="19.5" customHeight="1" spans="1:6">
      <c r="A4" s="65" t="s">
        <v>403</v>
      </c>
      <c r="B4" s="121" t="s">
        <v>46</v>
      </c>
      <c r="C4" s="65" t="s">
        <v>47</v>
      </c>
      <c r="D4" s="10" t="s">
        <v>404</v>
      </c>
      <c r="E4" s="10"/>
      <c r="F4" s="10"/>
    </row>
    <row r="5" ht="18.75" customHeight="1" spans="1:6">
      <c r="A5" s="65"/>
      <c r="B5" s="122"/>
      <c r="C5" s="65"/>
      <c r="D5" s="10" t="s">
        <v>29</v>
      </c>
      <c r="E5" s="10" t="s">
        <v>48</v>
      </c>
      <c r="F5" s="10" t="s">
        <v>49</v>
      </c>
    </row>
    <row r="6" ht="23.25" customHeight="1" spans="1:6">
      <c r="A6" s="52">
        <v>1</v>
      </c>
      <c r="B6" s="115" t="s">
        <v>129</v>
      </c>
      <c r="C6" s="52">
        <v>3</v>
      </c>
      <c r="D6" s="64">
        <v>4</v>
      </c>
      <c r="E6" s="64">
        <v>5</v>
      </c>
      <c r="F6" s="64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3" t="s">
        <v>88</v>
      </c>
      <c r="B9" s="123" t="s">
        <v>88</v>
      </c>
      <c r="C9" s="124" t="s">
        <v>88</v>
      </c>
      <c r="D9" s="15"/>
      <c r="E9" s="15"/>
      <c r="F9" s="15"/>
    </row>
    <row r="11" ht="21" customHeight="1" spans="1:4">
      <c r="A11" s="36" t="s">
        <v>405</v>
      </c>
      <c r="B11" s="36"/>
      <c r="C11" s="36"/>
      <c r="D11" s="36"/>
    </row>
  </sheetData>
  <mergeCells count="8">
    <mergeCell ref="A2:F2"/>
    <mergeCell ref="A3:C3"/>
    <mergeCell ref="D4:F4"/>
    <mergeCell ref="A9:C9"/>
    <mergeCell ref="A11:D11"/>
    <mergeCell ref="A4:A5"/>
    <mergeCell ref="B4:B5"/>
    <mergeCell ref="C4:C5"/>
  </mergeCells>
  <printOptions horizontalCentered="1"/>
  <pageMargins left="0.554861111111111" right="0.554861111111111" top="1" bottom="0.802777777777778" header="0.5" footer="0.5"/>
  <pageSetup paperSize="9" scale="68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zoomScale="70" zoomScaleNormal="70" workbookViewId="0">
      <selection activeCell="A1" sqref="A1:F12"/>
    </sheetView>
  </sheetViews>
  <sheetFormatPr defaultColWidth="9.13636363636364" defaultRowHeight="14.25" customHeight="1" outlineLevelCol="5"/>
  <cols>
    <col min="1" max="1" width="23.5727272727273" customWidth="1"/>
    <col min="2" max="2" width="30.4272727272727" customWidth="1"/>
    <col min="3" max="3" width="26.1363636363636" customWidth="1"/>
    <col min="4" max="4" width="25.2909090909091" customWidth="1"/>
    <col min="5" max="6" width="23.5727272727273" customWidth="1"/>
  </cols>
  <sheetData>
    <row r="1" ht="12" customHeight="1" spans="1:6">
      <c r="A1" s="103">
        <v>1</v>
      </c>
      <c r="B1" s="104">
        <v>0</v>
      </c>
      <c r="C1" s="103">
        <v>1</v>
      </c>
      <c r="D1" s="105"/>
      <c r="E1" s="105"/>
      <c r="F1" s="106" t="s">
        <v>400</v>
      </c>
    </row>
    <row r="2" ht="26.25" customHeight="1" spans="1:6">
      <c r="A2" s="107" t="s">
        <v>406</v>
      </c>
      <c r="B2" s="107" t="s">
        <v>401</v>
      </c>
      <c r="C2" s="108"/>
      <c r="D2" s="109"/>
      <c r="E2" s="109"/>
      <c r="F2" s="109"/>
    </row>
    <row r="3" ht="13.5" customHeight="1" spans="1:6">
      <c r="A3" s="4" t="str">
        <f>"单位名称："&amp;"曲靖市图书馆"</f>
        <v>单位名称：曲靖市图书馆</v>
      </c>
      <c r="B3" s="110" t="s">
        <v>402</v>
      </c>
      <c r="C3" s="103"/>
      <c r="D3" s="105"/>
      <c r="E3" s="105"/>
      <c r="F3" s="308" t="s">
        <v>2</v>
      </c>
    </row>
    <row r="4" ht="19.5" customHeight="1" spans="1:6">
      <c r="A4" s="111" t="s">
        <v>403</v>
      </c>
      <c r="B4" s="112" t="s">
        <v>46</v>
      </c>
      <c r="C4" s="111" t="s">
        <v>47</v>
      </c>
      <c r="D4" s="38" t="s">
        <v>407</v>
      </c>
      <c r="E4" s="39"/>
      <c r="F4" s="40"/>
    </row>
    <row r="5" ht="18.75" customHeight="1" spans="1:6">
      <c r="A5" s="113"/>
      <c r="B5" s="114"/>
      <c r="C5" s="113"/>
      <c r="D5" s="25" t="s">
        <v>29</v>
      </c>
      <c r="E5" s="38" t="s">
        <v>48</v>
      </c>
      <c r="F5" s="25" t="s">
        <v>49</v>
      </c>
    </row>
    <row r="6" ht="18.75" customHeight="1" spans="1:6">
      <c r="A6" s="52">
        <v>1</v>
      </c>
      <c r="B6" s="115" t="s">
        <v>129</v>
      </c>
      <c r="C6" s="52">
        <v>3</v>
      </c>
      <c r="D6" s="64">
        <v>4</v>
      </c>
      <c r="E6" s="64">
        <v>5</v>
      </c>
      <c r="F6" s="64">
        <v>6</v>
      </c>
    </row>
    <row r="7" ht="21" customHeight="1" spans="1:6">
      <c r="A7" s="13"/>
      <c r="B7" s="116"/>
      <c r="C7" s="116"/>
      <c r="D7" s="15"/>
      <c r="E7" s="15"/>
      <c r="F7" s="15"/>
    </row>
    <row r="8" ht="21" customHeight="1" spans="1:6">
      <c r="A8" s="116"/>
      <c r="B8" s="13"/>
      <c r="C8" s="13"/>
      <c r="D8" s="15"/>
      <c r="E8" s="15"/>
      <c r="F8" s="15"/>
    </row>
    <row r="9" ht="18.75" customHeight="1" spans="1:6">
      <c r="A9" s="117" t="s">
        <v>88</v>
      </c>
      <c r="B9" s="117" t="s">
        <v>88</v>
      </c>
      <c r="C9" s="118" t="s">
        <v>88</v>
      </c>
      <c r="D9" s="15"/>
      <c r="E9" s="15"/>
      <c r="F9" s="15"/>
    </row>
    <row r="11" ht="21" customHeight="1" spans="1:4">
      <c r="A11" s="36" t="s">
        <v>408</v>
      </c>
      <c r="B11" s="36"/>
      <c r="C11" s="36"/>
      <c r="D11" s="36"/>
    </row>
  </sheetData>
  <mergeCells count="8">
    <mergeCell ref="A2:F2"/>
    <mergeCell ref="A3:C3"/>
    <mergeCell ref="D4:F4"/>
    <mergeCell ref="A9:C9"/>
    <mergeCell ref="A11:D11"/>
    <mergeCell ref="A4:A5"/>
    <mergeCell ref="B4:B5"/>
    <mergeCell ref="C4:C5"/>
  </mergeCells>
  <printOptions horizontalCentered="1"/>
  <pageMargins left="0.554861111111111" right="0.554861111111111" top="1" bottom="1" header="0.5" footer="0.5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zoomScale="70" zoomScaleNormal="70" workbookViewId="0">
      <selection activeCell="A1" sqref="A1:Q12"/>
    </sheetView>
  </sheetViews>
  <sheetFormatPr defaultColWidth="9.13636363636364" defaultRowHeight="14.25" customHeight="1"/>
  <cols>
    <col min="1" max="3" width="8.12727272727273" customWidth="1"/>
    <col min="4" max="5" width="4.38181818181818" customWidth="1"/>
    <col min="6" max="6" width="19.3818181818182" customWidth="1"/>
    <col min="7" max="7" width="4.38181818181818" customWidth="1"/>
    <col min="8" max="8" width="11.8818181818182" customWidth="1"/>
    <col min="9" max="9" width="6.25454545454545" customWidth="1"/>
    <col min="10" max="10" width="15.6272727272727" customWidth="1"/>
    <col min="11" max="11" width="17.5" customWidth="1"/>
    <col min="12" max="12" width="4.38181818181818" customWidth="1"/>
    <col min="13" max="14" width="8.12727272727273" customWidth="1"/>
    <col min="15" max="15" width="11.8818181818182" customWidth="1"/>
    <col min="16" max="16" width="15.6272727272727" customWidth="1"/>
    <col min="17" max="17" width="8.88181818181818" customWidth="1"/>
  </cols>
  <sheetData>
    <row r="1" ht="13.5" customHeight="1" spans="15:17">
      <c r="O1" s="67"/>
      <c r="P1" s="67"/>
      <c r="Q1" s="41" t="s">
        <v>409</v>
      </c>
    </row>
    <row r="2" ht="27.75" customHeight="1" spans="1:17">
      <c r="A2" s="42" t="s">
        <v>410</v>
      </c>
      <c r="B2" s="20"/>
      <c r="C2" s="20"/>
      <c r="D2" s="20"/>
      <c r="E2" s="20"/>
      <c r="F2" s="20"/>
      <c r="G2" s="20"/>
      <c r="H2" s="20"/>
      <c r="I2" s="20"/>
      <c r="J2" s="20"/>
      <c r="K2" s="73"/>
      <c r="L2" s="20"/>
      <c r="M2" s="20"/>
      <c r="N2" s="20"/>
      <c r="O2" s="73"/>
      <c r="P2" s="73"/>
      <c r="Q2" s="20"/>
    </row>
    <row r="3" ht="18.75" customHeight="1" spans="1:17">
      <c r="A3" s="43" t="str">
        <f>"单位名称："&amp;"曲靖市图书馆"</f>
        <v>单位名称：曲靖市图书馆</v>
      </c>
      <c r="B3" s="22"/>
      <c r="C3" s="22"/>
      <c r="D3" s="22"/>
      <c r="E3" s="22"/>
      <c r="F3" s="22"/>
      <c r="G3" s="22"/>
      <c r="H3" s="22"/>
      <c r="I3" s="22"/>
      <c r="J3" s="22"/>
      <c r="O3" s="88"/>
      <c r="P3" s="88"/>
      <c r="Q3" s="308" t="s">
        <v>2</v>
      </c>
    </row>
    <row r="4" ht="15.75" customHeight="1" spans="1:17">
      <c r="A4" s="24" t="s">
        <v>411</v>
      </c>
      <c r="B4" s="75" t="s">
        <v>412</v>
      </c>
      <c r="C4" s="75" t="s">
        <v>413</v>
      </c>
      <c r="D4" s="75" t="s">
        <v>414</v>
      </c>
      <c r="E4" s="75" t="s">
        <v>415</v>
      </c>
      <c r="F4" s="75" t="s">
        <v>416</v>
      </c>
      <c r="G4" s="45" t="s">
        <v>225</v>
      </c>
      <c r="H4" s="45"/>
      <c r="I4" s="45"/>
      <c r="J4" s="45"/>
      <c r="K4" s="89"/>
      <c r="L4" s="45"/>
      <c r="M4" s="45"/>
      <c r="N4" s="45"/>
      <c r="O4" s="90"/>
      <c r="P4" s="89"/>
      <c r="Q4" s="46"/>
    </row>
    <row r="5" ht="17.25" customHeight="1" spans="1:17">
      <c r="A5" s="27"/>
      <c r="B5" s="77"/>
      <c r="C5" s="77"/>
      <c r="D5" s="77"/>
      <c r="E5" s="77"/>
      <c r="F5" s="77"/>
      <c r="G5" s="77" t="s">
        <v>29</v>
      </c>
      <c r="H5" s="77" t="s">
        <v>32</v>
      </c>
      <c r="I5" s="77" t="s">
        <v>417</v>
      </c>
      <c r="J5" s="77" t="s">
        <v>418</v>
      </c>
      <c r="K5" s="78" t="s">
        <v>419</v>
      </c>
      <c r="L5" s="91" t="s">
        <v>36</v>
      </c>
      <c r="M5" s="91"/>
      <c r="N5" s="91"/>
      <c r="O5" s="92"/>
      <c r="P5" s="97"/>
      <c r="Q5" s="79"/>
    </row>
    <row r="6" ht="54" customHeight="1" spans="1:17">
      <c r="A6" s="30"/>
      <c r="B6" s="79"/>
      <c r="C6" s="79"/>
      <c r="D6" s="79"/>
      <c r="E6" s="79"/>
      <c r="F6" s="79"/>
      <c r="G6" s="79"/>
      <c r="H6" s="79" t="s">
        <v>31</v>
      </c>
      <c r="I6" s="79"/>
      <c r="J6" s="79"/>
      <c r="K6" s="80"/>
      <c r="L6" s="79" t="s">
        <v>31</v>
      </c>
      <c r="M6" s="79" t="s">
        <v>37</v>
      </c>
      <c r="N6" s="79" t="s">
        <v>234</v>
      </c>
      <c r="O6" s="53" t="s">
        <v>39</v>
      </c>
      <c r="P6" s="80" t="s">
        <v>40</v>
      </c>
      <c r="Q6" s="79" t="s">
        <v>41</v>
      </c>
    </row>
    <row r="7" ht="15" customHeight="1" spans="1:17">
      <c r="A7" s="31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</row>
    <row r="8" ht="21" customHeight="1" spans="1:17">
      <c r="A8" s="13"/>
      <c r="B8" s="81"/>
      <c r="C8" s="81"/>
      <c r="D8" s="81"/>
      <c r="E8" s="100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/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83" t="s">
        <v>88</v>
      </c>
      <c r="B10" s="84"/>
      <c r="C10" s="84"/>
      <c r="D10" s="84"/>
      <c r="E10" s="100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2" ht="21" customHeight="1" spans="1:10">
      <c r="A12" s="101" t="s">
        <v>420</v>
      </c>
      <c r="B12" s="101"/>
      <c r="C12" s="101"/>
      <c r="D12" s="101"/>
      <c r="E12" s="101"/>
      <c r="F12" s="101"/>
      <c r="G12" s="101"/>
      <c r="H12" s="101"/>
      <c r="I12" s="101"/>
      <c r="J12" s="101"/>
    </row>
  </sheetData>
  <mergeCells count="17">
    <mergeCell ref="A2:Q2"/>
    <mergeCell ref="A3:F3"/>
    <mergeCell ref="G4:Q4"/>
    <mergeCell ref="L5:Q5"/>
    <mergeCell ref="A10:E10"/>
    <mergeCell ref="A12:J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554861111111111" right="0.554861111111111" top="1" bottom="1" header="0.5" footer="0.5"/>
  <pageSetup paperSize="9" scale="7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zoomScale="60" zoomScaleNormal="60" workbookViewId="0">
      <selection activeCell="L16" sqref="L16"/>
    </sheetView>
  </sheetViews>
  <sheetFormatPr defaultColWidth="9.13636363636364" defaultRowHeight="14.25" customHeight="1"/>
  <cols>
    <col min="1" max="1" width="8.12727272727273" customWidth="1"/>
    <col min="2" max="2" width="15.6272727272727" customWidth="1"/>
    <col min="3" max="3" width="25" customWidth="1"/>
    <col min="4" max="4" width="16.6272727272727" customWidth="1"/>
    <col min="5" max="7" width="11.8818181818182" customWidth="1"/>
    <col min="8" max="8" width="4.38181818181818" customWidth="1"/>
    <col min="9" max="9" width="11.8818181818182" customWidth="1"/>
    <col min="10" max="10" width="6.25454545454545" customWidth="1"/>
    <col min="11" max="11" width="15.6272727272727" customWidth="1"/>
    <col min="12" max="12" width="17.5" customWidth="1"/>
    <col min="13" max="13" width="4.38181818181818" customWidth="1"/>
    <col min="14" max="15" width="8.12727272727273" customWidth="1"/>
    <col min="16" max="16" width="11.8818181818182" customWidth="1"/>
    <col min="17" max="17" width="15.6272727272727" customWidth="1"/>
    <col min="18" max="18" width="10.9090909090909" customWidth="1"/>
  </cols>
  <sheetData>
    <row r="1" ht="13.5" customHeight="1" spans="1:18">
      <c r="A1" s="70"/>
      <c r="B1" s="70"/>
      <c r="C1" s="70"/>
      <c r="D1" s="71"/>
      <c r="E1" s="71"/>
      <c r="F1" s="71"/>
      <c r="G1" s="71"/>
      <c r="H1" s="70"/>
      <c r="I1" s="70"/>
      <c r="J1" s="70"/>
      <c r="K1" s="70"/>
      <c r="L1" s="86"/>
      <c r="M1" s="70"/>
      <c r="N1" s="70"/>
      <c r="O1" s="70"/>
      <c r="P1" s="67"/>
      <c r="Q1" s="93"/>
      <c r="R1" s="94" t="s">
        <v>421</v>
      </c>
    </row>
    <row r="2" ht="27.75" customHeight="1" spans="1:18">
      <c r="A2" s="42" t="s">
        <v>422</v>
      </c>
      <c r="B2" s="72"/>
      <c r="C2" s="72"/>
      <c r="D2" s="73"/>
      <c r="E2" s="73"/>
      <c r="F2" s="73"/>
      <c r="G2" s="73"/>
      <c r="H2" s="72"/>
      <c r="I2" s="72"/>
      <c r="J2" s="72"/>
      <c r="K2" s="72"/>
      <c r="L2" s="87"/>
      <c r="M2" s="72"/>
      <c r="N2" s="72"/>
      <c r="O2" s="72"/>
      <c r="P2" s="73"/>
      <c r="Q2" s="87"/>
      <c r="R2" s="72"/>
    </row>
    <row r="3" ht="18.75" customHeight="1" spans="1:18">
      <c r="A3" s="74" t="str">
        <f>"单位名称："&amp;"曲靖市图书馆"</f>
        <v>单位名称：曲靖市图书馆</v>
      </c>
      <c r="B3" s="60"/>
      <c r="C3" s="60"/>
      <c r="D3" s="62"/>
      <c r="E3" s="62"/>
      <c r="F3" s="62"/>
      <c r="G3" s="62"/>
      <c r="H3" s="60"/>
      <c r="I3" s="60"/>
      <c r="J3" s="60"/>
      <c r="K3" s="60"/>
      <c r="L3" s="86"/>
      <c r="M3" s="70"/>
      <c r="N3" s="70"/>
      <c r="O3" s="70"/>
      <c r="P3" s="88"/>
      <c r="Q3" s="95"/>
      <c r="R3" s="311" t="s">
        <v>2</v>
      </c>
    </row>
    <row r="4" ht="15.75" customHeight="1" spans="1:18">
      <c r="A4" s="24" t="s">
        <v>411</v>
      </c>
      <c r="B4" s="75" t="s">
        <v>423</v>
      </c>
      <c r="C4" s="75" t="s">
        <v>424</v>
      </c>
      <c r="D4" s="76" t="s">
        <v>425</v>
      </c>
      <c r="E4" s="76" t="s">
        <v>426</v>
      </c>
      <c r="F4" s="76" t="s">
        <v>427</v>
      </c>
      <c r="G4" s="76" t="s">
        <v>428</v>
      </c>
      <c r="H4" s="45" t="s">
        <v>225</v>
      </c>
      <c r="I4" s="45"/>
      <c r="J4" s="45"/>
      <c r="K4" s="45"/>
      <c r="L4" s="89"/>
      <c r="M4" s="45"/>
      <c r="N4" s="45"/>
      <c r="O4" s="45"/>
      <c r="P4" s="90"/>
      <c r="Q4" s="89"/>
      <c r="R4" s="46"/>
    </row>
    <row r="5" ht="17.25" customHeight="1" spans="1:18">
      <c r="A5" s="27"/>
      <c r="B5" s="77"/>
      <c r="C5" s="77"/>
      <c r="D5" s="78"/>
      <c r="E5" s="78"/>
      <c r="F5" s="78"/>
      <c r="G5" s="78"/>
      <c r="H5" s="77" t="s">
        <v>29</v>
      </c>
      <c r="I5" s="77" t="s">
        <v>32</v>
      </c>
      <c r="J5" s="77" t="s">
        <v>417</v>
      </c>
      <c r="K5" s="77" t="s">
        <v>418</v>
      </c>
      <c r="L5" s="78" t="s">
        <v>419</v>
      </c>
      <c r="M5" s="91" t="s">
        <v>429</v>
      </c>
      <c r="N5" s="91"/>
      <c r="O5" s="91"/>
      <c r="P5" s="92"/>
      <c r="Q5" s="97"/>
      <c r="R5" s="79"/>
    </row>
    <row r="6" ht="54" customHeight="1" spans="1:18">
      <c r="A6" s="30"/>
      <c r="B6" s="79"/>
      <c r="C6" s="79"/>
      <c r="D6" s="80"/>
      <c r="E6" s="80"/>
      <c r="F6" s="80"/>
      <c r="G6" s="80"/>
      <c r="H6" s="79"/>
      <c r="I6" s="79" t="s">
        <v>31</v>
      </c>
      <c r="J6" s="79"/>
      <c r="K6" s="79"/>
      <c r="L6" s="80"/>
      <c r="M6" s="79" t="s">
        <v>31</v>
      </c>
      <c r="N6" s="79" t="s">
        <v>37</v>
      </c>
      <c r="O6" s="79" t="s">
        <v>234</v>
      </c>
      <c r="P6" s="53" t="s">
        <v>39</v>
      </c>
      <c r="Q6" s="80" t="s">
        <v>40</v>
      </c>
      <c r="R6" s="79" t="s">
        <v>41</v>
      </c>
    </row>
    <row r="7" ht="15" customHeight="1" spans="1:18">
      <c r="A7" s="30">
        <v>1</v>
      </c>
      <c r="B7" s="79">
        <v>2</v>
      </c>
      <c r="C7" s="79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</row>
    <row r="8" ht="21" customHeight="1" spans="1:18">
      <c r="A8" s="13"/>
      <c r="B8" s="81"/>
      <c r="C8" s="81"/>
      <c r="D8" s="82"/>
      <c r="E8" s="82"/>
      <c r="F8" s="82"/>
      <c r="G8" s="82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3" t="s">
        <v>430</v>
      </c>
      <c r="B10" s="84"/>
      <c r="C10" s="85"/>
      <c r="D10" s="82"/>
      <c r="E10" s="82"/>
      <c r="F10" s="82"/>
      <c r="G10" s="82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2" ht="21" customHeight="1" spans="1:8">
      <c r="A12" s="36" t="s">
        <v>431</v>
      </c>
      <c r="B12" s="36"/>
      <c r="C12" s="36"/>
      <c r="D12" s="36"/>
      <c r="E12" s="36"/>
      <c r="F12" s="36"/>
      <c r="G12" s="36"/>
      <c r="H12" s="36"/>
    </row>
  </sheetData>
  <mergeCells count="18">
    <mergeCell ref="A2:R2"/>
    <mergeCell ref="A3:C3"/>
    <mergeCell ref="H4:R4"/>
    <mergeCell ref="M5:R5"/>
    <mergeCell ref="A10:C10"/>
    <mergeCell ref="A12:H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554861111111111" right="0.554861111111111" top="1" bottom="0.802777777777778" header="0.5" footer="0.5"/>
  <pageSetup paperSize="9" scale="60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zoomScale="60" zoomScaleNormal="60" workbookViewId="0">
      <selection activeCell="D12" sqref="D12"/>
    </sheetView>
  </sheetViews>
  <sheetFormatPr defaultColWidth="9.13636363636364" defaultRowHeight="14.25" customHeight="1"/>
  <cols>
    <col min="1" max="1" width="41.5090909090909" customWidth="1"/>
    <col min="2" max="14" width="14.3818181818182" customWidth="1"/>
  </cols>
  <sheetData>
    <row r="1" ht="13.5" customHeight="1" spans="4:14">
      <c r="D1" s="55"/>
      <c r="F1" s="56"/>
      <c r="N1" s="67" t="s">
        <v>432</v>
      </c>
    </row>
    <row r="2" ht="35.25" customHeight="1" spans="1:14">
      <c r="A2" s="57" t="s">
        <v>433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24" customHeight="1" spans="1:13">
      <c r="A3" s="59" t="str">
        <f>"单位名称："&amp;"曲靖市图书馆"</f>
        <v>单位名称：曲靖市图书馆</v>
      </c>
      <c r="B3" s="60"/>
      <c r="C3" s="60"/>
      <c r="D3" s="61"/>
      <c r="E3" s="60"/>
      <c r="F3" s="62"/>
      <c r="G3" s="60"/>
      <c r="H3" s="60"/>
      <c r="I3" s="60"/>
      <c r="J3" s="60"/>
      <c r="K3" s="22"/>
      <c r="L3" s="22"/>
      <c r="M3" s="312" t="s">
        <v>2</v>
      </c>
    </row>
    <row r="4" ht="19.5" customHeight="1" spans="1:14">
      <c r="A4" s="10" t="s">
        <v>434</v>
      </c>
      <c r="B4" s="10" t="s">
        <v>225</v>
      </c>
      <c r="C4" s="10"/>
      <c r="D4" s="10"/>
      <c r="E4" s="10" t="s">
        <v>435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63" t="s">
        <v>436</v>
      </c>
      <c r="E5" s="52" t="s">
        <v>437</v>
      </c>
      <c r="F5" s="52" t="s">
        <v>438</v>
      </c>
      <c r="G5" s="52" t="s">
        <v>439</v>
      </c>
      <c r="H5" s="52" t="s">
        <v>440</v>
      </c>
      <c r="I5" s="52" t="s">
        <v>441</v>
      </c>
      <c r="J5" s="52" t="s">
        <v>442</v>
      </c>
      <c r="K5" s="52" t="s">
        <v>443</v>
      </c>
      <c r="L5" s="52" t="s">
        <v>444</v>
      </c>
      <c r="M5" s="52" t="s">
        <v>445</v>
      </c>
      <c r="N5" s="52" t="s">
        <v>446</v>
      </c>
    </row>
    <row r="6" ht="19.5" customHeight="1" spans="1:14">
      <c r="A6" s="64">
        <v>1</v>
      </c>
      <c r="B6" s="64">
        <v>2</v>
      </c>
      <c r="C6" s="64">
        <v>3</v>
      </c>
      <c r="D6" s="10">
        <v>4</v>
      </c>
      <c r="E6" s="52">
        <v>5</v>
      </c>
      <c r="F6" s="64">
        <v>6</v>
      </c>
      <c r="G6" s="52">
        <v>7</v>
      </c>
      <c r="H6" s="65">
        <v>8</v>
      </c>
      <c r="I6" s="52">
        <v>9</v>
      </c>
      <c r="J6" s="52">
        <v>10</v>
      </c>
      <c r="K6" s="52">
        <v>11</v>
      </c>
      <c r="L6" s="65">
        <v>12</v>
      </c>
      <c r="M6" s="52">
        <v>13</v>
      </c>
      <c r="N6" s="69">
        <v>14</v>
      </c>
    </row>
    <row r="7" ht="18.75" customHeight="1" spans="1:14">
      <c r="A7" s="66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10" ht="23" customHeight="1" spans="1:7">
      <c r="A10" s="36" t="s">
        <v>447</v>
      </c>
      <c r="B10" s="36"/>
      <c r="C10" s="36"/>
      <c r="D10" s="36"/>
      <c r="E10" s="36"/>
      <c r="F10" s="36"/>
      <c r="G10" s="36"/>
    </row>
  </sheetData>
  <mergeCells count="7">
    <mergeCell ref="A2:N2"/>
    <mergeCell ref="A3:J3"/>
    <mergeCell ref="M3:N3"/>
    <mergeCell ref="B4:D4"/>
    <mergeCell ref="E4:N4"/>
    <mergeCell ref="A10:G10"/>
    <mergeCell ref="A4:A5"/>
  </mergeCells>
  <printOptions horizontalCentered="1"/>
  <pageMargins left="0.554861111111111" right="0.554861111111111" top="1" bottom="0.802777777777778" header="0.5" footer="0.5"/>
  <pageSetup paperSize="9" scale="50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zoomScale="60" zoomScaleNormal="60" workbookViewId="0">
      <selection activeCell="A1" sqref="A1:J12"/>
    </sheetView>
  </sheetViews>
  <sheetFormatPr defaultColWidth="9.13636363636364" defaultRowHeight="12" customHeight="1"/>
  <cols>
    <col min="1" max="1" width="26.4272727272727" customWidth="1"/>
    <col min="2" max="10" width="23.0181818181818" customWidth="1"/>
  </cols>
  <sheetData>
    <row r="1" customHeight="1" spans="10:10">
      <c r="J1" s="54" t="s">
        <v>448</v>
      </c>
    </row>
    <row r="2" ht="28.5" customHeight="1" spans="1:10">
      <c r="A2" s="50" t="s">
        <v>449</v>
      </c>
      <c r="B2" s="3"/>
      <c r="C2" s="3"/>
      <c r="D2" s="3"/>
      <c r="E2" s="3"/>
      <c r="F2" s="51"/>
      <c r="G2" s="3"/>
      <c r="H2" s="51"/>
      <c r="I2" s="51"/>
      <c r="J2" s="3"/>
    </row>
    <row r="3" ht="17.25" customHeight="1" spans="1:1">
      <c r="A3" s="4" t="str">
        <f>"单位名称："&amp;"曲靖市图书馆"</f>
        <v>单位名称：曲靖市图书馆</v>
      </c>
    </row>
    <row r="4" ht="44.25" customHeight="1" spans="1:10">
      <c r="A4" s="47" t="s">
        <v>398</v>
      </c>
      <c r="B4" s="47" t="s">
        <v>307</v>
      </c>
      <c r="C4" s="47" t="s">
        <v>308</v>
      </c>
      <c r="D4" s="47" t="s">
        <v>309</v>
      </c>
      <c r="E4" s="47" t="s">
        <v>310</v>
      </c>
      <c r="F4" s="52" t="s">
        <v>311</v>
      </c>
      <c r="G4" s="47" t="s">
        <v>312</v>
      </c>
      <c r="H4" s="52" t="s">
        <v>313</v>
      </c>
      <c r="I4" s="52" t="s">
        <v>314</v>
      </c>
      <c r="J4" s="47" t="s">
        <v>315</v>
      </c>
    </row>
    <row r="5" ht="14.25" customHeight="1" spans="1:10">
      <c r="A5" s="47">
        <v>1</v>
      </c>
      <c r="B5" s="52">
        <v>2</v>
      </c>
      <c r="C5" s="53">
        <v>3</v>
      </c>
      <c r="D5" s="53">
        <v>4</v>
      </c>
      <c r="E5" s="53">
        <v>5</v>
      </c>
      <c r="F5" s="53">
        <v>6</v>
      </c>
      <c r="G5" s="52">
        <v>7</v>
      </c>
      <c r="H5" s="53">
        <v>8</v>
      </c>
      <c r="I5" s="52">
        <v>9</v>
      </c>
      <c r="J5" s="52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9" ht="24" customHeight="1" spans="1:4">
      <c r="A9" s="36" t="s">
        <v>447</v>
      </c>
      <c r="B9" s="36"/>
      <c r="C9" s="36"/>
      <c r="D9" s="36"/>
    </row>
  </sheetData>
  <mergeCells count="3">
    <mergeCell ref="A2:J2"/>
    <mergeCell ref="A3:H3"/>
    <mergeCell ref="A9:D9"/>
  </mergeCells>
  <printOptions horizontalCentered="1"/>
  <pageMargins left="0.751388888888889" right="0.751388888888889" top="1" bottom="1" header="0.5" footer="0.5"/>
  <pageSetup paperSize="9" scale="51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zoomScale="60" zoomScaleNormal="60" workbookViewId="0">
      <selection activeCell="A1" sqref="A1:H13"/>
    </sheetView>
  </sheetViews>
  <sheetFormatPr defaultColWidth="9.13636363636364" defaultRowHeight="12" customHeight="1" outlineLevelCol="7"/>
  <cols>
    <col min="1" max="1" width="22.7090909090909" customWidth="1"/>
    <col min="2" max="2" width="24.5727272727273" customWidth="1"/>
    <col min="3" max="3" width="30.4272727272727" customWidth="1"/>
    <col min="4" max="5" width="23.5727272727273" customWidth="1"/>
    <col min="6" max="8" width="32.1363636363636" customWidth="1"/>
  </cols>
  <sheetData>
    <row r="1" ht="14.25" customHeight="1" spans="8:8">
      <c r="H1" s="41" t="s">
        <v>450</v>
      </c>
    </row>
    <row r="2" ht="28.5" customHeight="1" spans="1:8">
      <c r="A2" s="42" t="s">
        <v>451</v>
      </c>
      <c r="B2" s="20"/>
      <c r="C2" s="20"/>
      <c r="D2" s="20"/>
      <c r="E2" s="20"/>
      <c r="F2" s="20"/>
      <c r="G2" s="20"/>
      <c r="H2" s="20"/>
    </row>
    <row r="3" ht="13.5" customHeight="1" spans="1:2">
      <c r="A3" s="43" t="str">
        <f>"单位名称："&amp;"曲靖市图书馆"</f>
        <v>单位名称：曲靖市图书馆</v>
      </c>
      <c r="B3" s="21"/>
    </row>
    <row r="4" ht="18" customHeight="1" spans="1:8">
      <c r="A4" s="24" t="s">
        <v>403</v>
      </c>
      <c r="B4" s="24" t="s">
        <v>452</v>
      </c>
      <c r="C4" s="24" t="s">
        <v>453</v>
      </c>
      <c r="D4" s="24" t="s">
        <v>454</v>
      </c>
      <c r="E4" s="24" t="s">
        <v>455</v>
      </c>
      <c r="F4" s="44" t="s">
        <v>456</v>
      </c>
      <c r="G4" s="45"/>
      <c r="H4" s="46"/>
    </row>
    <row r="5" ht="18" customHeight="1" spans="1:8">
      <c r="A5" s="30"/>
      <c r="B5" s="30"/>
      <c r="C5" s="30"/>
      <c r="D5" s="30"/>
      <c r="E5" s="30"/>
      <c r="F5" s="47" t="s">
        <v>415</v>
      </c>
      <c r="G5" s="47" t="s">
        <v>457</v>
      </c>
      <c r="H5" s="47" t="s">
        <v>458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8" t="s">
        <v>29</v>
      </c>
      <c r="B8" s="49"/>
      <c r="C8" s="49"/>
      <c r="D8" s="49"/>
      <c r="E8" s="49"/>
      <c r="F8" s="13"/>
      <c r="G8" s="15"/>
      <c r="H8" s="15"/>
    </row>
    <row r="10" ht="22" customHeight="1" spans="1:5">
      <c r="A10" s="36" t="s">
        <v>459</v>
      </c>
      <c r="B10" s="36"/>
      <c r="C10" s="36"/>
      <c r="D10" s="36"/>
      <c r="E10" s="36"/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rintOptions horizontalCentered="1"/>
  <pageMargins left="0.554861111111111" right="0.554861111111111" top="1" bottom="1" header="0.5" footer="0.5"/>
  <pageSetup paperSize="9" scale="55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zoomScale="50" zoomScaleNormal="50" workbookViewId="0">
      <selection activeCell="A1" sqref="A1:K13"/>
    </sheetView>
  </sheetViews>
  <sheetFormatPr defaultColWidth="9.13636363636364" defaultRowHeight="14.25" customHeight="1"/>
  <cols>
    <col min="1" max="1" width="23.5727272727273" customWidth="1"/>
    <col min="2" max="11" width="19.6363636363636" customWidth="1"/>
  </cols>
  <sheetData>
    <row r="1" ht="13.5" customHeight="1" spans="4:11">
      <c r="D1" s="19"/>
      <c r="E1" s="19"/>
      <c r="F1" s="19"/>
      <c r="G1" s="19"/>
      <c r="K1" s="37" t="s">
        <v>460</v>
      </c>
    </row>
    <row r="2" ht="27.75" customHeight="1" spans="1:11">
      <c r="A2" s="20" t="s">
        <v>461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"单位名称："&amp;"曲靖市图书馆"</f>
        <v>单位名称：曲靖市图书馆</v>
      </c>
      <c r="B3" s="21"/>
      <c r="C3" s="21"/>
      <c r="D3" s="21"/>
      <c r="E3" s="21"/>
      <c r="F3" s="21"/>
      <c r="G3" s="21"/>
      <c r="H3" s="22"/>
      <c r="I3" s="22"/>
      <c r="J3" s="22"/>
      <c r="K3" s="313" t="s">
        <v>2</v>
      </c>
    </row>
    <row r="4" ht="21.75" customHeight="1" spans="1:11">
      <c r="A4" s="23" t="s">
        <v>285</v>
      </c>
      <c r="B4" s="23" t="s">
        <v>220</v>
      </c>
      <c r="C4" s="23" t="s">
        <v>218</v>
      </c>
      <c r="D4" s="24" t="s">
        <v>221</v>
      </c>
      <c r="E4" s="24" t="s">
        <v>222</v>
      </c>
      <c r="F4" s="24" t="s">
        <v>286</v>
      </c>
      <c r="G4" s="24" t="s">
        <v>287</v>
      </c>
      <c r="H4" s="25" t="s">
        <v>29</v>
      </c>
      <c r="I4" s="38" t="s">
        <v>462</v>
      </c>
      <c r="J4" s="39"/>
      <c r="K4" s="40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32</v>
      </c>
      <c r="J5" s="24" t="s">
        <v>33</v>
      </c>
      <c r="K5" s="24" t="s">
        <v>34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31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88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2" ht="21" customHeight="1" spans="1:5">
      <c r="A12" s="36" t="s">
        <v>463</v>
      </c>
      <c r="B12" s="36"/>
      <c r="C12" s="36"/>
      <c r="D12" s="36"/>
      <c r="E12" s="36"/>
    </row>
  </sheetData>
  <mergeCells count="16">
    <mergeCell ref="A2:K2"/>
    <mergeCell ref="A3:G3"/>
    <mergeCell ref="I4:K4"/>
    <mergeCell ref="A10:G10"/>
    <mergeCell ref="A12:E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751388888888889" right="0.751388888888889" top="1" bottom="0.802777777777778" header="0.5" footer="0.5"/>
  <pageSetup paperSize="9" scale="54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zoomScale="70" zoomScaleNormal="70" workbookViewId="0">
      <selection activeCell="E15" sqref="E15"/>
    </sheetView>
  </sheetViews>
  <sheetFormatPr defaultColWidth="9.13636363636364" defaultRowHeight="14.25" customHeight="1" outlineLevelCol="6"/>
  <cols>
    <col min="1" max="1" width="27.4272727272727" customWidth="1"/>
    <col min="2" max="2" width="30.7090909090909" customWidth="1"/>
    <col min="3" max="3" width="27.4272727272727" customWidth="1"/>
    <col min="4" max="4" width="26.8545454545455" customWidth="1"/>
    <col min="5" max="7" width="30.4272727272727" customWidth="1"/>
  </cols>
  <sheetData>
    <row r="1" ht="13.5" customHeight="1" spans="4:7">
      <c r="D1" s="1"/>
      <c r="G1" s="2" t="s">
        <v>464</v>
      </c>
    </row>
    <row r="2" ht="27.75" customHeight="1" spans="1:7">
      <c r="A2" s="3" t="s">
        <v>465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"单位名称："&amp;"曲靖市图书馆"</f>
        <v>单位名称：曲靖市图书馆</v>
      </c>
      <c r="B3" s="5"/>
      <c r="C3" s="5"/>
      <c r="D3" s="5"/>
      <c r="E3" s="6"/>
      <c r="F3" s="6"/>
      <c r="G3" s="313" t="s">
        <v>2</v>
      </c>
    </row>
    <row r="4" ht="21.75" customHeight="1" spans="1:7">
      <c r="A4" s="8" t="s">
        <v>218</v>
      </c>
      <c r="B4" s="8" t="s">
        <v>285</v>
      </c>
      <c r="C4" s="8" t="s">
        <v>220</v>
      </c>
      <c r="D4" s="9" t="s">
        <v>466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467</v>
      </c>
      <c r="F5" s="9" t="s">
        <v>468</v>
      </c>
      <c r="G5" s="9" t="s">
        <v>469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43</v>
      </c>
      <c r="B8" s="14"/>
      <c r="C8" s="14"/>
      <c r="D8" s="14"/>
      <c r="E8" s="15">
        <v>61</v>
      </c>
      <c r="F8" s="15"/>
      <c r="G8" s="15"/>
    </row>
    <row r="9" ht="24.75" customHeight="1" spans="1:7">
      <c r="A9" s="13" t="s">
        <v>43</v>
      </c>
      <c r="B9" s="13" t="s">
        <v>470</v>
      </c>
      <c r="C9" s="13" t="s">
        <v>300</v>
      </c>
      <c r="D9" s="13" t="s">
        <v>471</v>
      </c>
      <c r="E9" s="15">
        <v>40</v>
      </c>
      <c r="F9" s="15"/>
      <c r="G9" s="15"/>
    </row>
    <row r="10" ht="24.75" customHeight="1" spans="1:7">
      <c r="A10" s="13" t="s">
        <v>43</v>
      </c>
      <c r="B10" s="13" t="s">
        <v>470</v>
      </c>
      <c r="C10" s="13" t="s">
        <v>295</v>
      </c>
      <c r="D10" s="13" t="s">
        <v>471</v>
      </c>
      <c r="E10" s="15">
        <v>15</v>
      </c>
      <c r="F10" s="15"/>
      <c r="G10" s="15"/>
    </row>
    <row r="11" ht="24.75" customHeight="1" spans="1:7">
      <c r="A11" s="13" t="s">
        <v>43</v>
      </c>
      <c r="B11" s="13" t="s">
        <v>472</v>
      </c>
      <c r="C11" s="13" t="s">
        <v>290</v>
      </c>
      <c r="D11" s="13" t="s">
        <v>471</v>
      </c>
      <c r="E11" s="15">
        <v>6</v>
      </c>
      <c r="F11" s="15"/>
      <c r="G11" s="15"/>
    </row>
    <row r="12" ht="18.75" customHeight="1" spans="1:7">
      <c r="A12" s="16" t="s">
        <v>29</v>
      </c>
      <c r="B12" s="17" t="s">
        <v>473</v>
      </c>
      <c r="C12" s="17"/>
      <c r="D12" s="18"/>
      <c r="E12" s="15">
        <v>61</v>
      </c>
      <c r="F12" s="15"/>
      <c r="G12" s="15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554861111111111" right="0.554861111111111" top="1" bottom="1" header="0.5" footer="0.5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ThinkPad</cp:lastModifiedBy>
  <dcterms:created xsi:type="dcterms:W3CDTF">2024-01-24T01:43:00Z</dcterms:created>
  <dcterms:modified xsi:type="dcterms:W3CDTF">2024-07-24T23:11:45Z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09036048C41F42A0B0D078990203F19C_13</vt:lpwstr>
  </property>
  <property fmtid="{D5CDD505-2E9C-101B-9397-08002B2CF9AE}" pid="4" name="KSOProductBuildVer">
    <vt:lpwstr>2052-11.8.6.8722</vt:lpwstr>
  </property>
</Properties>
</file>