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5" activeTab="5"/>
  </bookViews>
  <sheets>
    <sheet name="财务收支预算总表01-1" sheetId="2" r:id="rId1"/>
    <sheet name="部门收入预算表01-2" sheetId="3" r:id="rId2"/>
    <sheet name="部门支出预算表01-03" sheetId="4" r:id="rId3"/>
    <sheet name="财政拨款收支预算总表02-1" sheetId="5" r:id="rId4"/>
    <sheet name="一般公共预算支出预算表（按功能科目分类）02-2" sheetId="6" r:id="rId5"/>
    <sheet name="一般公共预算支出预算表（按经济科目分类）02-3" sheetId="7" r:id="rId6"/>
    <sheet name="一般公共预算“三公”经费支出预算表03" sheetId="8" r:id="rId7"/>
    <sheet name="基本支出预算表（人员类.运转类公用经费项目）04" sheetId="9" r:id="rId8"/>
    <sheet name="项目支出预算表（其他运转类.特定目标类项目）05-1" sheetId="10" r:id="rId9"/>
    <sheet name="项目支出绩效目标表（本次下达）05-2" sheetId="11" r:id="rId10"/>
    <sheet name="项目支出绩效目标表（另文下达）05-3" sheetId="12" r:id="rId11"/>
    <sheet name="政府性基金预算支出预算表06" sheetId="13" r:id="rId12"/>
    <sheet name="国有资本经营预算支出表07" sheetId="14" r:id="rId13"/>
    <sheet name="部门政府采购预算表08" sheetId="15" r:id="rId14"/>
    <sheet name="政府购买服务预算表09" sheetId="16" r:id="rId15"/>
    <sheet name="市对下转移支付预算表10-1" sheetId="17" r:id="rId16"/>
    <sheet name="市对下转移支付绩效目标表10-2" sheetId="18" r:id="rId17"/>
    <sheet name="新增资产配置表11" sheetId="19" r:id="rId18"/>
    <sheet name="上级补助项目支出预算表12" sheetId="20" r:id="rId19"/>
    <sheet name="部门项目中期规划预算表13" sheetId="21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<sst xmlns="http://schemas.openxmlformats.org/spreadsheetml/2006/main" count="796" uniqueCount="376">
  <si>
    <t>预算01-1表</t>
  </si>
  <si>
    <t>财务收支预算总表</t>
  </si>
  <si>
    <t>单位：万元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</si>
  <si>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</si>
  <si>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</si>
  <si>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</si>
  <si>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</si>
  <si>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</si>
  <si>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</si>
  <si>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</si>
  <si>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</si>
  <si>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</si>
  <si>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</si>
  <si>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</si>
  <si>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</si>
  <si>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</si>
  <si>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</si>
  <si>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</si>
  <si>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</si>
  <si>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</si>
  <si>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</si>
  <si>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</si>
  <si>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</si>
  <si>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</si>
  <si>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</si>
  <si>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</si>
  <si>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</si>
  <si>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</si>
  <si>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</si>
  <si>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</si>
  <si>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</si>
  <si>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</si>
  <si>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</si>
  <si>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</si>
  <si>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</si>
  <si>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</si>
  <si>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</si>
  <si>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</si>
  <si>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</si>
  <si>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</si>
  <si>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</si>
  <si>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129010</t>
  </si>
  <si>
    <t>曲靖市艺术研究所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</si>
  <si>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</si>
  <si>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</si>
  <si>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</si>
  <si>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</si>
  <si>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</si>
  <si>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</si>
  <si>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</si>
  <si>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</si>
  <si>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</si>
  <si>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</si>
  <si>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</si>
  <si>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</si>
  <si>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</si>
  <si>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207</t>
  </si>
  <si>
    <t>文化旅游体育与传媒支出</t>
  </si>
  <si>
    <t>20701</t>
  </si>
  <si>
    <t>文化和旅游</t>
  </si>
  <si>
    <t>2070111</t>
  </si>
  <si>
    <t>文化创作与保护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</si>
  <si>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</si>
  <si>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</si>
  <si>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</si>
  <si>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</si>
  <si>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</si>
  <si>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</si>
  <si>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</si>
  <si>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</si>
  <si>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</si>
  <si>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</si>
  <si>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</si>
  <si>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</si>
  <si>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</si>
  <si>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</si>
  <si>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</si>
  <si>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</si>
  <si>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</si>
  <si>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</si>
  <si>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</si>
  <si>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</si>
  <si>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</si>
  <si>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</si>
  <si>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</si>
  <si>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</si>
  <si>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</si>
  <si>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</si>
  <si>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</si>
  <si>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</si>
  <si>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</si>
  <si>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</si>
  <si>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</si>
  <si>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</si>
  <si>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</si>
  <si>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</si>
  <si>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</si>
  <si>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</si>
  <si>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</si>
  <si>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</si>
  <si>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</si>
  <si>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</si>
  <si>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</si>
  <si>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</si>
  <si>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</si>
  <si>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</si>
  <si>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</si>
  <si>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</si>
  <si>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</si>
  <si>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</si>
  <si>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</si>
  <si>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一般公共预算支出预算表（按经济科目分类）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</si>
  <si>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</si>
  <si>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</si>
  <si>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</si>
  <si>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</si>
  <si>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</si>
  <si>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</si>
  <si>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</si>
  <si>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</si>
  <si>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</si>
  <si>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</si>
  <si>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</si>
  <si>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</si>
  <si>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</si>
  <si>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</si>
  <si>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</si>
  <si>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</si>
  <si>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</si>
  <si>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</si>
  <si>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</si>
  <si>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</si>
  <si>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</si>
  <si>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</si>
  <si>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</si>
  <si>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</si>
  <si>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</si>
  <si>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</si>
  <si>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</si>
  <si>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>工资奖金津补贴</t>
  </si>
  <si>
    <t>基本工资</t>
  </si>
  <si>
    <t>502</t>
  </si>
  <si>
    <t>机关商品和服务支出</t>
  </si>
  <si>
    <t>02</t>
  </si>
  <si>
    <t>津贴补贴</t>
  </si>
  <si>
    <t>办公经费</t>
  </si>
  <si>
    <t>03</t>
  </si>
  <si>
    <t>奖金</t>
  </si>
  <si>
    <t>会议费</t>
  </si>
  <si>
    <t>07</t>
  </si>
  <si>
    <t>绩效工资</t>
  </si>
  <si>
    <t>培训费</t>
  </si>
  <si>
    <t>08</t>
  </si>
  <si>
    <t>机关事业单位基本养老保险缴费</t>
  </si>
  <si>
    <t>505</t>
  </si>
  <si>
    <t>对事业单位经常性补助</t>
  </si>
  <si>
    <t>09</t>
  </si>
  <si>
    <t>职业年金缴费</t>
  </si>
  <si>
    <t>职工基本医疗保险缴费</t>
  </si>
  <si>
    <t>商品和服务支出</t>
  </si>
  <si>
    <t>公务员医疗补助缴费</t>
  </si>
  <si>
    <t>509</t>
  </si>
  <si>
    <t>对个人和家庭的补助</t>
  </si>
  <si>
    <t>其他社会保障缴费</t>
  </si>
  <si>
    <t>社会福利和救助</t>
  </si>
  <si>
    <t>05</t>
  </si>
  <si>
    <t>离退休费</t>
  </si>
  <si>
    <t>302</t>
  </si>
  <si>
    <t>办公费</t>
  </si>
  <si>
    <t>租赁费</t>
  </si>
  <si>
    <t>公务接待费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</si>
  <si>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</si>
  <si>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</si>
  <si>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</si>
  <si>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</si>
  <si>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</si>
  <si>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</si>
  <si>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</si>
  <si>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</si>
  <si>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303</t>
  </si>
  <si>
    <t>退休费</t>
  </si>
  <si>
    <t>生活补助</t>
  </si>
  <si>
    <t>医疗费补助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</si>
  <si>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</si>
  <si>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</si>
  <si>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</si>
  <si>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</si>
  <si>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</si>
  <si>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</si>
  <si>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</si>
  <si>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</si>
  <si>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</si>
  <si>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</si>
  <si>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</si>
  <si>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</si>
  <si>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</si>
  <si>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</si>
  <si>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</si>
  <si>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</si>
  <si>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</si>
  <si>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</si>
  <si>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</si>
  <si>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</si>
  <si>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</si>
  <si>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</si>
  <si>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</si>
  <si>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</si>
  <si>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</si>
  <si>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</si>
  <si>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530300210000000021914</t>
  </si>
  <si>
    <t>事业人员支出工资</t>
  </si>
  <si>
    <t>30101</t>
  </si>
  <si>
    <t>30102</t>
  </si>
  <si>
    <t>30107</t>
  </si>
  <si>
    <t>530300231100001520862</t>
  </si>
  <si>
    <t>事业人员参照公务员规范后绩效奖</t>
  </si>
  <si>
    <t>530300210000000021924</t>
  </si>
  <si>
    <t>社会保障缴费（养老保险）</t>
  </si>
  <si>
    <t>30108</t>
  </si>
  <si>
    <t>530300210000000021921</t>
  </si>
  <si>
    <t>社会保障缴费（基本医疗保险）</t>
  </si>
  <si>
    <t>30110</t>
  </si>
  <si>
    <t>530300210000000021920</t>
  </si>
  <si>
    <t>社会保障缴费（工伤保险）</t>
  </si>
  <si>
    <t>30112</t>
  </si>
  <si>
    <t>530300210000000021923</t>
  </si>
  <si>
    <t>社会保障缴费（失业保险）</t>
  </si>
  <si>
    <t>530300210000000021919</t>
  </si>
  <si>
    <t>社会保障缴费（附加商业险）</t>
  </si>
  <si>
    <t>530300210000000021927</t>
  </si>
  <si>
    <t>社会保障缴费（住房公积金）</t>
  </si>
  <si>
    <t>30113</t>
  </si>
  <si>
    <t>530300221100000680968</t>
  </si>
  <si>
    <t>30217</t>
  </si>
  <si>
    <t>530300210000000021938</t>
  </si>
  <si>
    <t>一般公用经费</t>
  </si>
  <si>
    <t>30201</t>
  </si>
  <si>
    <t>530300210000000021937</t>
  </si>
  <si>
    <t>退休公用经费</t>
  </si>
  <si>
    <t>530300210000000021936</t>
  </si>
  <si>
    <t>30216</t>
  </si>
  <si>
    <t>530300210000000021932</t>
  </si>
  <si>
    <t>30228</t>
  </si>
  <si>
    <t>530300210000000021933</t>
  </si>
  <si>
    <t>30229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</si>
  <si>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</si>
  <si>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</si>
  <si>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</si>
  <si>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</si>
  <si>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</si>
  <si>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</si>
  <si>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</si>
  <si>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曲靖市第二届“杜鹃花奖”青年演员比赛专项经费</t>
  </si>
  <si>
    <t>事业发展类</t>
  </si>
  <si>
    <t>530300221100000388700</t>
  </si>
  <si>
    <t>30214</t>
  </si>
  <si>
    <t>预算05-2表</t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</si>
  <si>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</si>
  <si>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</si>
  <si>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</si>
  <si>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</si>
  <si>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</si>
  <si>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</si>
  <si>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</si>
  <si>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</si>
  <si>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</si>
  <si>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</si>
  <si>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</si>
  <si>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为参加全国全省相关艺术赛事做充分准备，组建优秀艺术人才队伍。</t>
  </si>
  <si>
    <t>产出指标</t>
  </si>
  <si>
    <t>数量指标</t>
  </si>
  <si>
    <t>举办比赛门类</t>
  </si>
  <si>
    <t>&gt;=</t>
  </si>
  <si>
    <t>个</t>
  </si>
  <si>
    <t>定量指标</t>
  </si>
  <si>
    <t>参加比赛人数</t>
  </si>
  <si>
    <t>70</t>
  </si>
  <si>
    <t>人</t>
  </si>
  <si>
    <t>设置奖项占比</t>
  </si>
  <si>
    <t>%</t>
  </si>
  <si>
    <t>质量指标</t>
  </si>
  <si>
    <t>创艺类演出节目占比</t>
  </si>
  <si>
    <t>80</t>
  </si>
  <si>
    <t>创艺类演出节目占比=创艺类演出节目数量/节目总数量*100%</t>
  </si>
  <si>
    <t>节目数量</t>
  </si>
  <si>
    <t>50</t>
  </si>
  <si>
    <t>反映年度公益演出节目或主题数量。</t>
  </si>
  <si>
    <t>时效指标</t>
  </si>
  <si>
    <t>完成时限</t>
  </si>
  <si>
    <t>年</t>
  </si>
  <si>
    <t>效益指标</t>
  </si>
  <si>
    <t>社会效益指标</t>
  </si>
  <si>
    <t>观看人次</t>
  </si>
  <si>
    <t>100000</t>
  </si>
  <si>
    <t>人次</t>
  </si>
  <si>
    <t>反映观看节目的观众人次情况。</t>
  </si>
  <si>
    <t>满意度指标</t>
  </si>
  <si>
    <t>服务对象满意度指标</t>
  </si>
  <si>
    <t>参赛观众满意度</t>
  </si>
  <si>
    <t>90</t>
  </si>
  <si>
    <t>定性指标</t>
  </si>
  <si>
    <t>完成率100%得相应分值，没有完成的按完成率乘以相应分值。</t>
  </si>
  <si>
    <t>预算05-3表</t>
  </si>
  <si>
    <t>项目支出绩效目标表（另文下达）</t>
  </si>
  <si>
    <t>说明：曲靖市艺术研究所2024年无另文下达项目支出，故此表为空。</t>
  </si>
  <si>
    <t>预算06表</t>
  </si>
  <si>
    <t>政府性基金预算支出预算表</t>
  </si>
  <si>
    <t>单位名称</t>
  </si>
  <si>
    <t>本年政府性基金预算支出</t>
  </si>
  <si>
    <t>说明：曲靖市艺术研究所2024年无政府性基金预算支出，故此表为空。</t>
  </si>
  <si>
    <t>国有资本经营预算支出预算表</t>
  </si>
  <si>
    <t>本年国有资本经营预算支出</t>
  </si>
  <si>
    <t>说明：曲靖市艺术研究所2024年无国有资本经营预算支出，故此表为空。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</si>
  <si>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</si>
  <si>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</si>
  <si>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</si>
  <si>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</si>
  <si>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</si>
  <si>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</si>
  <si>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</si>
  <si>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</si>
  <si>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</si>
  <si>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</si>
  <si>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</si>
  <si>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说明：曲靖市艺术研究所2024年无政府采购预算支出，故此表为空。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</si>
  <si>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</si>
  <si>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</si>
  <si>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</si>
  <si>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</si>
  <si>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</si>
  <si>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</si>
  <si>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</si>
  <si>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</si>
  <si>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</si>
  <si>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合    计</t>
  </si>
  <si>
    <t>说明：曲靖市艺术研究所2024年无政府购买服务预算支出，故此表为空。</t>
  </si>
  <si>
    <t>预算10-1表</t>
  </si>
  <si>
    <t>市对下转移支付预算表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</si>
  <si>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</si>
  <si>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</si>
  <si>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</si>
  <si>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</si>
  <si>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</si>
  <si>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</si>
  <si>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</si>
  <si>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</si>
  <si>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</si>
  <si>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</si>
  <si>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</si>
  <si>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</si>
  <si>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</si>
  <si>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说明：曲靖市艺术研究所2024年无市对下转移支付预算支出，故此表为空。</t>
  </si>
  <si>
    <t>预算10-2表</t>
  </si>
  <si>
    <t>市对下转移支付绩效目标表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</si>
  <si>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</si>
  <si>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</si>
  <si>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</si>
  <si>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</si>
  <si>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</si>
  <si>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</si>
  <si>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</si>
  <si>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</si>
  <si>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</si>
  <si>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说明：曲靖市艺术研究所2024年无新增资产配置支出，故此表为空。</t>
  </si>
  <si>
    <t>预算12表</t>
  </si>
  <si>
    <t>上级补助项目支出预算表</t>
  </si>
  <si>
    <t>上级补助</t>
  </si>
  <si>
    <t>说明：曲靖市艺术研究所2024年无上级补助项目支出预算，故此表为空。</t>
  </si>
  <si>
    <t>预算13表</t>
  </si>
  <si>
    <t>部门项目中期规划预算表</t>
  </si>
  <si>
    <t>项目级次</t>
  </si>
  <si>
    <t>2024年</t>
  </si>
  <si>
    <t>2025年</t>
  </si>
  <si>
    <t>2026年</t>
  </si>
  <si>
    <t>313 事业发展类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</si>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</sst>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</numFmts>
  <fonts count="49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2"/>
      <color rgb="FF000000"/>
      <name val="宋体"/>
      <charset val="134"/>
    </font>
    <font>
      <sz val="10"/>
      <color rgb="FF000000"/>
      <name val="Arial"/>
      <charset val="134"/>
    </font>
    <font>
      <sz val="3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Calibri"/>
      <charset val="134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SimSun"/>
      <charset val="134"/>
    </font>
    <font>
      <sz val="9.75"/>
      <color rgb="FF000000"/>
      <name val="宋体"/>
      <charset val="134"/>
      <scheme val="minor"/>
    </font>
    <font>
      <sz val="9.75"/>
      <color rgb="FF000000"/>
      <name val="SimSun"/>
      <charset val="134"/>
    </font>
    <font>
      <sz val="18"/>
      <color rgb="FF000000"/>
      <name val="Microsoft Sans Serif"/>
      <charset val="134"/>
    </font>
    <font>
      <sz val="12"/>
      <color rgb="FF000000"/>
      <name val="宋体"/>
      <charset val="134"/>
    </font>
    <font>
      <b/>
      <sz val="9"/>
      <color theme="1"/>
      <name val="宋体"/>
      <charset val="134"/>
    </font>
    <font>
      <sz val="20"/>
      <color rgb="FF000000"/>
      <name val="宋体"/>
      <charset val="134"/>
    </font>
    <font>
      <sz val="20"/>
      <color rgb="FF000000"/>
      <name val="Microsoft Sans Serif"/>
      <charset val="134"/>
    </font>
    <font>
      <sz val="10.5"/>
      <color rgb="FF000000"/>
      <name val="normal"/>
      <charset val="134"/>
    </font>
    <font>
      <sz val="10.5"/>
      <color rgb="FF000000"/>
      <name val="SimSun"/>
      <charset val="134"/>
    </font>
    <font>
      <sz val="10.5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0.5"/>
      <color theme="1"/>
      <name val="norm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1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" borderId="16" applyNumberFormat="0" applyAlignment="0" applyProtection="0">
      <alignment vertical="center"/>
    </xf>
    <xf numFmtId="0" fontId="37" fillId="4" borderId="17" applyNumberFormat="0" applyAlignment="0" applyProtection="0">
      <alignment vertical="center"/>
    </xf>
    <xf numFmtId="0" fontId="38" fillId="4" borderId="16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2" fillId="0" borderId="0">
      <alignment horizontal="center" vertical="top"/>
    </xf>
    <xf numFmtId="0" fontId="1" fillId="0" borderId="12">
      <alignment horizontal="center" vertical="center"/>
      <protection locked="0"/>
    </xf>
    <xf numFmtId="0" fontId="1" fillId="0" borderId="12">
      <alignment horizontal="center" vertical="center" wrapText="1"/>
    </xf>
    <xf numFmtId="0" fontId="1" fillId="0" borderId="10">
      <alignment horizontal="center" vertical="center" wrapText="1"/>
      <protection locked="0"/>
    </xf>
    <xf numFmtId="0" fontId="1" fillId="0" borderId="7">
      <alignment horizontal="center" vertical="center" wrapText="1"/>
    </xf>
    <xf numFmtId="0" fontId="1" fillId="0" borderId="9">
      <alignment horizontal="center" vertical="center" wrapText="1"/>
      <protection locked="0"/>
    </xf>
    <xf numFmtId="0" fontId="1" fillId="0" borderId="10">
      <alignment horizontal="center" vertical="center"/>
      <protection locked="0"/>
    </xf>
    <xf numFmtId="0" fontId="1" fillId="0" borderId="4">
      <alignment horizontal="center" vertical="center"/>
      <protection locked="0"/>
    </xf>
    <xf numFmtId="3" fontId="1" fillId="0" borderId="4">
      <alignment horizontal="center" vertical="center"/>
    </xf>
    <xf numFmtId="3" fontId="1" fillId="0" borderId="10">
      <alignment horizontal="center" vertical="center"/>
    </xf>
    <xf numFmtId="0" fontId="1" fillId="0" borderId="7">
      <alignment horizontal="center" vertical="center" wrapText="1"/>
      <protection locked="0"/>
    </xf>
    <xf numFmtId="49" fontId="47" fillId="0" borderId="1">
      <alignment horizontal="left" vertical="center" wrapText="1"/>
    </xf>
    <xf numFmtId="0" fontId="1" fillId="0" borderId="8">
      <alignment horizontal="center" vertical="center" wrapText="1"/>
      <protection locked="0"/>
    </xf>
    <xf numFmtId="0" fontId="1" fillId="0" borderId="9">
      <alignment horizontal="center" vertical="center" wrapText="1"/>
    </xf>
    <xf numFmtId="0" fontId="1" fillId="0" borderId="10">
      <alignment horizontal="center" vertical="center"/>
    </xf>
    <xf numFmtId="0" fontId="3" fillId="0" borderId="7">
      <alignment horizontal="right" vertical="center"/>
      <protection locked="0"/>
    </xf>
    <xf numFmtId="0" fontId="1" fillId="0" borderId="6">
      <alignment horizontal="center" vertical="center" wrapText="1"/>
      <protection locked="0"/>
    </xf>
    <xf numFmtId="0" fontId="6" fillId="0" borderId="0">
      <alignment horizontal="center" vertical="center"/>
      <protection locked="0"/>
    </xf>
    <xf numFmtId="0" fontId="1" fillId="0" borderId="6">
      <alignment horizontal="center" vertical="center" wrapText="1"/>
    </xf>
    <xf numFmtId="3" fontId="1" fillId="0" borderId="5">
      <alignment horizontal="center" vertical="center"/>
    </xf>
    <xf numFmtId="3" fontId="1" fillId="0" borderId="1">
      <alignment horizontal="center" vertical="center"/>
    </xf>
    <xf numFmtId="0" fontId="1" fillId="0" borderId="2">
      <alignment horizontal="center" vertical="center" wrapText="1"/>
      <protection locked="0"/>
    </xf>
    <xf numFmtId="0" fontId="1" fillId="0" borderId="3">
      <alignment horizontal="center" vertical="center" wrapText="1"/>
    </xf>
    <xf numFmtId="0" fontId="1" fillId="0" borderId="4">
      <alignment horizontal="center" vertical="center"/>
    </xf>
    <xf numFmtId="0" fontId="3" fillId="0" borderId="5">
      <alignment horizontal="center" vertical="center"/>
      <protection locked="0"/>
    </xf>
    <xf numFmtId="0" fontId="3" fillId="0" borderId="5">
      <alignment horizontal="center" vertical="center" wrapText="1"/>
      <protection locked="0"/>
    </xf>
    <xf numFmtId="0" fontId="4" fillId="0" borderId="0">
      <alignment horizontal="left" vertical="center"/>
    </xf>
    <xf numFmtId="0" fontId="3" fillId="0" borderId="6">
      <alignment horizontal="left" vertical="center" wrapText="1"/>
      <protection locked="0"/>
    </xf>
    <xf numFmtId="49" fontId="1" fillId="0" borderId="0"/>
    <xf numFmtId="0" fontId="4" fillId="0" borderId="2">
      <alignment horizontal="center" vertical="center" wrapText="1"/>
    </xf>
    <xf numFmtId="0" fontId="4" fillId="0" borderId="3">
      <alignment horizontal="center" vertical="center" wrapText="1"/>
    </xf>
    <xf numFmtId="0" fontId="4" fillId="0" borderId="4">
      <alignment horizontal="center" vertical="center" wrapText="1"/>
    </xf>
    <xf numFmtId="0" fontId="3" fillId="0" borderId="7">
      <alignment horizontal="left" vertical="center" wrapText="1"/>
      <protection locked="0"/>
    </xf>
    <xf numFmtId="0" fontId="4" fillId="0" borderId="0"/>
    <xf numFmtId="0" fontId="2" fillId="0" borderId="0">
      <alignment horizontal="center" vertical="center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4" fillId="0" borderId="6">
      <alignment horizontal="center" vertical="center"/>
    </xf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4" fillId="0" borderId="7">
      <alignment horizontal="center" vertical="center"/>
    </xf>
    <xf numFmtId="0" fontId="1" fillId="0" borderId="1">
      <alignment horizontal="center" vertical="center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10">
      <alignment horizontal="center" vertical="center"/>
    </xf>
    <xf numFmtId="0" fontId="4" fillId="0" borderId="10">
      <alignment horizontal="center" vertical="center"/>
      <protection locked="0"/>
    </xf>
    <xf numFmtId="0" fontId="3" fillId="0" borderId="0">
      <alignment horizontal="right"/>
    </xf>
    <xf numFmtId="0" fontId="1" fillId="0" borderId="10">
      <alignment horizontal="center" vertical="center" wrapText="1"/>
    </xf>
    <xf numFmtId="3" fontId="4" fillId="0" borderId="10">
      <alignment horizontal="center" vertical="center"/>
      <protection locked="0"/>
    </xf>
    <xf numFmtId="3" fontId="4" fillId="0" borderId="10">
      <alignment horizontal="center" vertical="center"/>
    </xf>
    <xf numFmtId="0" fontId="1" fillId="0" borderId="8">
      <alignment horizontal="center" vertical="center"/>
    </xf>
    <xf numFmtId="0" fontId="1" fillId="0" borderId="8">
      <alignment horizontal="center" vertical="center" wrapText="1"/>
    </xf>
    <xf numFmtId="3" fontId="4" fillId="0" borderId="10">
      <alignment horizontal="center" vertical="top"/>
      <protection locked="0"/>
    </xf>
    <xf numFmtId="0" fontId="1" fillId="0" borderId="10">
      <alignment horizontal="center" vertical="top"/>
    </xf>
    <xf numFmtId="0" fontId="3" fillId="0" borderId="0">
      <alignment horizontal="left" vertical="center" wrapText="1"/>
      <protection locked="0"/>
    </xf>
    <xf numFmtId="0" fontId="1" fillId="0" borderId="11">
      <alignment horizontal="center" vertical="center" wrapText="1"/>
      <protection locked="0"/>
    </xf>
    <xf numFmtId="0" fontId="25" fillId="0" borderId="0">
      <alignment horizontal="center" vertical="center"/>
    </xf>
    <xf numFmtId="0" fontId="26" fillId="0" borderId="0">
      <alignment horizontal="center" vertical="center"/>
    </xf>
    <xf numFmtId="0" fontId="9" fillId="0" borderId="0">
      <alignment horizontal="right"/>
      <protection locked="0"/>
    </xf>
    <xf numFmtId="49" fontId="9" fillId="0" borderId="0">
      <protection locked="0"/>
    </xf>
    <xf numFmtId="49" fontId="4" fillId="0" borderId="2">
      <alignment horizontal="center" vertical="center" wrapText="1"/>
      <protection locked="0"/>
    </xf>
    <xf numFmtId="49" fontId="4" fillId="0" borderId="3">
      <alignment horizontal="center" vertical="center" wrapText="1"/>
      <protection locked="0"/>
    </xf>
    <xf numFmtId="49" fontId="4" fillId="0" borderId="1">
      <alignment horizontal="center" vertical="center"/>
      <protection locked="0"/>
    </xf>
    <xf numFmtId="0" fontId="10" fillId="0" borderId="0">
      <alignment horizontal="center" vertical="center"/>
      <protection locked="0"/>
    </xf>
    <xf numFmtId="0" fontId="1" fillId="0" borderId="7">
      <alignment horizontal="center" vertical="center"/>
      <protection locked="0"/>
    </xf>
    <xf numFmtId="0" fontId="1" fillId="0" borderId="0">
      <alignment horizontal="right"/>
    </xf>
    <xf numFmtId="0" fontId="10" fillId="0" borderId="0">
      <alignment horizontal="center" vertical="center"/>
    </xf>
    <xf numFmtId="0" fontId="10" fillId="0" borderId="0">
      <alignment horizontal="center" vertical="center" wrapText="1"/>
      <protection locked="0"/>
    </xf>
    <xf numFmtId="0" fontId="4" fillId="0" borderId="2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1" fillId="0" borderId="6">
      <alignment horizontal="center" vertical="center"/>
      <protection locked="0"/>
    </xf>
    <xf numFmtId="0" fontId="1" fillId="0" borderId="0">
      <alignment vertical="top"/>
      <protection locked="0"/>
    </xf>
    <xf numFmtId="0" fontId="4" fillId="0" borderId="0">
      <alignment horizontal="left" vertical="center"/>
      <protection locked="0"/>
    </xf>
    <xf numFmtId="0" fontId="3" fillId="0" borderId="6">
      <alignment horizontal="left" vertical="center"/>
      <protection locked="0"/>
    </xf>
    <xf numFmtId="49" fontId="1" fillId="0" borderId="0">
      <protection locked="0"/>
    </xf>
    <xf numFmtId="0" fontId="3" fillId="0" borderId="7">
      <alignment horizontal="left" vertical="center"/>
      <protection locked="0"/>
    </xf>
    <xf numFmtId="0" fontId="4" fillId="0" borderId="5">
      <alignment horizontal="center" vertical="center" wrapText="1"/>
      <protection locked="0"/>
    </xf>
    <xf numFmtId="0" fontId="4" fillId="0" borderId="7">
      <alignment horizontal="center" vertical="center" wrapText="1"/>
      <protection locked="0"/>
    </xf>
    <xf numFmtId="0" fontId="4" fillId="0" borderId="7">
      <alignment horizontal="center" vertical="center"/>
      <protection locked="0"/>
    </xf>
    <xf numFmtId="0" fontId="1" fillId="0" borderId="7">
      <alignment horizontal="center"/>
    </xf>
    <xf numFmtId="0" fontId="4" fillId="0" borderId="4">
      <alignment horizontal="center" vertical="center"/>
      <protection locked="0"/>
    </xf>
    <xf numFmtId="0" fontId="3" fillId="0" borderId="1">
      <alignment horizontal="left" vertical="center"/>
    </xf>
    <xf numFmtId="0" fontId="1" fillId="0" borderId="5">
      <alignment horizontal="center" vertical="center" wrapText="1"/>
      <protection locked="0"/>
    </xf>
    <xf numFmtId="0" fontId="3" fillId="0" borderId="6">
      <alignment horizontal="left" vertical="center"/>
    </xf>
    <xf numFmtId="0" fontId="3" fillId="0" borderId="7">
      <alignment horizontal="left" vertical="center"/>
    </xf>
    <xf numFmtId="0" fontId="4" fillId="0" borderId="3">
      <alignment horizontal="center" vertical="center"/>
    </xf>
    <xf numFmtId="0" fontId="3" fillId="0" borderId="1">
      <alignment horizontal="left" vertical="center" wrapText="1"/>
    </xf>
    <xf numFmtId="0" fontId="4" fillId="0" borderId="1">
      <alignment horizontal="center" vertical="center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6" fillId="0" borderId="0">
      <alignment horizontal="center" vertical="center"/>
    </xf>
    <xf numFmtId="0" fontId="1" fillId="0" borderId="0">
      <alignment horizontal="right" vertical="center"/>
    </xf>
    <xf numFmtId="0" fontId="4" fillId="0" borderId="0">
      <alignment horizontal="right" wrapText="1"/>
    </xf>
    <xf numFmtId="0" fontId="4" fillId="0" borderId="21">
      <alignment horizontal="center" vertical="center" wrapText="1"/>
    </xf>
    <xf numFmtId="0" fontId="8" fillId="0" borderId="0">
      <alignment horizontal="center" vertical="center" wrapText="1"/>
    </xf>
    <xf numFmtId="0" fontId="7" fillId="0" borderId="0">
      <alignment vertical="top"/>
    </xf>
    <xf numFmtId="0" fontId="4" fillId="0" borderId="0">
      <protection locked="0"/>
    </xf>
    <xf numFmtId="0" fontId="4" fillId="0" borderId="5">
      <alignment horizontal="center" vertical="center"/>
      <protection locked="0"/>
    </xf>
    <xf numFmtId="0" fontId="4" fillId="0" borderId="0">
      <alignment horizontal="right" vertical="center"/>
      <protection locked="0"/>
    </xf>
    <xf numFmtId="0" fontId="4" fillId="0" borderId="0">
      <alignment horizontal="left" vertical="center" wrapText="1"/>
    </xf>
    <xf numFmtId="0" fontId="1" fillId="0" borderId="1">
      <alignment horizontal="center"/>
    </xf>
    <xf numFmtId="0" fontId="4" fillId="0" borderId="1">
      <alignment horizontal="center" vertical="center"/>
    </xf>
    <xf numFmtId="0" fontId="4" fillId="0" borderId="1">
      <alignment vertical="center" wrapText="1"/>
    </xf>
    <xf numFmtId="0" fontId="8" fillId="0" borderId="0">
      <alignment horizontal="center" vertical="center"/>
    </xf>
    <xf numFmtId="0" fontId="4" fillId="0" borderId="0">
      <alignment wrapText="1"/>
    </xf>
    <xf numFmtId="0" fontId="1" fillId="0" borderId="0">
      <alignment vertical="top"/>
    </xf>
    <xf numFmtId="0" fontId="4" fillId="0" borderId="21">
      <alignment horizontal="center" vertical="center"/>
    </xf>
    <xf numFmtId="0" fontId="4" fillId="0" borderId="11">
      <alignment horizontal="center" vertical="center" wrapText="1"/>
      <protection locked="0"/>
    </xf>
    <xf numFmtId="0" fontId="4" fillId="0" borderId="8">
      <alignment horizontal="center" vertical="center"/>
    </xf>
    <xf numFmtId="0" fontId="3" fillId="0" borderId="7">
      <alignment vertical="center" wrapText="1"/>
      <protection locked="0"/>
    </xf>
    <xf numFmtId="0" fontId="4" fillId="0" borderId="5">
      <alignment horizontal="center" vertical="center" wrapText="1"/>
    </xf>
    <xf numFmtId="0" fontId="4" fillId="0" borderId="6">
      <alignment horizontal="center" vertical="center" wrapText="1"/>
    </xf>
    <xf numFmtId="0" fontId="3" fillId="0" borderId="0">
      <alignment horizontal="right" vertical="center"/>
    </xf>
    <xf numFmtId="0" fontId="4" fillId="0" borderId="7">
      <alignment horizontal="center" vertical="center" wrapText="1"/>
    </xf>
    <xf numFmtId="0" fontId="6" fillId="0" borderId="0">
      <alignment horizontal="center" vertical="center" wrapText="1"/>
    </xf>
    <xf numFmtId="0" fontId="3" fillId="0" borderId="0">
      <alignment horizontal="left" vertical="center"/>
    </xf>
    <xf numFmtId="0" fontId="4" fillId="0" borderId="1">
      <alignment horizontal="center" vertical="center" wrapText="1"/>
    </xf>
    <xf numFmtId="0" fontId="3" fillId="0" borderId="1">
      <alignment vertical="center" wrapText="1"/>
    </xf>
    <xf numFmtId="0" fontId="3" fillId="0" borderId="1">
      <alignment horizontal="center" vertical="center" wrapText="1"/>
      <protection locked="0"/>
    </xf>
    <xf numFmtId="0" fontId="1" fillId="0" borderId="0">
      <alignment horizontal="center" wrapText="1"/>
    </xf>
    <xf numFmtId="0" fontId="18" fillId="0" borderId="5">
      <alignment horizontal="center" vertical="center" wrapText="1"/>
    </xf>
    <xf numFmtId="0" fontId="17" fillId="0" borderId="0">
      <alignment horizontal="center" vertical="center" wrapText="1"/>
    </xf>
    <xf numFmtId="0" fontId="18" fillId="0" borderId="1">
      <alignment horizontal="center" vertical="center" wrapText="1"/>
    </xf>
    <xf numFmtId="0" fontId="1" fillId="0" borderId="5">
      <alignment horizontal="center" vertical="center"/>
    </xf>
    <xf numFmtId="49" fontId="4" fillId="0" borderId="6">
      <alignment horizontal="center" vertical="center" wrapText="1"/>
    </xf>
    <xf numFmtId="0" fontId="48" fillId="0" borderId="6">
      <alignment horizontal="center" vertical="center"/>
    </xf>
    <xf numFmtId="49" fontId="4" fillId="0" borderId="7">
      <alignment horizontal="center" vertical="center" wrapText="1"/>
    </xf>
    <xf numFmtId="0" fontId="48" fillId="0" borderId="7">
      <alignment horizontal="center" vertical="center"/>
    </xf>
    <xf numFmtId="0" fontId="21" fillId="0" borderId="0">
      <alignment horizontal="center" vertical="center"/>
    </xf>
    <xf numFmtId="0" fontId="7" fillId="0" borderId="1">
      <alignment horizontal="center" vertical="center"/>
    </xf>
    <xf numFmtId="0" fontId="1" fillId="0" borderId="7">
      <alignment horizontal="center" vertical="center"/>
    </xf>
    <xf numFmtId="49" fontId="4" fillId="0" borderId="5">
      <alignment horizontal="center" vertical="center" wrapText="1"/>
    </xf>
    <xf numFmtId="49" fontId="4" fillId="0" borderId="1">
      <alignment horizontal="center" vertical="center"/>
    </xf>
    <xf numFmtId="0" fontId="48" fillId="0" borderId="5">
      <alignment horizontal="center" vertical="center"/>
    </xf>
    <xf numFmtId="0" fontId="1" fillId="0" borderId="0">
      <alignment wrapText="1"/>
    </xf>
    <xf numFmtId="0" fontId="2" fillId="0" borderId="0">
      <alignment horizontal="center" vertical="center" wrapText="1"/>
    </xf>
    <xf numFmtId="0" fontId="4" fillId="0" borderId="8">
      <alignment horizontal="center" vertical="center" wrapText="1"/>
    </xf>
    <xf numFmtId="0" fontId="4" fillId="0" borderId="9">
      <alignment horizontal="center" vertical="center" wrapText="1"/>
    </xf>
    <xf numFmtId="0" fontId="4" fillId="0" borderId="10">
      <alignment horizontal="center" vertical="center" wrapText="1"/>
    </xf>
    <xf numFmtId="0" fontId="3" fillId="0" borderId="10">
      <alignment horizontal="left" vertical="center" wrapText="1"/>
    </xf>
    <xf numFmtId="0" fontId="3" fillId="0" borderId="12">
      <alignment horizontal="left" vertical="center"/>
    </xf>
    <xf numFmtId="0" fontId="3" fillId="0" borderId="10">
      <alignment horizontal="left" vertical="center"/>
    </xf>
    <xf numFmtId="0" fontId="1" fillId="0" borderId="0">
      <protection locked="0"/>
    </xf>
    <xf numFmtId="0" fontId="4" fillId="0" borderId="8">
      <alignment horizontal="center" vertical="center" wrapText="1"/>
      <protection locked="0"/>
    </xf>
    <xf numFmtId="0" fontId="4" fillId="0" borderId="9">
      <alignment horizontal="center" vertical="center" wrapText="1"/>
      <protection locked="0"/>
    </xf>
    <xf numFmtId="0" fontId="4" fillId="0" borderId="10">
      <alignment horizontal="center" vertical="center" wrapText="1"/>
      <protection locked="0"/>
    </xf>
    <xf numFmtId="0" fontId="3" fillId="0" borderId="10">
      <alignment horizontal="right" vertical="center"/>
      <protection locked="0"/>
    </xf>
    <xf numFmtId="0" fontId="3" fillId="0" borderId="10">
      <alignment horizontal="right" vertical="center"/>
    </xf>
    <xf numFmtId="0" fontId="3" fillId="0" borderId="0">
      <alignment vertical="top" wrapText="1"/>
      <protection locked="0"/>
    </xf>
    <xf numFmtId="0" fontId="3" fillId="0" borderId="0">
      <alignment horizontal="left" vertical="center" wrapText="1"/>
    </xf>
    <xf numFmtId="0" fontId="2" fillId="0" borderId="0">
      <alignment horizontal="center" vertical="center" wrapText="1"/>
      <protection locked="0"/>
    </xf>
    <xf numFmtId="0" fontId="4" fillId="0" borderId="6">
      <alignment horizontal="center" vertical="center" wrapText="1"/>
      <protection locked="0"/>
    </xf>
    <xf numFmtId="0" fontId="4" fillId="0" borderId="12">
      <alignment horizontal="center" vertical="center" wrapText="1"/>
    </xf>
    <xf numFmtId="0" fontId="3" fillId="0" borderId="0">
      <alignment horizontal="right"/>
      <protection locked="0"/>
    </xf>
    <xf numFmtId="0" fontId="4" fillId="0" borderId="6">
      <alignment horizontal="center" vertical="center"/>
      <protection locked="0"/>
    </xf>
    <xf numFmtId="0" fontId="4" fillId="0" borderId="12">
      <alignment horizontal="center" vertical="center"/>
      <protection locked="0"/>
    </xf>
    <xf numFmtId="0" fontId="3" fillId="0" borderId="0">
      <alignment horizontal="right" vertical="center" wrapText="1"/>
      <protection locked="0"/>
    </xf>
    <xf numFmtId="0" fontId="3" fillId="0" borderId="0">
      <alignment horizontal="right" wrapText="1"/>
      <protection locked="0"/>
    </xf>
    <xf numFmtId="0" fontId="4" fillId="0" borderId="12">
      <alignment horizontal="center" vertical="center" wrapText="1"/>
      <protection locked="0"/>
    </xf>
    <xf numFmtId="0" fontId="3" fillId="0" borderId="0">
      <alignment horizontal="right" vertical="center" wrapText="1"/>
    </xf>
    <xf numFmtId="0" fontId="3" fillId="0" borderId="0">
      <alignment horizontal="right" wrapText="1"/>
    </xf>
    <xf numFmtId="0" fontId="3" fillId="0" borderId="11">
      <alignment horizontal="center" vertical="center"/>
    </xf>
  </cellStyleXfs>
  <cellXfs count="266">
    <xf numFmtId="0" fontId="0" fillId="0" borderId="0" xfId="0">
      <alignment vertical="center"/>
    </xf>
    <xf numFmtId="0" fontId="0" fillId="0" borderId="0" xfId="0" applyFont="1" applyFill="1" applyBorder="1" applyAlignment="1"/>
    <xf numFmtId="49" fontId="1" fillId="0" borderId="0" xfId="0" applyNumberFormat="1" applyFont="1" applyFill="1" applyBorder="1" applyAlignment="1"/>
    <xf numFmtId="0" fontId="1" fillId="0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/>
    <xf numFmtId="0" fontId="1" fillId="0" borderId="0" xfId="0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96" applyFont="1" applyBorder="1">
      <alignment horizontal="center" vertical="center"/>
    </xf>
    <xf numFmtId="0" fontId="1" fillId="0" borderId="1" xfId="91" applyFont="1" applyBorder="1">
      <alignment horizontal="center" vertical="center"/>
      <protection locked="0"/>
    </xf>
    <xf numFmtId="49" fontId="5" fillId="0" borderId="1" xfId="60" applyNumberFormat="1" applyFont="1" applyBorder="1">
      <alignment horizontal="left" vertical="center" wrapText="1"/>
    </xf>
    <xf numFmtId="0" fontId="0" fillId="0" borderId="1" xfId="0" applyFont="1" applyFill="1" applyBorder="1" applyAlignment="1"/>
    <xf numFmtId="176" fontId="5" fillId="0" borderId="1" xfId="0" applyNumberFormat="1" applyFont="1" applyFill="1" applyBorder="1" applyAlignment="1">
      <alignment horizontal="right" vertical="center"/>
    </xf>
    <xf numFmtId="0" fontId="3" fillId="0" borderId="1" xfId="74" applyFont="1" applyBorder="1">
      <alignment horizontal="center" vertical="center" wrapText="1"/>
      <protection locked="0"/>
    </xf>
    <xf numFmtId="0" fontId="3" fillId="0" borderId="1" xfId="76" applyFont="1" applyBorder="1">
      <alignment horizontal="left" vertical="center" wrapText="1"/>
      <protection locked="0"/>
    </xf>
    <xf numFmtId="0" fontId="3" fillId="0" borderId="1" xfId="81" applyFont="1" applyBorder="1">
      <alignment horizontal="left" vertical="center" wrapText="1"/>
      <protection locked="0"/>
    </xf>
    <xf numFmtId="49" fontId="1" fillId="0" borderId="0" xfId="77" applyNumberFormat="1" applyFont="1" applyBorder="1"/>
    <xf numFmtId="0" fontId="2" fillId="0" borderId="0" xfId="83" applyFont="1" applyBorder="1">
      <alignment horizontal="center" vertical="center"/>
    </xf>
    <xf numFmtId="0" fontId="4" fillId="0" borderId="0" xfId="75" applyFont="1" applyBorder="1">
      <alignment horizontal="left" vertical="center"/>
    </xf>
    <xf numFmtId="0" fontId="4" fillId="0" borderId="0" xfId="82" applyFont="1" applyBorder="1"/>
    <xf numFmtId="0" fontId="4" fillId="0" borderId="2" xfId="93" applyFont="1" applyBorder="1">
      <alignment horizontal="center" vertical="center" wrapText="1"/>
      <protection locked="0"/>
    </xf>
    <xf numFmtId="0" fontId="4" fillId="0" borderId="2" xfId="78" applyFont="1" applyBorder="1">
      <alignment horizontal="center" vertical="center" wrapText="1"/>
    </xf>
    <xf numFmtId="0" fontId="4" fillId="0" borderId="2" xfId="85" applyFont="1" applyBorder="1">
      <alignment horizontal="center" vertical="center"/>
    </xf>
    <xf numFmtId="0" fontId="4" fillId="0" borderId="3" xfId="94" applyFont="1" applyBorder="1">
      <alignment horizontal="center" vertical="center" wrapText="1"/>
      <protection locked="0"/>
    </xf>
    <xf numFmtId="0" fontId="4" fillId="0" borderId="3" xfId="79" applyFont="1" applyBorder="1">
      <alignment horizontal="center" vertical="center" wrapText="1"/>
    </xf>
    <xf numFmtId="0" fontId="4" fillId="0" borderId="3" xfId="139" applyFont="1" applyBorder="1">
      <alignment horizontal="center" vertical="center"/>
    </xf>
    <xf numFmtId="0" fontId="4" fillId="0" borderId="4" xfId="95" applyFont="1" applyBorder="1">
      <alignment horizontal="center" vertical="center" wrapText="1"/>
      <protection locked="0"/>
    </xf>
    <xf numFmtId="0" fontId="4" fillId="0" borderId="4" xfId="80" applyFont="1" applyBorder="1">
      <alignment horizontal="center" vertical="center" wrapText="1"/>
    </xf>
    <xf numFmtId="0" fontId="4" fillId="0" borderId="4" xfId="86" applyFont="1" applyBorder="1">
      <alignment horizontal="center" vertical="center"/>
    </xf>
    <xf numFmtId="0" fontId="3" fillId="0" borderId="1" xfId="140" applyFont="1" applyBorder="1">
      <alignment horizontal="left" vertical="center" wrapText="1"/>
    </xf>
    <xf numFmtId="0" fontId="1" fillId="0" borderId="5" xfId="136" applyFont="1" applyBorder="1">
      <alignment horizontal="center" vertical="center" wrapText="1"/>
      <protection locked="0"/>
    </xf>
    <xf numFmtId="0" fontId="3" fillId="0" borderId="6" xfId="137" applyFont="1" applyBorder="1">
      <alignment horizontal="left" vertical="center"/>
    </xf>
    <xf numFmtId="0" fontId="3" fillId="0" borderId="7" xfId="138" applyFont="1" applyBorder="1">
      <alignment horizontal="left" vertical="center"/>
    </xf>
    <xf numFmtId="0" fontId="1" fillId="0" borderId="0" xfId="88" applyFont="1" applyBorder="1">
      <alignment horizontal="right" vertical="center"/>
      <protection locked="0"/>
    </xf>
    <xf numFmtId="0" fontId="4" fillId="0" borderId="5" xfId="84" applyFont="1" applyBorder="1">
      <alignment horizontal="center" vertical="center"/>
    </xf>
    <xf numFmtId="0" fontId="4" fillId="0" borderId="6" xfId="87" applyFont="1" applyBorder="1">
      <alignment horizontal="center" vertical="center"/>
    </xf>
    <xf numFmtId="0" fontId="4" fillId="0" borderId="7" xfId="90" applyFont="1" applyBorder="1">
      <alignment horizontal="center" vertical="center"/>
    </xf>
    <xf numFmtId="0" fontId="3" fillId="0" borderId="0" xfId="169" applyFont="1" applyBorder="1">
      <alignment horizontal="right" vertical="center"/>
    </xf>
    <xf numFmtId="0" fontId="6" fillId="0" borderId="0" xfId="171" applyFont="1" applyBorder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5" xfId="167" applyFont="1" applyBorder="1">
      <alignment horizontal="center" vertical="center" wrapText="1"/>
    </xf>
    <xf numFmtId="0" fontId="4" fillId="0" borderId="6" xfId="168" applyFont="1" applyBorder="1">
      <alignment horizontal="center" vertical="center" wrapText="1"/>
    </xf>
    <xf numFmtId="0" fontId="4" fillId="0" borderId="7" xfId="170" applyFont="1" applyBorder="1">
      <alignment horizontal="center" vertical="center" wrapText="1"/>
    </xf>
    <xf numFmtId="0" fontId="4" fillId="0" borderId="1" xfId="173" applyFont="1" applyBorder="1">
      <alignment horizontal="center" vertical="center" wrapText="1"/>
    </xf>
    <xf numFmtId="0" fontId="3" fillId="0" borderId="1" xfId="175" applyFont="1" applyBorder="1">
      <alignment horizontal="center" vertical="center" wrapText="1"/>
      <protection locked="0"/>
    </xf>
    <xf numFmtId="0" fontId="3" fillId="0" borderId="7" xfId="166" applyFont="1" applyBorder="1">
      <alignment vertical="center" wrapText="1"/>
      <protection locked="0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1" xfId="141" applyFont="1" applyBorder="1">
      <alignment horizontal="center" vertical="center"/>
      <protection locked="0"/>
    </xf>
    <xf numFmtId="0" fontId="4" fillId="0" borderId="1" xfId="142" applyFont="1" applyBorder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right" vertical="center"/>
      <protection locked="0"/>
    </xf>
    <xf numFmtId="0" fontId="1" fillId="0" borderId="0" xfId="148" applyFont="1" applyBorder="1">
      <alignment horizontal="right" vertical="center"/>
    </xf>
    <xf numFmtId="0" fontId="7" fillId="0" borderId="0" xfId="152" applyFont="1" applyBorder="1">
      <alignment vertical="top"/>
    </xf>
    <xf numFmtId="0" fontId="8" fillId="0" borderId="0" xfId="151" applyFont="1" applyBorder="1">
      <alignment horizontal="center" vertical="center" wrapText="1"/>
    </xf>
    <xf numFmtId="0" fontId="8" fillId="0" borderId="0" xfId="160" applyFont="1" applyBorder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161" applyFont="1" applyBorder="1">
      <alignment wrapText="1"/>
    </xf>
    <xf numFmtId="0" fontId="4" fillId="0" borderId="0" xfId="149" applyFont="1" applyBorder="1">
      <alignment horizontal="right" wrapText="1"/>
    </xf>
    <xf numFmtId="0" fontId="4" fillId="0" borderId="0" xfId="153" applyFont="1" applyBorder="1">
      <protection locked="0"/>
    </xf>
    <xf numFmtId="0" fontId="4" fillId="0" borderId="1" xfId="150" applyFont="1" applyBorder="1">
      <alignment horizontal="center" vertical="center" wrapText="1"/>
    </xf>
    <xf numFmtId="0" fontId="4" fillId="0" borderId="1" xfId="158" applyFont="1" applyBorder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159" applyFont="1" applyBorder="1">
      <alignment vertical="center" wrapText="1"/>
    </xf>
    <xf numFmtId="0" fontId="3" fillId="0" borderId="0" xfId="146" applyFont="1" applyBorder="1">
      <alignment horizontal="right" vertical="center"/>
      <protection locked="0"/>
    </xf>
    <xf numFmtId="0" fontId="4" fillId="0" borderId="0" xfId="155" applyFont="1" applyBorder="1">
      <alignment horizontal="right" vertical="center"/>
      <protection locked="0"/>
    </xf>
    <xf numFmtId="0" fontId="1" fillId="0" borderId="1" xfId="157" applyFont="1" applyBorder="1">
      <alignment horizontal="center"/>
    </xf>
    <xf numFmtId="0" fontId="1" fillId="0" borderId="0" xfId="191" applyFont="1" applyBorder="1">
      <alignment wrapText="1"/>
    </xf>
    <xf numFmtId="0" fontId="1" fillId="0" borderId="0" xfId="199" applyFont="1" applyBorder="1">
      <protection locked="0"/>
    </xf>
    <xf numFmtId="0" fontId="2" fillId="0" borderId="0" xfId="192" applyFont="1" applyBorder="1">
      <alignment horizontal="center" vertical="center" wrapText="1"/>
    </xf>
    <xf numFmtId="0" fontId="2" fillId="0" borderId="0" xfId="144" applyFont="1" applyBorder="1">
      <alignment horizontal="center" vertical="center"/>
      <protection locked="0"/>
    </xf>
    <xf numFmtId="0" fontId="3" fillId="0" borderId="0" xfId="206" applyFont="1" applyBorder="1">
      <alignment horizontal="left" vertical="center" wrapText="1"/>
    </xf>
    <xf numFmtId="0" fontId="4" fillId="0" borderId="8" xfId="193" applyFont="1" applyBorder="1">
      <alignment horizontal="center" vertical="center" wrapText="1"/>
    </xf>
    <xf numFmtId="0" fontId="4" fillId="0" borderId="8" xfId="200" applyFont="1" applyBorder="1">
      <alignment horizontal="center" vertical="center" wrapText="1"/>
      <protection locked="0"/>
    </xf>
    <xf numFmtId="0" fontId="4" fillId="0" borderId="9" xfId="194" applyFont="1" applyBorder="1">
      <alignment horizontal="center" vertical="center" wrapText="1"/>
    </xf>
    <xf numFmtId="0" fontId="4" fillId="0" borderId="9" xfId="201" applyFont="1" applyBorder="1">
      <alignment horizontal="center" vertical="center" wrapText="1"/>
      <protection locked="0"/>
    </xf>
    <xf numFmtId="0" fontId="4" fillId="0" borderId="10" xfId="195" applyFont="1" applyBorder="1">
      <alignment horizontal="center" vertical="center" wrapText="1"/>
    </xf>
    <xf numFmtId="0" fontId="4" fillId="0" borderId="10" xfId="202" applyFont="1" applyBorder="1">
      <alignment horizontal="center" vertical="center" wrapText="1"/>
      <protection locked="0"/>
    </xf>
    <xf numFmtId="0" fontId="3" fillId="0" borderId="10" xfId="196" applyFont="1" applyBorder="1">
      <alignment horizontal="left" vertical="center" wrapText="1"/>
    </xf>
    <xf numFmtId="0" fontId="3" fillId="0" borderId="10" xfId="203" applyFont="1" applyBorder="1">
      <alignment horizontal="right" vertical="center"/>
      <protection locked="0"/>
    </xf>
    <xf numFmtId="0" fontId="3" fillId="0" borderId="11" xfId="218" applyFont="1" applyBorder="1">
      <alignment horizontal="center" vertical="center"/>
    </xf>
    <xf numFmtId="0" fontId="3" fillId="0" borderId="12" xfId="197" applyFont="1" applyBorder="1">
      <alignment horizontal="left" vertical="center"/>
    </xf>
    <xf numFmtId="0" fontId="3" fillId="0" borderId="10" xfId="198" applyFont="1" applyBorder="1">
      <alignment horizontal="left" vertical="center"/>
    </xf>
    <xf numFmtId="0" fontId="3" fillId="0" borderId="0" xfId="205" applyFont="1" applyBorder="1">
      <alignment vertical="top" wrapText="1"/>
      <protection locked="0"/>
    </xf>
    <xf numFmtId="0" fontId="2" fillId="0" borderId="0" xfId="207" applyFont="1" applyBorder="1">
      <alignment horizontal="center" vertical="center" wrapText="1"/>
      <protection locked="0"/>
    </xf>
    <xf numFmtId="0" fontId="3" fillId="0" borderId="0" xfId="210" applyFont="1" applyBorder="1">
      <alignment horizontal="right"/>
      <protection locked="0"/>
    </xf>
    <xf numFmtId="0" fontId="4" fillId="0" borderId="6" xfId="208" applyFont="1" applyBorder="1">
      <alignment horizontal="center" vertical="center" wrapText="1"/>
      <protection locked="0"/>
    </xf>
    <xf numFmtId="0" fontId="4" fillId="0" borderId="6" xfId="211" applyFont="1" applyBorder="1">
      <alignment horizontal="center" vertical="center"/>
      <protection locked="0"/>
    </xf>
    <xf numFmtId="0" fontId="4" fillId="0" borderId="12" xfId="209" applyFont="1" applyBorder="1">
      <alignment horizontal="center" vertical="center" wrapText="1"/>
    </xf>
    <xf numFmtId="0" fontId="4" fillId="0" borderId="12" xfId="212" applyFont="1" applyBorder="1">
      <alignment horizontal="center" vertical="center"/>
      <protection locked="0"/>
    </xf>
    <xf numFmtId="0" fontId="3" fillId="0" borderId="0" xfId="213" applyFont="1" applyBorder="1">
      <alignment horizontal="right" vertical="center" wrapText="1"/>
      <protection locked="0"/>
    </xf>
    <xf numFmtId="0" fontId="3" fillId="0" borderId="0" xfId="216" applyFont="1" applyBorder="1">
      <alignment horizontal="right" vertical="center" wrapText="1"/>
    </xf>
    <xf numFmtId="0" fontId="3" fillId="0" borderId="0" xfId="214" applyFont="1" applyBorder="1">
      <alignment horizontal="right" wrapText="1"/>
      <protection locked="0"/>
    </xf>
    <xf numFmtId="0" fontId="3" fillId="0" borderId="0" xfId="0" applyFont="1" applyFill="1" applyBorder="1" applyAlignment="1">
      <alignment horizontal="right" wrapText="1"/>
    </xf>
    <xf numFmtId="0" fontId="4" fillId="0" borderId="12" xfId="215" applyFont="1" applyBorder="1">
      <alignment horizontal="center" vertical="center" wrapText="1"/>
      <protection locked="0"/>
    </xf>
    <xf numFmtId="0" fontId="4" fillId="0" borderId="10" xfId="98" applyFont="1" applyBorder="1">
      <alignment horizontal="center" vertical="center"/>
    </xf>
    <xf numFmtId="0" fontId="4" fillId="0" borderId="10" xfId="99" applyFont="1" applyBorder="1">
      <alignment horizontal="center" vertical="center"/>
      <protection locked="0"/>
    </xf>
    <xf numFmtId="0" fontId="3" fillId="0" borderId="10" xfId="204" applyFont="1" applyBorder="1">
      <alignment horizontal="right" vertical="center"/>
    </xf>
    <xf numFmtId="0" fontId="3" fillId="0" borderId="0" xfId="0" applyFont="1" applyFill="1" applyBorder="1" applyAlignment="1">
      <alignment horizontal="right"/>
    </xf>
    <xf numFmtId="0" fontId="9" fillId="0" borderId="0" xfId="112" applyFont="1" applyBorder="1">
      <alignment horizontal="right"/>
      <protection locked="0"/>
    </xf>
    <xf numFmtId="49" fontId="9" fillId="0" borderId="0" xfId="113" applyNumberFormat="1" applyFont="1" applyBorder="1">
      <protection locked="0"/>
    </xf>
    <xf numFmtId="0" fontId="1" fillId="0" borderId="0" xfId="119" applyFont="1" applyBorder="1">
      <alignment horizontal="right"/>
    </xf>
    <xf numFmtId="0" fontId="3" fillId="0" borderId="0" xfId="100" applyFont="1" applyBorder="1">
      <alignment horizontal="right"/>
    </xf>
    <xf numFmtId="0" fontId="10" fillId="0" borderId="0" xfId="121" applyFont="1" applyBorder="1">
      <alignment horizontal="center" vertical="center" wrapText="1"/>
      <protection locked="0"/>
    </xf>
    <xf numFmtId="0" fontId="10" fillId="0" borderId="0" xfId="117" applyFont="1" applyBorder="1">
      <alignment horizontal="center" vertical="center"/>
      <protection locked="0"/>
    </xf>
    <xf numFmtId="0" fontId="10" fillId="0" borderId="0" xfId="120" applyFont="1" applyBorder="1">
      <alignment horizontal="center" vertical="center"/>
    </xf>
    <xf numFmtId="0" fontId="3" fillId="0" borderId="0" xfId="92" applyFont="1" applyBorder="1">
      <alignment horizontal="left" vertical="center"/>
      <protection locked="0"/>
    </xf>
    <xf numFmtId="0" fontId="4" fillId="0" borderId="2" xfId="122" applyFont="1" applyBorder="1">
      <alignment horizontal="center" vertical="center"/>
      <protection locked="0"/>
    </xf>
    <xf numFmtId="49" fontId="4" fillId="0" borderId="2" xfId="114" applyNumberFormat="1" applyFont="1" applyBorder="1">
      <alignment horizontal="center" vertical="center" wrapText="1"/>
      <protection locked="0"/>
    </xf>
    <xf numFmtId="0" fontId="4" fillId="0" borderId="3" xfId="123" applyFont="1" applyBorder="1">
      <alignment horizontal="center" vertical="center"/>
      <protection locked="0"/>
    </xf>
    <xf numFmtId="49" fontId="4" fillId="0" borderId="3" xfId="115" applyNumberFormat="1" applyFont="1" applyBorder="1">
      <alignment horizontal="center" vertical="center" wrapText="1"/>
      <protection locked="0"/>
    </xf>
    <xf numFmtId="49" fontId="4" fillId="0" borderId="1" xfId="116" applyNumberFormat="1" applyFont="1" applyBorder="1">
      <alignment horizontal="center" vertical="center"/>
      <protection locked="0"/>
    </xf>
    <xf numFmtId="0" fontId="3" fillId="0" borderId="1" xfId="97" applyFont="1" applyBorder="1">
      <alignment horizontal="left" vertical="center" wrapText="1"/>
      <protection locked="0"/>
    </xf>
    <xf numFmtId="0" fontId="1" fillId="0" borderId="6" xfId="124" applyFont="1" applyBorder="1">
      <alignment horizontal="center" vertical="center"/>
      <protection locked="0"/>
    </xf>
    <xf numFmtId="0" fontId="1" fillId="0" borderId="7" xfId="118" applyFont="1" applyBorder="1">
      <alignment horizontal="center" vertical="center"/>
      <protection locked="0"/>
    </xf>
    <xf numFmtId="0" fontId="1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 vertical="center"/>
    </xf>
    <xf numFmtId="49" fontId="4" fillId="0" borderId="1" xfId="114" applyNumberFormat="1" applyFont="1" applyBorder="1">
      <alignment horizontal="center" vertical="center" wrapText="1"/>
      <protection locked="0"/>
    </xf>
    <xf numFmtId="49" fontId="4" fillId="0" borderId="1" xfId="115" applyNumberFormat="1" applyFont="1" applyBorder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118" applyFont="1" applyBorder="1">
      <alignment horizontal="center" vertical="center"/>
      <protection locked="0"/>
    </xf>
    <xf numFmtId="0" fontId="6" fillId="0" borderId="0" xfId="147" applyFont="1" applyBorder="1">
      <alignment horizontal="center" vertical="center"/>
    </xf>
    <xf numFmtId="0" fontId="11" fillId="0" borderId="0" xfId="0" applyFont="1" applyFill="1" applyBorder="1" applyAlignment="1"/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174" applyFont="1" applyBorder="1">
      <alignment vertical="center" wrapText="1"/>
    </xf>
    <xf numFmtId="0" fontId="3" fillId="0" borderId="1" xfId="143" applyFont="1" applyBorder="1">
      <alignment horizontal="center" vertical="center" wrapText="1"/>
    </xf>
    <xf numFmtId="0" fontId="3" fillId="0" borderId="1" xfId="145" applyFont="1" applyBorder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top"/>
    </xf>
    <xf numFmtId="0" fontId="4" fillId="0" borderId="1" xfId="79" applyFont="1" applyBorder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137" applyFont="1" applyBorder="1">
      <alignment horizontal="left" vertical="center"/>
    </xf>
    <xf numFmtId="0" fontId="3" fillId="0" borderId="1" xfId="138" applyFont="1" applyBorder="1">
      <alignment horizontal="left" vertical="center"/>
    </xf>
    <xf numFmtId="0" fontId="4" fillId="0" borderId="1" xfId="163" applyFont="1" applyBorder="1">
      <alignment horizontal="center" vertical="center"/>
    </xf>
    <xf numFmtId="0" fontId="4" fillId="0" borderId="1" xfId="164" applyFont="1" applyBorder="1">
      <alignment horizontal="center" vertical="center" wrapText="1"/>
      <protection locked="0"/>
    </xf>
    <xf numFmtId="0" fontId="3" fillId="0" borderId="0" xfId="0" applyFont="1" applyFill="1" applyBorder="1" applyAlignment="1">
      <alignment horizontal="right" vertical="center"/>
    </xf>
    <xf numFmtId="0" fontId="1" fillId="0" borderId="0" xfId="125" applyFont="1" applyBorder="1">
      <alignment vertical="top"/>
      <protection locked="0"/>
    </xf>
    <xf numFmtId="49" fontId="1" fillId="0" borderId="0" xfId="128" applyNumberFormat="1" applyFont="1" applyBorder="1">
      <protection locked="0"/>
    </xf>
    <xf numFmtId="0" fontId="1" fillId="0" borderId="0" xfId="0" applyFont="1" applyFill="1" applyBorder="1" applyAlignment="1" applyProtection="1">
      <protection locked="0"/>
    </xf>
    <xf numFmtId="0" fontId="4" fillId="0" borderId="0" xfId="126" applyFont="1" applyBorder="1">
      <alignment horizontal="left" vertical="center"/>
      <protection locked="0"/>
    </xf>
    <xf numFmtId="0" fontId="4" fillId="0" borderId="0" xfId="0" applyFont="1" applyFill="1" applyBorder="1" applyAlignment="1" applyProtection="1">
      <protection locked="0"/>
    </xf>
    <xf numFmtId="0" fontId="4" fillId="0" borderId="1" xfId="93" applyFont="1" applyBorder="1">
      <alignment horizontal="center" vertical="center" wrapText="1"/>
      <protection locked="0"/>
    </xf>
    <xf numFmtId="0" fontId="4" fillId="0" borderId="1" xfId="94" applyFont="1" applyBorder="1">
      <alignment horizontal="center" vertical="center" wrapText="1"/>
      <protection locked="0"/>
    </xf>
    <xf numFmtId="0" fontId="4" fillId="0" borderId="1" xfId="123" applyFont="1" applyBorder="1">
      <alignment horizontal="center" vertical="center"/>
      <protection locked="0"/>
    </xf>
    <xf numFmtId="0" fontId="4" fillId="0" borderId="1" xfId="139" applyFont="1" applyBorder="1">
      <alignment horizontal="center" vertical="center"/>
    </xf>
    <xf numFmtId="0" fontId="4" fillId="0" borderId="1" xfId="134" applyFont="1" applyBorder="1">
      <alignment horizontal="center" vertical="center"/>
      <protection locked="0"/>
    </xf>
    <xf numFmtId="0" fontId="3" fillId="0" borderId="1" xfId="135" applyFont="1" applyBorder="1">
      <alignment horizontal="left" vertical="center"/>
    </xf>
    <xf numFmtId="49" fontId="5" fillId="0" borderId="1" xfId="60" applyNumberFormat="1" applyFont="1" applyBorder="1" applyAlignment="1">
      <alignment horizontal="left" vertical="center" wrapText="1" indent="1"/>
    </xf>
    <xf numFmtId="0" fontId="1" fillId="0" borderId="1" xfId="136" applyFont="1" applyBorder="1">
      <alignment horizontal="center" vertical="center" wrapText="1"/>
      <protection locked="0"/>
    </xf>
    <xf numFmtId="0" fontId="3" fillId="0" borderId="1" xfId="127" applyFont="1" applyBorder="1">
      <alignment horizontal="left" vertical="center"/>
      <protection locked="0"/>
    </xf>
    <xf numFmtId="0" fontId="3" fillId="0" borderId="1" xfId="129" applyFont="1" applyBorder="1">
      <alignment horizontal="left" vertical="center"/>
      <protection locked="0"/>
    </xf>
    <xf numFmtId="0" fontId="4" fillId="0" borderId="1" xfId="130" applyFont="1" applyBorder="1">
      <alignment horizontal="center" vertical="center" wrapText="1"/>
      <protection locked="0"/>
    </xf>
    <xf numFmtId="0" fontId="4" fillId="0" borderId="1" xfId="131" applyFont="1" applyBorder="1">
      <alignment horizontal="center" vertical="center" wrapText="1"/>
      <protection locked="0"/>
    </xf>
    <xf numFmtId="0" fontId="4" fillId="0" borderId="1" xfId="95" applyFont="1" applyBorder="1">
      <alignment horizontal="center" vertical="center" wrapText="1"/>
      <protection locked="0"/>
    </xf>
    <xf numFmtId="0" fontId="4" fillId="0" borderId="1" xfId="208" applyFont="1" applyBorder="1">
      <alignment horizontal="center" vertical="center" wrapText="1"/>
      <protection locked="0"/>
    </xf>
    <xf numFmtId="0" fontId="1" fillId="0" borderId="1" xfId="133" applyFont="1" applyBorder="1">
      <alignment horizontal="center"/>
    </xf>
    <xf numFmtId="0" fontId="1" fillId="0" borderId="0" xfId="176" applyFont="1" applyBorder="1">
      <alignment horizontal="center" wrapText="1"/>
    </xf>
    <xf numFmtId="0" fontId="3" fillId="0" borderId="0" xfId="217" applyFont="1" applyBorder="1">
      <alignment horizontal="right" wrapText="1"/>
    </xf>
    <xf numFmtId="0" fontId="17" fillId="0" borderId="0" xfId="178" applyFont="1" applyBorder="1">
      <alignment horizontal="center" vertical="center" wrapText="1"/>
    </xf>
    <xf numFmtId="0" fontId="18" fillId="0" borderId="1" xfId="179" applyFont="1" applyBorder="1">
      <alignment horizontal="center" vertical="center" wrapText="1"/>
    </xf>
    <xf numFmtId="0" fontId="18" fillId="0" borderId="1" xfId="177" applyFont="1" applyBorder="1">
      <alignment horizontal="center" vertical="center" wrapText="1"/>
    </xf>
    <xf numFmtId="176" fontId="19" fillId="0" borderId="0" xfId="0" applyNumberFormat="1" applyFont="1" applyFill="1" applyBorder="1" applyAlignment="1">
      <alignment horizontal="right" vertical="center"/>
    </xf>
    <xf numFmtId="0" fontId="20" fillId="0" borderId="0" xfId="185" applyFont="1" applyBorder="1">
      <alignment horizontal="center" vertical="center"/>
    </xf>
    <xf numFmtId="0" fontId="21" fillId="0" borderId="0" xfId="185" applyFont="1" applyBorder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 wrapText="1"/>
    </xf>
    <xf numFmtId="49" fontId="22" fillId="0" borderId="1" xfId="181" applyNumberFormat="1" applyFont="1" applyBorder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/>
    <xf numFmtId="0" fontId="22" fillId="0" borderId="1" xfId="0" applyFont="1" applyFill="1" applyBorder="1" applyAlignment="1">
      <alignment horizontal="left" indent="1"/>
    </xf>
    <xf numFmtId="0" fontId="22" fillId="0" borderId="1" xfId="190" applyFont="1" applyBorder="1">
      <alignment horizontal="center" vertical="center"/>
    </xf>
    <xf numFmtId="0" fontId="22" fillId="0" borderId="1" xfId="182" applyFont="1" applyBorder="1">
      <alignment horizontal="center" vertical="center"/>
    </xf>
    <xf numFmtId="0" fontId="22" fillId="0" borderId="1" xfId="184" applyFont="1" applyBorder="1">
      <alignment horizontal="center" vertical="center"/>
    </xf>
    <xf numFmtId="176" fontId="24" fillId="0" borderId="1" xfId="0" applyNumberFormat="1" applyFont="1" applyFill="1" applyBorder="1" applyAlignment="1">
      <alignment horizontal="right" vertical="center"/>
    </xf>
    <xf numFmtId="176" fontId="24" fillId="0" borderId="1" xfId="0" applyNumberFormat="1" applyFont="1" applyFill="1" applyBorder="1" applyAlignment="1">
      <alignment horizontal="right" vertical="center" indent="1"/>
    </xf>
    <xf numFmtId="176" fontId="24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0" fontId="22" fillId="0" borderId="1" xfId="211" applyFont="1" applyBorder="1">
      <alignment horizontal="center" vertical="center"/>
      <protection locked="0"/>
    </xf>
    <xf numFmtId="0" fontId="22" fillId="0" borderId="1" xfId="132" applyFont="1" applyBorder="1">
      <alignment horizontal="center" vertical="center"/>
      <protection locked="0"/>
    </xf>
    <xf numFmtId="0" fontId="0" fillId="0" borderId="0" xfId="0" applyFont="1" applyFill="1" applyBorder="1" applyAlignment="1">
      <alignment horizontal="center" vertical="center"/>
    </xf>
    <xf numFmtId="0" fontId="22" fillId="0" borderId="1" xfId="141" applyFont="1" applyBorder="1">
      <alignment horizontal="center" vertical="center"/>
      <protection locked="0"/>
    </xf>
    <xf numFmtId="0" fontId="23" fillId="0" borderId="1" xfId="186" applyFont="1" applyBorder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" fillId="0" borderId="0" xfId="162" applyFont="1" applyBorder="1">
      <alignment vertical="top"/>
    </xf>
    <xf numFmtId="49" fontId="4" fillId="0" borderId="1" xfId="188" applyNumberFormat="1" applyFont="1" applyBorder="1">
      <alignment horizontal="center" vertical="center" wrapText="1"/>
    </xf>
    <xf numFmtId="49" fontId="4" fillId="0" borderId="1" xfId="183" applyNumberFormat="1" applyFont="1" applyBorder="1">
      <alignment horizontal="center" vertical="center" wrapText="1"/>
    </xf>
    <xf numFmtId="0" fontId="4" fillId="0" borderId="1" xfId="154" applyFont="1" applyBorder="1">
      <alignment horizontal="center" vertical="center"/>
      <protection locked="0"/>
    </xf>
    <xf numFmtId="49" fontId="4" fillId="0" borderId="1" xfId="189" applyNumberFormat="1" applyFont="1" applyBorder="1">
      <alignment horizontal="center" vertical="center"/>
    </xf>
    <xf numFmtId="49" fontId="5" fillId="0" borderId="1" xfId="60" applyNumberFormat="1" applyFont="1" applyBorder="1" applyAlignment="1">
      <alignment horizontal="left" vertical="center" wrapText="1" indent="2"/>
    </xf>
    <xf numFmtId="0" fontId="1" fillId="0" borderId="1" xfId="0" applyFont="1" applyFill="1" applyBorder="1" applyAlignment="1">
      <alignment horizontal="center" vertical="center"/>
    </xf>
    <xf numFmtId="0" fontId="1" fillId="0" borderId="1" xfId="187" applyFont="1" applyBorder="1">
      <alignment horizontal="center" vertical="center"/>
    </xf>
    <xf numFmtId="49" fontId="5" fillId="0" borderId="0" xfId="60" applyNumberFormat="1" applyFont="1" applyBorder="1">
      <alignment horizontal="left" vertical="center" wrapText="1"/>
    </xf>
    <xf numFmtId="0" fontId="25" fillId="0" borderId="0" xfId="110" applyFont="1" applyBorder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49" fontId="27" fillId="0" borderId="1" xfId="60" applyNumberFormat="1" applyFont="1" applyBorder="1" applyAlignment="1">
      <alignment horizontal="center" vertical="center" wrapText="1"/>
    </xf>
    <xf numFmtId="0" fontId="4" fillId="0" borderId="1" xfId="122" applyFont="1" applyBorder="1">
      <alignment horizontal="center" vertical="center"/>
      <protection locked="0"/>
    </xf>
    <xf numFmtId="49" fontId="5" fillId="0" borderId="1" xfId="60" applyNumberFormat="1" applyFont="1" applyBorder="1" applyAlignment="1">
      <alignment horizontal="center" vertical="center" wrapText="1"/>
    </xf>
    <xf numFmtId="0" fontId="4" fillId="0" borderId="1" xfId="80" applyFont="1" applyBorder="1">
      <alignment horizontal="center" vertical="center" wrapText="1"/>
    </xf>
    <xf numFmtId="0" fontId="3" fillId="0" borderId="0" xfId="108" applyFont="1" applyBorder="1">
      <alignment horizontal="left" vertical="center" wrapText="1"/>
      <protection locked="0"/>
    </xf>
    <xf numFmtId="0" fontId="4" fillId="0" borderId="0" xfId="156" applyFont="1" applyBorder="1">
      <alignment horizontal="left" vertical="center" wrapText="1"/>
    </xf>
    <xf numFmtId="0" fontId="4" fillId="0" borderId="1" xfId="78" applyFont="1" applyBorder="1">
      <alignment horizontal="center" vertical="center" wrapText="1"/>
    </xf>
    <xf numFmtId="0" fontId="4" fillId="0" borderId="1" xfId="193" applyFont="1" applyBorder="1">
      <alignment horizontal="center" vertical="center" wrapText="1"/>
    </xf>
    <xf numFmtId="0" fontId="4" fillId="0" borderId="1" xfId="165" applyFont="1" applyBorder="1">
      <alignment horizontal="center" vertical="center"/>
    </xf>
    <xf numFmtId="0" fontId="4" fillId="0" borderId="1" xfId="87" applyFont="1" applyBorder="1">
      <alignment horizontal="center" vertical="center"/>
    </xf>
    <xf numFmtId="0" fontId="1" fillId="0" borderId="1" xfId="104" applyFont="1" applyBorder="1">
      <alignment horizontal="center" vertical="center"/>
    </xf>
    <xf numFmtId="0" fontId="4" fillId="0" borderId="1" xfId="98" applyFont="1" applyBorder="1">
      <alignment horizontal="center" vertical="center"/>
    </xf>
    <xf numFmtId="0" fontId="4" fillId="0" borderId="1" xfId="99" applyFont="1" applyBorder="1">
      <alignment horizontal="center" vertical="center"/>
      <protection locked="0"/>
    </xf>
    <xf numFmtId="3" fontId="4" fillId="0" borderId="1" xfId="102" applyNumberFormat="1" applyFont="1" applyBorder="1">
      <alignment horizontal="center" vertical="center"/>
      <protection locked="0"/>
    </xf>
    <xf numFmtId="3" fontId="4" fillId="0" borderId="1" xfId="103" applyNumberFormat="1" applyFont="1" applyBorder="1">
      <alignment horizontal="center" vertical="center"/>
    </xf>
    <xf numFmtId="0" fontId="1" fillId="0" borderId="1" xfId="109" applyFont="1" applyBorder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200" applyFont="1" applyBorder="1">
      <alignment horizontal="center" vertical="center" wrapText="1"/>
      <protection locked="0"/>
    </xf>
    <xf numFmtId="0" fontId="4" fillId="0" borderId="1" xfId="168" applyFont="1" applyBorder="1">
      <alignment horizontal="center" vertical="center" wrapText="1"/>
    </xf>
    <xf numFmtId="0" fontId="4" fillId="0" borderId="1" xfId="202" applyFont="1" applyBorder="1">
      <alignment horizontal="center" vertical="center" wrapText="1"/>
      <protection locked="0"/>
    </xf>
    <xf numFmtId="3" fontId="4" fillId="0" borderId="1" xfId="106" applyNumberFormat="1" applyFont="1" applyBorder="1">
      <alignment horizontal="center" vertical="top"/>
      <protection locked="0"/>
    </xf>
    <xf numFmtId="0" fontId="1" fillId="0" borderId="1" xfId="107" applyFont="1" applyBorder="1">
      <alignment horizontal="center" vertical="top"/>
    </xf>
    <xf numFmtId="0" fontId="4" fillId="0" borderId="1" xfId="170" applyFont="1" applyBorder="1">
      <alignment horizontal="center" vertical="center" wrapText="1"/>
    </xf>
    <xf numFmtId="0" fontId="6" fillId="0" borderId="0" xfId="66" applyFont="1" applyBorder="1">
      <alignment horizontal="center" vertical="center"/>
      <protection locked="0"/>
    </xf>
    <xf numFmtId="0" fontId="1" fillId="0" borderId="1" xfId="70" applyFont="1" applyBorder="1">
      <alignment horizontal="center" vertical="center" wrapText="1"/>
      <protection locked="0"/>
    </xf>
    <xf numFmtId="0" fontId="1" fillId="0" borderId="1" xfId="61" applyFont="1" applyBorder="1">
      <alignment horizontal="center" vertical="center" wrapText="1"/>
      <protection locked="0"/>
    </xf>
    <xf numFmtId="0" fontId="1" fillId="0" borderId="1" xfId="65" applyFont="1" applyBorder="1">
      <alignment horizontal="center" vertical="center" wrapText="1"/>
      <protection locked="0"/>
    </xf>
    <xf numFmtId="0" fontId="1" fillId="0" borderId="1" xfId="67" applyFont="1" applyBorder="1">
      <alignment horizontal="center" vertical="center" wrapText="1"/>
    </xf>
    <xf numFmtId="0" fontId="1" fillId="0" borderId="1" xfId="71" applyFont="1" applyBorder="1">
      <alignment horizontal="center" vertical="center" wrapText="1"/>
    </xf>
    <xf numFmtId="0" fontId="1" fillId="0" borderId="1" xfId="62" applyFont="1" applyBorder="1">
      <alignment horizontal="center" vertical="center" wrapText="1"/>
    </xf>
    <xf numFmtId="0" fontId="1" fillId="0" borderId="1" xfId="72" applyFont="1" applyBorder="1">
      <alignment horizontal="center" vertical="center"/>
    </xf>
    <xf numFmtId="0" fontId="1" fillId="0" borderId="1" xfId="63" applyFont="1" applyBorder="1">
      <alignment horizontal="center" vertical="center"/>
    </xf>
    <xf numFmtId="0" fontId="1" fillId="0" borderId="1" xfId="180" applyFont="1" applyBorder="1">
      <alignment horizontal="center" vertical="center"/>
    </xf>
    <xf numFmtId="3" fontId="1" fillId="0" borderId="1" xfId="68" applyNumberFormat="1" applyFont="1" applyBorder="1">
      <alignment horizontal="center" vertical="center"/>
    </xf>
    <xf numFmtId="3" fontId="1" fillId="0" borderId="1" xfId="69" applyNumberFormat="1" applyFont="1" applyBorder="1">
      <alignment horizontal="center" vertical="center"/>
    </xf>
    <xf numFmtId="0" fontId="3" fillId="0" borderId="1" xfId="73" applyFont="1" applyBorder="1">
      <alignment horizontal="center" vertical="center"/>
      <protection locked="0"/>
    </xf>
    <xf numFmtId="0" fontId="3" fillId="0" borderId="1" xfId="64" applyFont="1" applyBorder="1">
      <alignment horizontal="right" vertical="center"/>
      <protection locked="0"/>
    </xf>
    <xf numFmtId="0" fontId="1" fillId="0" borderId="1" xfId="124" applyFont="1" applyBorder="1">
      <alignment horizontal="center" vertical="center"/>
      <protection locked="0"/>
    </xf>
    <xf numFmtId="0" fontId="1" fillId="0" borderId="1" xfId="53" applyFont="1" applyBorder="1">
      <alignment horizontal="center" vertical="center" wrapText="1"/>
    </xf>
    <xf numFmtId="0" fontId="1" fillId="0" borderId="1" xfId="50" applyFont="1" applyBorder="1">
      <alignment horizontal="center" vertical="center"/>
      <protection locked="0"/>
    </xf>
    <xf numFmtId="0" fontId="1" fillId="0" borderId="1" xfId="51" applyFont="1" applyBorder="1">
      <alignment horizontal="center" vertical="center" wrapText="1"/>
    </xf>
    <xf numFmtId="0" fontId="1" fillId="0" borderId="1" xfId="101" applyFont="1" applyBorder="1">
      <alignment horizontal="center" vertical="center" wrapText="1"/>
    </xf>
    <xf numFmtId="0" fontId="1" fillId="0" borderId="1" xfId="54" applyFont="1" applyBorder="1">
      <alignment horizontal="center" vertical="center" wrapText="1"/>
      <protection locked="0"/>
    </xf>
    <xf numFmtId="0" fontId="1" fillId="0" borderId="1" xfId="52" applyFont="1" applyBorder="1">
      <alignment horizontal="center" vertical="center" wrapText="1"/>
      <protection locked="0"/>
    </xf>
    <xf numFmtId="0" fontId="1" fillId="0" borderId="1" xfId="55" applyFont="1" applyBorder="1">
      <alignment horizontal="center" vertical="center"/>
      <protection locked="0"/>
    </xf>
    <xf numFmtId="0" fontId="1" fillId="0" borderId="0" xfId="89" applyFont="1" applyBorder="1">
      <alignment horizontal="right"/>
      <protection locked="0"/>
    </xf>
    <xf numFmtId="0" fontId="1" fillId="0" borderId="1" xfId="59" applyFont="1" applyBorder="1">
      <alignment horizontal="center" vertical="center" wrapText="1"/>
      <protection locked="0"/>
    </xf>
    <xf numFmtId="0" fontId="1" fillId="0" borderId="1" xfId="105" applyFont="1" applyBorder="1">
      <alignment horizontal="center" vertical="center" wrapText="1"/>
    </xf>
    <xf numFmtId="0" fontId="1" fillId="0" borderId="1" xfId="56" applyFont="1" applyBorder="1">
      <alignment horizontal="center" vertical="center"/>
      <protection locked="0"/>
    </xf>
    <xf numFmtId="3" fontId="1" fillId="0" borderId="1" xfId="57" applyNumberFormat="1" applyFont="1" applyBorder="1">
      <alignment horizontal="center" vertical="center"/>
    </xf>
    <xf numFmtId="3" fontId="1" fillId="0" borderId="1" xfId="58" applyNumberFormat="1" applyFont="1" applyBorder="1">
      <alignment horizontal="center" vertical="center"/>
    </xf>
    <xf numFmtId="0" fontId="2" fillId="0" borderId="0" xfId="49" applyFont="1" applyBorder="1">
      <alignment horizontal="center" vertical="top"/>
    </xf>
    <xf numFmtId="0" fontId="3" fillId="0" borderId="0" xfId="172" applyFont="1" applyBorder="1">
      <alignment horizontal="left" vertical="center"/>
    </xf>
    <xf numFmtId="0" fontId="26" fillId="0" borderId="0" xfId="111" applyFont="1" applyBorder="1">
      <alignment horizontal="center" vertical="center"/>
    </xf>
    <xf numFmtId="0" fontId="4" fillId="0" borderId="1" xfId="84" applyFont="1" applyBorder="1">
      <alignment horizontal="center" vertical="center"/>
    </xf>
    <xf numFmtId="0" fontId="4" fillId="0" borderId="1" xfId="90" applyFont="1" applyBorder="1">
      <alignment horizontal="center" vertical="center"/>
    </xf>
    <xf numFmtId="0" fontId="4" fillId="0" borderId="1" xfId="85" applyFont="1" applyBorder="1">
      <alignment horizontal="center" vertical="center"/>
    </xf>
    <xf numFmtId="0" fontId="4" fillId="0" borderId="1" xfId="86" applyFont="1" applyBorder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0" xfId="100" applyFont="1" applyBorder="1" quotePrefix="1">
      <alignment horizontal="right"/>
    </xf>
    <xf numFmtId="0" fontId="3" fillId="0" borderId="0" xfId="214" applyFont="1" applyBorder="1" quotePrefix="1">
      <alignment horizontal="right" wrapText="1"/>
      <protection locked="0"/>
    </xf>
    <xf numFmtId="0" fontId="3" fillId="0" borderId="0" xfId="169" applyFont="1" applyBorder="1" quotePrefix="1">
      <alignment horizontal="right" vertical="center"/>
    </xf>
    <xf numFmtId="0" fontId="3" fillId="0" borderId="0" xfId="0" applyFont="1" applyFill="1" applyBorder="1" applyAlignment="1" quotePrefix="1">
      <alignment horizontal="right"/>
    </xf>
    <xf numFmtId="0" fontId="3" fillId="0" borderId="0" xfId="217" applyFont="1" applyBorder="1" quotePrefix="1">
      <alignment horizontal="right" wrapText="1"/>
    </xf>
    <xf numFmtId="0" fontId="3" fillId="0" borderId="0" xfId="210" applyFont="1" applyBorder="1" quotePrefix="1">
      <alignment horizontal="right"/>
      <protection locked="0"/>
    </xf>
    <xf numFmtId="0" fontId="3" fillId="0" borderId="0" xfId="0" applyFont="1" applyFill="1" applyBorder="1" applyAlignment="1" quotePrefix="1">
      <alignment horizontal="right" wrapText="1"/>
    </xf>
    <xf numFmtId="0" fontId="4" fillId="0" borderId="0" xfId="155" applyFont="1" applyBorder="1" quotePrefix="1">
      <alignment horizontal="right" vertical="center"/>
      <protection locked="0"/>
    </xf>
    <xf numFmtId="0" fontId="1" fillId="0" borderId="0" xfId="0" applyFont="1" applyFill="1" applyBorder="1" applyAlignment="1" applyProtection="1" quotePrefix="1">
      <alignment horizontal="right"/>
      <protection locked="0"/>
    </xf>
  </cellXfs>
  <cellStyles count="21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_b-12-0" xfId="49"/>
    <cellStyle name="__b-27-0" xfId="50"/>
    <cellStyle name="__b-30-0" xfId="51"/>
    <cellStyle name="__b-31-0" xfId="52"/>
    <cellStyle name="__b-32-0" xfId="53"/>
    <cellStyle name="__b-34-0" xfId="54"/>
    <cellStyle name="__b-35-0" xfId="55"/>
    <cellStyle name="__b-36-0" xfId="56"/>
    <cellStyle name="__b-37-0" xfId="57"/>
    <cellStyle name="__b-39-0" xfId="58"/>
    <cellStyle name="__b-48-0" xfId="59"/>
    <cellStyle name="TextStyle" xfId="60"/>
    <cellStyle name="部门收入预算表01-2 __b-12-0" xfId="61"/>
    <cellStyle name="部门收入预算表01-2 __b-13-0" xfId="62"/>
    <cellStyle name="部门收入预算表01-2 __b-14-0" xfId="63"/>
    <cellStyle name="部门收入预算表01-2 __b-16-0" xfId="64"/>
    <cellStyle name="部门收入预算表01-2 __b-19-0" xfId="65"/>
    <cellStyle name="部门收入预算表01-2 __b-2-0" xfId="66"/>
    <cellStyle name="部门收入预算表01-2 __b-20-0" xfId="67"/>
    <cellStyle name="部门收入预算表01-2 __b-21-0" xfId="68"/>
    <cellStyle name="部门收入预算表01-2 __b-22-0" xfId="69"/>
    <cellStyle name="部门收入预算表01-2 __b-4-0" xfId="70"/>
    <cellStyle name="部门收入预算表01-2 __b-5-0" xfId="71"/>
    <cellStyle name="部门收入预算表01-2 __b-6-0" xfId="72"/>
    <cellStyle name="部门收入预算表01-2 __b-9-0" xfId="73"/>
    <cellStyle name="部门项目中期规划预算表13 __b-10-0" xfId="74"/>
    <cellStyle name="部门项目中期规划预算表13 __b-11-0" xfId="75"/>
    <cellStyle name="部门项目中期规划预算表13 __b-13-0" xfId="76"/>
    <cellStyle name="部门项目中期规划预算表13 __b-14-0" xfId="77"/>
    <cellStyle name="部门项目中期规划预算表13 __b-15-0" xfId="78"/>
    <cellStyle name="部门项目中期规划预算表13 __b-16-0" xfId="79"/>
    <cellStyle name="部门项目中期规划预算表13 __b-17-0" xfId="80"/>
    <cellStyle name="部门项目中期规划预算表13 __b-18-0" xfId="81"/>
    <cellStyle name="部门项目中期规划预算表13 __b-19-0" xfId="82"/>
    <cellStyle name="部门项目中期规划预算表13 __b-2-0" xfId="83"/>
    <cellStyle name="部门项目中期规划预算表13 __b-20-0" xfId="84"/>
    <cellStyle name="部门项目中期规划预算表13 __b-21-0" xfId="85"/>
    <cellStyle name="部门项目中期规划预算表13 __b-22-0" xfId="86"/>
    <cellStyle name="部门项目中期规划预算表13 __b-24-0" xfId="87"/>
    <cellStyle name="部门项目中期规划预算表13 __b-25-0" xfId="88"/>
    <cellStyle name="部门项目中期规划预算表13 __b-26-0" xfId="89"/>
    <cellStyle name="部门项目中期规划预算表13 __b-27-0" xfId="90"/>
    <cellStyle name="部门项目中期规划预算表13 __b-28-0" xfId="91"/>
    <cellStyle name="部门项目中期规划预算表13 __b-3-0" xfId="92"/>
    <cellStyle name="部门项目中期规划预算表13 __b-4-0" xfId="93"/>
    <cellStyle name="部门项目中期规划预算表13 __b-5-0" xfId="94"/>
    <cellStyle name="部门项目中期规划预算表13 __b-6-0" xfId="95"/>
    <cellStyle name="部门项目中期规划预算表13 __b-7-0" xfId="96"/>
    <cellStyle name="部门项目中期规划预算表13 __b-8-0" xfId="97"/>
    <cellStyle name="部门政府采购预算表08 __b-15-0" xfId="98"/>
    <cellStyle name="部门政府采购预算表08 __b-21-0" xfId="99"/>
    <cellStyle name="部门政府采购预算表08 __b-36-0" xfId="100"/>
    <cellStyle name="部门支出预算表01-03 __b-12-0" xfId="101"/>
    <cellStyle name="部门支出预算表01-03 __b-19-0" xfId="102"/>
    <cellStyle name="部门支出预算表01-03 __b-20-0" xfId="103"/>
    <cellStyle name="部门支出预算表01-03 __b-23-0" xfId="104"/>
    <cellStyle name="部门支出预算表01-03 __b-24-0" xfId="105"/>
    <cellStyle name="部门支出预算表01-03 __b-28-0" xfId="106"/>
    <cellStyle name="部门支出预算表01-03 __b-29-0" xfId="107"/>
    <cellStyle name="部门支出预算表01-03 __b-3-0" xfId="108"/>
    <cellStyle name="部门支出预算表01-03 __b-7-0" xfId="109"/>
    <cellStyle name="财政拨款收支预算总表02-1 __b-12-0" xfId="110"/>
    <cellStyle name="财政拨款收支预算总表02-1 __b-13-0" xfId="111"/>
    <cellStyle name="国有资本经营预算支出表07 __b-1-0" xfId="112"/>
    <cellStyle name="国有资本经营预算支出表07 __b-10-0" xfId="113"/>
    <cellStyle name="国有资本经营预算支出表07 __b-11-0" xfId="114"/>
    <cellStyle name="国有资本经营预算支出表07 __b-12-0" xfId="115"/>
    <cellStyle name="国有资本经营预算支出表07 __b-13-0" xfId="116"/>
    <cellStyle name="国有资本经营预算支出表07 __b-15-0" xfId="117"/>
    <cellStyle name="国有资本经营预算支出表07 __b-16-0" xfId="118"/>
    <cellStyle name="国有资本经营预算支出表07 __b-17-0" xfId="119"/>
    <cellStyle name="国有资本经营预算支出表07 __b-18-0" xfId="120"/>
    <cellStyle name="国有资本经营预算支出表07 __b-2-0" xfId="121"/>
    <cellStyle name="国有资本经营预算支出表07 __b-4-0" xfId="122"/>
    <cellStyle name="国有资本经营预算支出表07 __b-5-0" xfId="123"/>
    <cellStyle name="国有资本经营预算支出表07 __b-8-0" xfId="124"/>
    <cellStyle name="基本支出预算表（人员类.运转类公用经费项目）04 __b-12-0" xfId="125"/>
    <cellStyle name="基本支出预算表（人员类.运转类公用经费项目）04 __b-13-0" xfId="126"/>
    <cellStyle name="基本支出预算表（人员类.运转类公用经费项目）04 __b-15-0" xfId="127"/>
    <cellStyle name="基本支出预算表（人员类.运转类公用经费项目）04 __b-16-0" xfId="128"/>
    <cellStyle name="基本支出预算表（人员类.运转类公用经费项目）04 __b-17-0" xfId="129"/>
    <cellStyle name="基本支出预算表（人员类.运转类公用经费项目）04 __b-24-0" xfId="130"/>
    <cellStyle name="基本支出预算表（人员类.运转类公用经费项目）04 __b-29-0" xfId="131"/>
    <cellStyle name="基本支出预算表（人员类.运转类公用经费项目）04 __b-33-0" xfId="132"/>
    <cellStyle name="基本支出预算表（人员类.运转类公用经费项目）04 __b-40-0" xfId="133"/>
    <cellStyle name="基本支出预算表（人员类.运转类公用经费项目）04 __b-7-0" xfId="134"/>
    <cellStyle name="基本支出预算表（人员类.运转类公用经费项目）04 __b-9-0" xfId="135"/>
    <cellStyle name="上级补助项目支出预算表12 __b-10-0" xfId="136"/>
    <cellStyle name="上级补助项目支出预算表12 __b-12-0" xfId="137"/>
    <cellStyle name="上级补助项目支出预算表12 __b-17-0" xfId="138"/>
    <cellStyle name="上级补助项目支出预算表12 __b-20-0" xfId="139"/>
    <cellStyle name="上级补助项目支出预算表12 __b-8-0" xfId="140"/>
    <cellStyle name="市对下转移支付绩效目标表10-2 __b-10-0" xfId="141"/>
    <cellStyle name="市对下转移支付绩效目标表10-2 __b-13-0" xfId="142"/>
    <cellStyle name="市对下转移支付绩效目标表10-2 __b-14-0" xfId="143"/>
    <cellStyle name="市对下转移支付绩效目标表10-2 __b-16-0" xfId="144"/>
    <cellStyle name="市对下转移支付绩效目标表10-2 __b-17-0" xfId="145"/>
    <cellStyle name="市对下转移支付绩效目标表10-2 __b-18-0" xfId="146"/>
    <cellStyle name="市对下转移支付绩效目标表10-2 __b-2-0" xfId="147"/>
    <cellStyle name="市对下转移支付预算表10-1 __b-16-0" xfId="148"/>
    <cellStyle name="市对下转移支付预算表10-1 __b-17-0" xfId="149"/>
    <cellStyle name="市对下转移支付预算表10-1 __b-18-0" xfId="150"/>
    <cellStyle name="市对下转移支付预算表10-1 __b-2-0" xfId="151"/>
    <cellStyle name="市对下转移支付预算表10-1 __b-22-0" xfId="152"/>
    <cellStyle name="市对下转移支付预算表10-1 __b-23-0" xfId="153"/>
    <cellStyle name="市对下转移支付预算表10-1 __b-25-0" xfId="154"/>
    <cellStyle name="市对下转移支付预算表10-1 __b-27-0" xfId="155"/>
    <cellStyle name="市对下转移支付预算表10-1 __b-3-0" xfId="156"/>
    <cellStyle name="市对下转移支付预算表10-1 __b-30-0" xfId="157"/>
    <cellStyle name="市对下转移支付预算表10-1 __b-6-0" xfId="158"/>
    <cellStyle name="市对下转移支付预算表10-1 __b-7-0" xfId="159"/>
    <cellStyle name="市对下转移支付预算表10-1 __b-8-0" xfId="160"/>
    <cellStyle name="市对下转移支付预算表10-1 __b-9-0" xfId="161"/>
    <cellStyle name="项目支出预算表（其他运转类.特定目标类项目）05-1 __b-13-0" xfId="162"/>
    <cellStyle name="项目支出预算表（其他运转类.特定目标类项目）05-1 __b-29-0" xfId="163"/>
    <cellStyle name="项目支出预算表（其他运转类.特定目标类项目）05-1 __b-30-0" xfId="164"/>
    <cellStyle name="项目支出预算表（其他运转类.特定目标类项目）05-1 __b-33-0" xfId="165"/>
    <cellStyle name="新增资产配置表11 __b-11-0" xfId="166"/>
    <cellStyle name="新增资产配置表11 __b-12-0" xfId="167"/>
    <cellStyle name="新增资产配置表11 __b-15-0" xfId="168"/>
    <cellStyle name="新增资产配置表11 __b-18-0" xfId="169"/>
    <cellStyle name="新增资产配置表11 __b-19-0" xfId="170"/>
    <cellStyle name="新增资产配置表11 __b-2-0" xfId="171"/>
    <cellStyle name="新增资产配置表11 __b-3-0" xfId="172"/>
    <cellStyle name="新增资产配置表11 __b-6-0" xfId="173"/>
    <cellStyle name="新增资产配置表11 __b-7-0" xfId="174"/>
    <cellStyle name="新增资产配置表11 __b-8-0" xfId="175"/>
    <cellStyle name="一般公共预算“三公”经费支出预算表03 __b-1-0" xfId="176"/>
    <cellStyle name="一般公共预算“三公”经费支出预算表03 __b-14-0" xfId="177"/>
    <cellStyle name="一般公共预算“三公”经费支出预算表03 __b-2-0" xfId="178"/>
    <cellStyle name="一般公共预算“三公”经费支出预算表03 __b-6-0" xfId="179"/>
    <cellStyle name="一般公共预算支出预算表（按功能科目分类）02-2 __b-7-0" xfId="180"/>
    <cellStyle name="一般公共预算支出预算表（按经济科目分类）02-3 __b-12-0" xfId="181"/>
    <cellStyle name="一般公共预算支出预算表（按经济科目分类）02-3 __b-14-0" xfId="182"/>
    <cellStyle name="一般公共预算支出预算表（按经济科目分类）02-3 __b-15-0" xfId="183"/>
    <cellStyle name="一般公共预算支出预算表（按经济科目分类）02-3 __b-16-0" xfId="184"/>
    <cellStyle name="一般公共预算支出预算表（按经济科目分类）02-3 __b-2-0" xfId="185"/>
    <cellStyle name="一般公共预算支出预算表（按经济科目分类）02-3 __b-33-0" xfId="186"/>
    <cellStyle name="一般公共预算支出预算表（按经济科目分类）02-3 __b-36-0" xfId="187"/>
    <cellStyle name="一般公共预算支出预算表（按经济科目分类）02-3 __b-5-0" xfId="188"/>
    <cellStyle name="一般公共预算支出预算表（按经济科目分类）02-3 __b-6-0" xfId="189"/>
    <cellStyle name="一般公共预算支出预算表（按经济科目分类）02-3 __b-9-0" xfId="190"/>
    <cellStyle name="政府购买服务预算表09 __b-1-0" xfId="191"/>
    <cellStyle name="政府购买服务预算表09 __b-10-0" xfId="192"/>
    <cellStyle name="政府购买服务预算表09 __b-12-0" xfId="193"/>
    <cellStyle name="政府购买服务预算表09 __b-13-0" xfId="194"/>
    <cellStyle name="政府购买服务预算表09 __b-14-0" xfId="195"/>
    <cellStyle name="政府购买服务预算表09 __b-15-0" xfId="196"/>
    <cellStyle name="政府购买服务预算表09 __b-16-0" xfId="197"/>
    <cellStyle name="政府购买服务预算表09 __b-17-0" xfId="198"/>
    <cellStyle name="政府购买服务预算表09 __b-18-0" xfId="199"/>
    <cellStyle name="政府购买服务预算表09 __b-21-0" xfId="200"/>
    <cellStyle name="政府购买服务预算表09 __b-22-0" xfId="201"/>
    <cellStyle name="政府购买服务预算表09 __b-23-0" xfId="202"/>
    <cellStyle name="政府购买服务预算表09 __b-24-0" xfId="203"/>
    <cellStyle name="政府购买服务预算表09 __b-28-0" xfId="204"/>
    <cellStyle name="政府购买服务预算表09 __b-29-0" xfId="205"/>
    <cellStyle name="政府购买服务预算表09 __b-3-0" xfId="206"/>
    <cellStyle name="政府购买服务预算表09 __b-30-0" xfId="207"/>
    <cellStyle name="政府购买服务预算表09 __b-31-0" xfId="208"/>
    <cellStyle name="政府购买服务预算表09 __b-32-0" xfId="209"/>
    <cellStyle name="政府购买服务预算表09 __b-34-0" xfId="210"/>
    <cellStyle name="政府购买服务预算表09 __b-35-0" xfId="211"/>
    <cellStyle name="政府购买服务预算表09 __b-36-0" xfId="212"/>
    <cellStyle name="政府购买服务预算表09 __b-39-0" xfId="213"/>
    <cellStyle name="政府购买服务预算表09 __b-40-0" xfId="214"/>
    <cellStyle name="政府购买服务预算表09 __b-41-0" xfId="215"/>
    <cellStyle name="政府购买服务预算表09 __b-42-0" xfId="216"/>
    <cellStyle name="政府购买服务预算表09 __b-43-0" xfId="217"/>
    <cellStyle name="政府购买服务预算表09 __b-8-0" xfId="21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view="pageBreakPreview" zoomScale="60" zoomScaleNormal="100" workbookViewId="0">
      <selection activeCell="B45" sqref="B45"/>
    </sheetView>
  </sheetViews>
  <sheetFormatPr defaultColWidth="57.125" defaultRowHeight="14.25" customHeight="1" outlineLevelCol="3"/>
  <cols>
    <col min="1" max="16384" width="57.125" style="1"/>
  </cols>
  <sheetData>
    <row r="1" ht="13.5" customHeight="1" spans="4:4">
      <c r="D1" s="105" t="s">
        <v>0</v>
      </c>
    </row>
    <row r="2" ht="36" customHeight="1" spans="1:4">
      <c r="A2" s="124" t="s">
        <v>1</v>
      </c>
      <c r="B2" s="258"/>
      <c r="C2" s="258"/>
      <c r="D2" s="258"/>
    </row>
    <row r="3" ht="21" customHeight="1" spans="1:4">
      <c r="A3" s="259" t="str">
        <f>"单位名称："&amp;"曲靖市艺术研究所"</f>
        <v>单位名称：曲靖市艺术研究所</v>
      </c>
      <c r="B3" s="260"/>
      <c r="C3" s="260"/>
      <c r="D3" s="266" t="s">
        <v>2</v>
      </c>
    </row>
    <row r="4" ht="19.5" customHeight="1" spans="1:4">
      <c r="A4" s="261" t="s">
        <v>3</v>
      </c>
      <c r="B4" s="262"/>
      <c r="C4" s="261" t="s">
        <v>4</v>
      </c>
      <c r="D4" s="262"/>
    </row>
    <row r="5" ht="19.5" customHeight="1" spans="1:4">
      <c r="A5" s="263" t="s">
        <v>5</v>
      </c>
      <c r="B5" s="263" t="s">
        <v>6</v>
      </c>
      <c r="C5" s="263" t="s">
        <v>7</v>
      </c>
      <c r="D5" s="263" t="s">
        <v>6</v>
      </c>
    </row>
    <row r="6" ht="19.5" customHeight="1" spans="1:4">
      <c r="A6" s="264"/>
      <c r="B6" s="264"/>
      <c r="C6" s="264"/>
      <c r="D6" s="264"/>
    </row>
    <row r="7" ht="20.25" customHeight="1" spans="1:4">
      <c r="A7" s="14" t="s">
        <v>8</v>
      </c>
      <c r="B7" s="16">
        <v>109.038789</v>
      </c>
      <c r="C7" s="265" t="str">
        <f>"一"&amp;"、"&amp;"一般公共服务支出"</f>
        <v>一、一般公共服务支出</v>
      </c>
      <c r="D7" s="16"/>
    </row>
    <row r="8" ht="20.25" customHeight="1" spans="1:4">
      <c r="A8" s="14" t="s">
        <v>9</v>
      </c>
      <c r="B8" s="16"/>
      <c r="C8" s="265" t="str">
        <f>"二"&amp;"、"&amp;"外交支出"</f>
        <v>二、外交支出</v>
      </c>
      <c r="D8" s="16"/>
    </row>
    <row r="9" ht="20.25" customHeight="1" spans="1:4">
      <c r="A9" s="14" t="s">
        <v>10</v>
      </c>
      <c r="B9" s="16"/>
      <c r="C9" s="265" t="str">
        <f>"三"&amp;"、"&amp;"国防支出"</f>
        <v>三、国防支出</v>
      </c>
      <c r="D9" s="16"/>
    </row>
    <row r="10" ht="20.25" customHeight="1" spans="1:4">
      <c r="A10" s="14" t="s">
        <v>11</v>
      </c>
      <c r="B10" s="16"/>
      <c r="C10" s="265" t="str">
        <f>"四"&amp;"、"&amp;"公共安全支出"</f>
        <v>四、公共安全支出</v>
      </c>
      <c r="D10" s="16"/>
    </row>
    <row r="11" ht="20.25" customHeight="1" spans="1:4">
      <c r="A11" s="14" t="s">
        <v>12</v>
      </c>
      <c r="B11" s="16"/>
      <c r="C11" s="265" t="str">
        <f>"五"&amp;"、"&amp;"教育支出"</f>
        <v>五、教育支出</v>
      </c>
      <c r="D11" s="16"/>
    </row>
    <row r="12" ht="20.25" customHeight="1" spans="1:4">
      <c r="A12" s="14" t="s">
        <v>13</v>
      </c>
      <c r="B12" s="16"/>
      <c r="C12" s="265" t="str">
        <f>"六"&amp;"、"&amp;"科学技术支出"</f>
        <v>六、科学技术支出</v>
      </c>
      <c r="D12" s="16"/>
    </row>
    <row r="13" ht="20.25" customHeight="1" spans="1:4">
      <c r="A13" s="14" t="s">
        <v>14</v>
      </c>
      <c r="B13" s="16"/>
      <c r="C13" s="265" t="str">
        <f>"七"&amp;"、"&amp;"文化旅游体育与传媒支出"</f>
        <v>七、文化旅游体育与传媒支出</v>
      </c>
      <c r="D13" s="16">
        <v>68.752816</v>
      </c>
    </row>
    <row r="14" ht="20.25" customHeight="1" spans="1:4">
      <c r="A14" s="14" t="s">
        <v>15</v>
      </c>
      <c r="B14" s="16"/>
      <c r="C14" s="265" t="str">
        <f>"八"&amp;"、"&amp;"社会保障和就业支出"</f>
        <v>八、社会保障和就业支出</v>
      </c>
      <c r="D14" s="16">
        <v>20.346208</v>
      </c>
    </row>
    <row r="15" ht="20.25" customHeight="1" spans="1:4">
      <c r="A15" s="14" t="s">
        <v>16</v>
      </c>
      <c r="B15" s="16"/>
      <c r="C15" s="265" t="str">
        <f>"九"&amp;"、"&amp;"社会保险基金支出"</f>
        <v>九、社会保险基金支出</v>
      </c>
      <c r="D15" s="16"/>
    </row>
    <row r="16" ht="20.25" customHeight="1" spans="1:4">
      <c r="A16" s="14" t="s">
        <v>17</v>
      </c>
      <c r="B16" s="16"/>
      <c r="C16" s="265" t="str">
        <f>"十"&amp;"、"&amp;"卫生健康支出"</f>
        <v>十、卫生健康支出</v>
      </c>
      <c r="D16" s="16">
        <v>6.721429</v>
      </c>
    </row>
    <row r="17" ht="20.25" customHeight="1" spans="1:4">
      <c r="A17" s="14"/>
      <c r="B17" s="16"/>
      <c r="C17" s="265" t="str">
        <f>"十一"&amp;"、"&amp;"节能环保支出"</f>
        <v>十一、节能环保支出</v>
      </c>
      <c r="D17" s="16"/>
    </row>
    <row r="18" ht="20.25" customHeight="1" spans="1:4">
      <c r="A18" s="14"/>
      <c r="B18" s="14"/>
      <c r="C18" s="265" t="str">
        <f>"十二"&amp;"、"&amp;"城乡社区支出"</f>
        <v>十二、城乡社区支出</v>
      </c>
      <c r="D18" s="16"/>
    </row>
    <row r="19" ht="20.25" customHeight="1" spans="1:4">
      <c r="A19" s="14"/>
      <c r="B19" s="14"/>
      <c r="C19" s="265" t="str">
        <f>"十三"&amp;"、"&amp;"农林水支出"</f>
        <v>十三、农林水支出</v>
      </c>
      <c r="D19" s="16"/>
    </row>
    <row r="20" ht="20.25" customHeight="1" spans="1:4">
      <c r="A20" s="14"/>
      <c r="B20" s="14"/>
      <c r="C20" s="265" t="str">
        <f>"十四"&amp;"、"&amp;"交通运输支出"</f>
        <v>十四、交通运输支出</v>
      </c>
      <c r="D20" s="16"/>
    </row>
    <row r="21" ht="20.25" customHeight="1" spans="1:4">
      <c r="A21" s="14"/>
      <c r="B21" s="14"/>
      <c r="C21" s="265" t="str">
        <f>"十五"&amp;"、"&amp;"资源勘探工业信息等支出"</f>
        <v>十五、资源勘探工业信息等支出</v>
      </c>
      <c r="D21" s="16"/>
    </row>
    <row r="22" ht="20.25" customHeight="1" spans="1:4">
      <c r="A22" s="14"/>
      <c r="B22" s="14"/>
      <c r="C22" s="265" t="str">
        <f>"十六"&amp;"、"&amp;"商业服务业等支出"</f>
        <v>十六、商业服务业等支出</v>
      </c>
      <c r="D22" s="16"/>
    </row>
    <row r="23" ht="20.25" customHeight="1" spans="1:4">
      <c r="A23" s="14"/>
      <c r="B23" s="14"/>
      <c r="C23" s="265" t="str">
        <f>"十七"&amp;"、"&amp;"金融支出"</f>
        <v>十七、金融支出</v>
      </c>
      <c r="D23" s="16"/>
    </row>
    <row r="24" ht="20.25" customHeight="1" spans="1:4">
      <c r="A24" s="14"/>
      <c r="B24" s="14"/>
      <c r="C24" s="265" t="str">
        <f>"十八"&amp;"、"&amp;"援助其他地区支出"</f>
        <v>十八、援助其他地区支出</v>
      </c>
      <c r="D24" s="16"/>
    </row>
    <row r="25" ht="20.25" customHeight="1" spans="1:4">
      <c r="A25" s="14"/>
      <c r="B25" s="14"/>
      <c r="C25" s="265" t="str">
        <f>"十九"&amp;"、"&amp;"自然资源海洋气象等支出"</f>
        <v>十九、自然资源海洋气象等支出</v>
      </c>
      <c r="D25" s="16"/>
    </row>
    <row r="26" ht="20.25" customHeight="1" spans="1:4">
      <c r="A26" s="14"/>
      <c r="B26" s="14"/>
      <c r="C26" s="265" t="str">
        <f>"二十"&amp;"、"&amp;"住房保障支出"</f>
        <v>二十、住房保障支出</v>
      </c>
      <c r="D26" s="16">
        <v>13.218336</v>
      </c>
    </row>
    <row r="27" ht="20.25" customHeight="1" spans="1:4">
      <c r="A27" s="14"/>
      <c r="B27" s="14"/>
      <c r="C27" s="265" t="str">
        <f>"二十一"&amp;"、"&amp;"粮油物资储备支出"</f>
        <v>二十一、粮油物资储备支出</v>
      </c>
      <c r="D27" s="16"/>
    </row>
    <row r="28" ht="20.25" customHeight="1" spans="1:4">
      <c r="A28" s="14"/>
      <c r="B28" s="14"/>
      <c r="C28" s="265" t="str">
        <f>"二十二"&amp;"、"&amp;"灾害防治及应急管理支出"</f>
        <v>二十二、灾害防治及应急管理支出</v>
      </c>
      <c r="D28" s="16"/>
    </row>
    <row r="29" ht="20.25" customHeight="1" spans="1:4">
      <c r="A29" s="14"/>
      <c r="B29" s="14"/>
      <c r="C29" s="265" t="str">
        <f>"二十三"&amp;"、"&amp;"预备费"</f>
        <v>二十三、预备费</v>
      </c>
      <c r="D29" s="16"/>
    </row>
    <row r="30" ht="20.25" customHeight="1" spans="1:4">
      <c r="A30" s="14"/>
      <c r="B30" s="14"/>
      <c r="C30" s="265" t="str">
        <f>"二十四"&amp;"、"&amp;"其他支出"</f>
        <v>二十四、其他支出</v>
      </c>
      <c r="D30" s="16"/>
    </row>
    <row r="31" ht="20.25" customHeight="1" spans="1:4">
      <c r="A31" s="14"/>
      <c r="B31" s="14"/>
      <c r="C31" s="265" t="str">
        <f>"二十五"&amp;"、"&amp;"转移性支出"</f>
        <v>二十五、转移性支出</v>
      </c>
      <c r="D31" s="16"/>
    </row>
    <row r="32" ht="20.25" customHeight="1" spans="1:4">
      <c r="A32" s="14"/>
      <c r="B32" s="14"/>
      <c r="C32" s="265" t="str">
        <f>"二十六"&amp;"、"&amp;"债务还本支出"</f>
        <v>二十六、债务还本支出</v>
      </c>
      <c r="D32" s="16"/>
    </row>
    <row r="33" ht="20.25" customHeight="1" spans="1:4">
      <c r="A33" s="14"/>
      <c r="B33" s="14"/>
      <c r="C33" s="265" t="str">
        <f>"二十七"&amp;"、"&amp;"债务付息支出"</f>
        <v>二十七、债务付息支出</v>
      </c>
      <c r="D33" s="16"/>
    </row>
    <row r="34" ht="20.25" customHeight="1" spans="1:4">
      <c r="A34" s="14"/>
      <c r="B34" s="14"/>
      <c r="C34" s="265" t="str">
        <f>"二十八"&amp;"、"&amp;"债务发行费用支出"</f>
        <v>二十八、债务发行费用支出</v>
      </c>
      <c r="D34" s="16"/>
    </row>
    <row r="35" ht="20.25" customHeight="1" spans="1:4">
      <c r="A35" s="14"/>
      <c r="B35" s="14"/>
      <c r="C35" s="265" t="str">
        <f>"二十九"&amp;"、"&amp;"抗疫特别国债安排的支出"</f>
        <v>二十九、抗疫特别国债安排的支出</v>
      </c>
      <c r="D35" s="16"/>
    </row>
    <row r="36" ht="20.25" customHeight="1" spans="1:4">
      <c r="A36" s="209" t="s">
        <v>18</v>
      </c>
      <c r="B36" s="16">
        <v>109.038789</v>
      </c>
      <c r="C36" s="209" t="s">
        <v>19</v>
      </c>
      <c r="D36" s="16">
        <v>109.038789</v>
      </c>
    </row>
    <row r="37" ht="20.25" customHeight="1" spans="1:4">
      <c r="A37" s="14" t="s">
        <v>20</v>
      </c>
      <c r="B37" s="16"/>
      <c r="C37" s="14" t="s">
        <v>21</v>
      </c>
      <c r="D37" s="16"/>
    </row>
    <row r="38" ht="20.25" customHeight="1" spans="1:4">
      <c r="A38" s="209" t="s">
        <v>22</v>
      </c>
      <c r="B38" s="16">
        <v>109.038789</v>
      </c>
      <c r="C38" s="209" t="s">
        <v>23</v>
      </c>
      <c r="D38" s="16">
        <v>109.038789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48031496062992" right="0.748031496062992" top="0.984251968503937" bottom="0.984251968503937" header="0.511811023622047" footer="0.511811023622047"/>
  <pageSetup paperSize="9" scale="58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view="pageBreakPreview" zoomScale="60" zoomScaleNormal="100" workbookViewId="0">
      <selection activeCell="K47" sqref="K47"/>
    </sheetView>
  </sheetViews>
  <sheetFormatPr defaultColWidth="21.625" defaultRowHeight="12" customHeight="1"/>
  <cols>
    <col min="1" max="3" width="21.625" style="1"/>
    <col min="4" max="10" width="14" style="1" customWidth="1"/>
    <col min="11" max="16384" width="21.625" style="1"/>
  </cols>
  <sheetData>
    <row r="1" customHeight="1" spans="11:11">
      <c r="K1" s="54" t="s">
        <v>256</v>
      </c>
    </row>
    <row r="2" ht="28.5" customHeight="1" spans="2:11">
      <c r="B2" s="50" t="s">
        <v>257</v>
      </c>
      <c r="C2" s="4"/>
      <c r="D2" s="4"/>
      <c r="E2" s="4"/>
      <c r="F2" s="4"/>
      <c r="G2" s="51"/>
      <c r="H2" s="4"/>
      <c r="I2" s="51"/>
      <c r="J2" s="51"/>
      <c r="K2" s="4"/>
    </row>
    <row r="3" ht="17.25" customHeight="1" spans="1:2">
      <c r="A3" s="1" t="str">
        <f>"单位名称："&amp;"曲靖市艺术研究所"</f>
        <v>单位名称：曲靖市艺术研究所</v>
      </c>
      <c r="B3" s="5"/>
    </row>
    <row r="4" ht="44.25" customHeight="1" spans="1:11">
      <c r="A4" s="134" t="s">
        <v>193</v>
      </c>
      <c r="B4" s="47" t="s">
        <v>258</v>
      </c>
      <c r="C4" s="47" t="s">
        <v>259</v>
      </c>
      <c r="D4" s="47" t="s">
        <v>260</v>
      </c>
      <c r="E4" s="47" t="s">
        <v>261</v>
      </c>
      <c r="F4" s="47" t="s">
        <v>262</v>
      </c>
      <c r="G4" s="52" t="s">
        <v>263</v>
      </c>
      <c r="H4" s="47" t="s">
        <v>264</v>
      </c>
      <c r="I4" s="52" t="s">
        <v>265</v>
      </c>
      <c r="J4" s="52" t="s">
        <v>266</v>
      </c>
      <c r="K4" s="47" t="s">
        <v>267</v>
      </c>
    </row>
    <row r="5" ht="18.75" customHeight="1" spans="1:11">
      <c r="A5" s="135">
        <v>1</v>
      </c>
      <c r="B5" s="136">
        <v>2</v>
      </c>
      <c r="C5" s="136">
        <v>3</v>
      </c>
      <c r="D5" s="136">
        <v>4</v>
      </c>
      <c r="E5" s="136">
        <v>5</v>
      </c>
      <c r="F5" s="136">
        <v>6</v>
      </c>
      <c r="G5" s="137">
        <v>7</v>
      </c>
      <c r="H5" s="136">
        <v>8</v>
      </c>
      <c r="I5" s="137">
        <v>9</v>
      </c>
      <c r="J5" s="137">
        <v>10</v>
      </c>
      <c r="K5" s="136">
        <v>11</v>
      </c>
    </row>
    <row r="6" ht="21.75" customHeight="1" spans="1:11">
      <c r="A6" s="15"/>
      <c r="B6" s="14" t="s">
        <v>42</v>
      </c>
      <c r="C6" s="15"/>
      <c r="D6" s="15"/>
      <c r="E6" s="15"/>
      <c r="F6" s="15"/>
      <c r="G6" s="15"/>
      <c r="H6" s="15"/>
      <c r="I6" s="15"/>
      <c r="J6" s="15"/>
      <c r="K6" s="15"/>
    </row>
    <row r="7" ht="19.5" customHeight="1" spans="1:11">
      <c r="A7" s="138" t="s">
        <v>254</v>
      </c>
      <c r="B7" s="14" t="s">
        <v>252</v>
      </c>
      <c r="C7" s="14" t="s">
        <v>268</v>
      </c>
      <c r="D7" s="14" t="s">
        <v>269</v>
      </c>
      <c r="E7" s="14" t="s">
        <v>270</v>
      </c>
      <c r="F7" s="14" t="s">
        <v>271</v>
      </c>
      <c r="G7" s="14" t="s">
        <v>272</v>
      </c>
      <c r="H7" s="14" t="s">
        <v>106</v>
      </c>
      <c r="I7" s="14" t="s">
        <v>273</v>
      </c>
      <c r="J7" s="14" t="s">
        <v>274</v>
      </c>
      <c r="K7" s="14" t="s">
        <v>271</v>
      </c>
    </row>
    <row r="8" ht="19.5" customHeight="1" spans="1:11">
      <c r="A8" s="138"/>
      <c r="B8" s="14"/>
      <c r="C8" s="14"/>
      <c r="D8" s="14" t="s">
        <v>269</v>
      </c>
      <c r="E8" s="14" t="s">
        <v>270</v>
      </c>
      <c r="F8" s="14" t="s">
        <v>275</v>
      </c>
      <c r="G8" s="14" t="s">
        <v>272</v>
      </c>
      <c r="H8" s="14" t="s">
        <v>276</v>
      </c>
      <c r="I8" s="14" t="s">
        <v>277</v>
      </c>
      <c r="J8" s="14" t="s">
        <v>274</v>
      </c>
      <c r="K8" s="14" t="s">
        <v>275</v>
      </c>
    </row>
    <row r="9" ht="19.5" customHeight="1" spans="1:11">
      <c r="A9" s="138"/>
      <c r="B9" s="14"/>
      <c r="C9" s="14"/>
      <c r="D9" s="14" t="s">
        <v>269</v>
      </c>
      <c r="E9" s="14" t="s">
        <v>270</v>
      </c>
      <c r="F9" s="14" t="s">
        <v>278</v>
      </c>
      <c r="G9" s="14" t="s">
        <v>272</v>
      </c>
      <c r="H9" s="14" t="s">
        <v>129</v>
      </c>
      <c r="I9" s="14" t="s">
        <v>279</v>
      </c>
      <c r="J9" s="14" t="s">
        <v>274</v>
      </c>
      <c r="K9" s="14" t="s">
        <v>278</v>
      </c>
    </row>
    <row r="10" ht="34.5" customHeight="1" spans="1:11">
      <c r="A10" s="138"/>
      <c r="B10" s="14"/>
      <c r="C10" s="14"/>
      <c r="D10" s="14" t="s">
        <v>269</v>
      </c>
      <c r="E10" s="14" t="s">
        <v>280</v>
      </c>
      <c r="F10" s="14" t="s">
        <v>281</v>
      </c>
      <c r="G10" s="14" t="s">
        <v>272</v>
      </c>
      <c r="H10" s="14" t="s">
        <v>282</v>
      </c>
      <c r="I10" s="14" t="s">
        <v>279</v>
      </c>
      <c r="J10" s="14" t="s">
        <v>274</v>
      </c>
      <c r="K10" s="14" t="s">
        <v>283</v>
      </c>
    </row>
    <row r="11" ht="44.25" customHeight="1" spans="1:11">
      <c r="A11" s="138"/>
      <c r="B11" s="14"/>
      <c r="C11" s="14"/>
      <c r="D11" s="14" t="s">
        <v>269</v>
      </c>
      <c r="E11" s="14" t="s">
        <v>280</v>
      </c>
      <c r="F11" s="14" t="s">
        <v>284</v>
      </c>
      <c r="G11" s="14" t="s">
        <v>272</v>
      </c>
      <c r="H11" s="14" t="s">
        <v>285</v>
      </c>
      <c r="I11" s="14" t="s">
        <v>273</v>
      </c>
      <c r="J11" s="14" t="s">
        <v>274</v>
      </c>
      <c r="K11" s="14" t="s">
        <v>286</v>
      </c>
    </row>
    <row r="12" ht="19.5" customHeight="1" spans="1:11">
      <c r="A12" s="138"/>
      <c r="B12" s="14"/>
      <c r="C12" s="14"/>
      <c r="D12" s="14" t="s">
        <v>269</v>
      </c>
      <c r="E12" s="14" t="s">
        <v>287</v>
      </c>
      <c r="F12" s="14" t="s">
        <v>288</v>
      </c>
      <c r="G12" s="14" t="s">
        <v>272</v>
      </c>
      <c r="H12" s="14" t="s">
        <v>104</v>
      </c>
      <c r="I12" s="14" t="s">
        <v>289</v>
      </c>
      <c r="J12" s="14" t="s">
        <v>274</v>
      </c>
      <c r="K12" s="14" t="s">
        <v>288</v>
      </c>
    </row>
    <row r="13" ht="19.5" customHeight="1" spans="1:11">
      <c r="A13" s="138"/>
      <c r="B13" s="14"/>
      <c r="C13" s="14"/>
      <c r="D13" s="14" t="s">
        <v>290</v>
      </c>
      <c r="E13" s="14" t="s">
        <v>291</v>
      </c>
      <c r="F13" s="14" t="s">
        <v>292</v>
      </c>
      <c r="G13" s="14" t="s">
        <v>272</v>
      </c>
      <c r="H13" s="14" t="s">
        <v>293</v>
      </c>
      <c r="I13" s="14" t="s">
        <v>294</v>
      </c>
      <c r="J13" s="14" t="s">
        <v>274</v>
      </c>
      <c r="K13" s="14" t="s">
        <v>295</v>
      </c>
    </row>
    <row r="14" ht="60.75" customHeight="1" spans="1:11">
      <c r="A14" s="138"/>
      <c r="B14" s="14"/>
      <c r="C14" s="14"/>
      <c r="D14" s="14" t="s">
        <v>296</v>
      </c>
      <c r="E14" s="14" t="s">
        <v>297</v>
      </c>
      <c r="F14" s="14" t="s">
        <v>298</v>
      </c>
      <c r="G14" s="14" t="s">
        <v>272</v>
      </c>
      <c r="H14" s="14" t="s">
        <v>299</v>
      </c>
      <c r="I14" s="14" t="s">
        <v>279</v>
      </c>
      <c r="J14" s="14" t="s">
        <v>300</v>
      </c>
      <c r="K14" s="14" t="s">
        <v>301</v>
      </c>
    </row>
  </sheetData>
  <mergeCells count="4">
    <mergeCell ref="B2:K2"/>
    <mergeCell ref="A7:A14"/>
    <mergeCell ref="B7:B14"/>
    <mergeCell ref="C7:C14"/>
  </mergeCells>
  <pageMargins left="0.75" right="0.75" top="1" bottom="1" header="0.5" footer="0.5"/>
  <pageSetup paperSize="9" scale="71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view="pageBreakPreview" zoomScale="60" zoomScaleNormal="100" workbookViewId="0">
      <selection activeCell="K18" sqref="K18"/>
    </sheetView>
  </sheetViews>
  <sheetFormatPr defaultColWidth="13.5" defaultRowHeight="12" customHeight="1" outlineLevelRow="7"/>
  <cols>
    <col min="1" max="16384" width="13.5" style="1"/>
  </cols>
  <sheetData>
    <row r="1" ht="17.25" customHeight="1" spans="11:11">
      <c r="K1" s="67" t="s">
        <v>302</v>
      </c>
    </row>
    <row r="2" ht="28.5" customHeight="1" spans="2:11">
      <c r="B2" s="124" t="s">
        <v>303</v>
      </c>
      <c r="C2" s="21"/>
      <c r="D2" s="21"/>
      <c r="E2" s="21"/>
      <c r="F2" s="21"/>
      <c r="G2" s="73"/>
      <c r="H2" s="21"/>
      <c r="I2" s="73"/>
      <c r="J2" s="73"/>
      <c r="K2" s="21"/>
    </row>
    <row r="3" ht="17.25" customHeight="1" spans="1:2">
      <c r="A3" s="1" t="str">
        <f>"单位名称："&amp;"曲靖市艺术研究所"</f>
        <v>单位名称：曲靖市艺术研究所</v>
      </c>
      <c r="B3" s="125"/>
    </row>
    <row r="4" ht="44.25" customHeight="1" spans="1:11">
      <c r="A4" s="126" t="s">
        <v>193</v>
      </c>
      <c r="B4" s="47" t="s">
        <v>258</v>
      </c>
      <c r="C4" s="47" t="s">
        <v>259</v>
      </c>
      <c r="D4" s="47" t="s">
        <v>260</v>
      </c>
      <c r="E4" s="47" t="s">
        <v>261</v>
      </c>
      <c r="F4" s="47" t="s">
        <v>262</v>
      </c>
      <c r="G4" s="52" t="s">
        <v>263</v>
      </c>
      <c r="H4" s="47" t="s">
        <v>264</v>
      </c>
      <c r="I4" s="52" t="s">
        <v>265</v>
      </c>
      <c r="J4" s="52" t="s">
        <v>266</v>
      </c>
      <c r="K4" s="47" t="s">
        <v>267</v>
      </c>
    </row>
    <row r="5" ht="14.25" customHeight="1" spans="1:11">
      <c r="A5" s="127">
        <v>1</v>
      </c>
      <c r="B5" s="128">
        <v>2</v>
      </c>
      <c r="C5" s="129">
        <v>3</v>
      </c>
      <c r="D5" s="130">
        <v>4</v>
      </c>
      <c r="E5" s="130">
        <v>5</v>
      </c>
      <c r="F5" s="130">
        <v>6</v>
      </c>
      <c r="G5" s="130">
        <v>7</v>
      </c>
      <c r="H5" s="129">
        <v>8</v>
      </c>
      <c r="I5" s="130">
        <v>8</v>
      </c>
      <c r="J5" s="129">
        <v>10</v>
      </c>
      <c r="K5" s="129">
        <v>11</v>
      </c>
    </row>
    <row r="6" ht="42" customHeight="1" spans="1:11">
      <c r="A6" s="15"/>
      <c r="B6" s="14"/>
      <c r="C6" s="131"/>
      <c r="D6" s="131"/>
      <c r="E6" s="131"/>
      <c r="F6" s="132"/>
      <c r="G6" s="133"/>
      <c r="H6" s="132"/>
      <c r="I6" s="133"/>
      <c r="J6" s="133"/>
      <c r="K6" s="132"/>
    </row>
    <row r="7" ht="51.75" customHeight="1" spans="1:11">
      <c r="A7" s="127"/>
      <c r="B7" s="14"/>
      <c r="C7" s="14"/>
      <c r="D7" s="14"/>
      <c r="E7" s="14"/>
      <c r="F7" s="14"/>
      <c r="G7" s="14"/>
      <c r="H7" s="14"/>
      <c r="I7" s="14"/>
      <c r="J7" s="14"/>
      <c r="K7" s="33"/>
    </row>
    <row r="8" customHeight="1" spans="1:1">
      <c r="A8" s="1" t="s">
        <v>304</v>
      </c>
    </row>
  </sheetData>
  <mergeCells count="1">
    <mergeCell ref="B2:K2"/>
  </mergeCells>
  <pageMargins left="0.75" right="0.75" top="1" bottom="1" header="0.5" footer="0.5"/>
  <pageSetup paperSize="9" scale="8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view="pageBreakPreview" zoomScale="60" zoomScaleNormal="100" workbookViewId="0">
      <selection activeCell="C23" sqref="C23"/>
    </sheetView>
  </sheetViews>
  <sheetFormatPr defaultColWidth="9.125" defaultRowHeight="14.25" customHeight="1" outlineLevelCol="5"/>
  <cols>
    <col min="1" max="1" width="26.875" style="1" customWidth="1"/>
    <col min="2" max="2" width="34.25" style="1" customWidth="1"/>
    <col min="3" max="3" width="30.375" style="1" customWidth="1"/>
    <col min="4" max="4" width="28.75" style="1" customWidth="1"/>
    <col min="5" max="6" width="26.875" style="1" customWidth="1"/>
    <col min="7" max="16384" width="9.125" style="1"/>
  </cols>
  <sheetData>
    <row r="1" ht="12" customHeight="1" spans="1:6">
      <c r="A1" s="102">
        <v>1</v>
      </c>
      <c r="B1" s="103">
        <v>0</v>
      </c>
      <c r="C1" s="102">
        <v>1</v>
      </c>
      <c r="D1" s="118"/>
      <c r="E1" s="118"/>
      <c r="F1" s="101" t="s">
        <v>305</v>
      </c>
    </row>
    <row r="2" ht="26.25" customHeight="1" spans="1:6">
      <c r="A2" s="106" t="s">
        <v>306</v>
      </c>
      <c r="B2" s="106"/>
      <c r="C2" s="107"/>
      <c r="D2" s="119"/>
      <c r="E2" s="119"/>
      <c r="F2" s="119"/>
    </row>
    <row r="3" ht="13.5" customHeight="1" spans="1:6">
      <c r="A3" s="5" t="str">
        <f>"单位名称："&amp;"曲靖市艺术研究所"</f>
        <v>单位名称：曲靖市艺术研究所</v>
      </c>
      <c r="B3" s="5"/>
      <c r="C3" s="102"/>
      <c r="D3" s="118"/>
      <c r="E3" s="118"/>
      <c r="F3" s="269" t="s">
        <v>2</v>
      </c>
    </row>
    <row r="4" ht="19.5" customHeight="1" spans="1:6">
      <c r="A4" s="65" t="s">
        <v>307</v>
      </c>
      <c r="B4" s="120" t="s">
        <v>45</v>
      </c>
      <c r="C4" s="65" t="s">
        <v>46</v>
      </c>
      <c r="D4" s="11" t="s">
        <v>308</v>
      </c>
      <c r="E4" s="11"/>
      <c r="F4" s="11"/>
    </row>
    <row r="5" ht="18.75" customHeight="1" spans="1:6">
      <c r="A5" s="65"/>
      <c r="B5" s="121"/>
      <c r="C5" s="65"/>
      <c r="D5" s="11" t="s">
        <v>28</v>
      </c>
      <c r="E5" s="11" t="s">
        <v>47</v>
      </c>
      <c r="F5" s="11" t="s">
        <v>48</v>
      </c>
    </row>
    <row r="6" ht="23.25" customHeight="1" spans="1:6">
      <c r="A6" s="52">
        <v>1</v>
      </c>
      <c r="B6" s="114" t="s">
        <v>105</v>
      </c>
      <c r="C6" s="52">
        <v>3</v>
      </c>
      <c r="D6" s="64">
        <v>4</v>
      </c>
      <c r="E6" s="64">
        <v>5</v>
      </c>
      <c r="F6" s="64">
        <v>6</v>
      </c>
    </row>
    <row r="7" ht="23.25" customHeight="1" spans="1:6">
      <c r="A7" s="14"/>
      <c r="B7" s="15"/>
      <c r="C7" s="15"/>
      <c r="D7" s="16"/>
      <c r="E7" s="16"/>
      <c r="F7" s="16"/>
    </row>
    <row r="8" ht="24" customHeight="1" spans="1:6">
      <c r="A8" s="15"/>
      <c r="B8" s="14"/>
      <c r="C8" s="14"/>
      <c r="D8" s="16"/>
      <c r="E8" s="16"/>
      <c r="F8" s="16"/>
    </row>
    <row r="9" ht="18.75" customHeight="1" spans="1:6">
      <c r="A9" s="122" t="s">
        <v>87</v>
      </c>
      <c r="B9" s="122"/>
      <c r="C9" s="123"/>
      <c r="D9" s="16"/>
      <c r="E9" s="16"/>
      <c r="F9" s="16"/>
    </row>
    <row r="10" customHeight="1" spans="1:1">
      <c r="A10" s="1" t="s">
        <v>309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scale="76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view="pageBreakPreview" zoomScale="60" zoomScaleNormal="100" workbookViewId="0">
      <selection activeCell="F23" sqref="F23"/>
    </sheetView>
  </sheetViews>
  <sheetFormatPr defaultColWidth="9.125" defaultRowHeight="14.25" customHeight="1" outlineLevelCol="5"/>
  <cols>
    <col min="1" max="1" width="23.625" style="1" customWidth="1"/>
    <col min="2" max="2" width="30.375" style="1" customWidth="1"/>
    <col min="3" max="3" width="26.125" style="1" customWidth="1"/>
    <col min="4" max="4" width="25.25" style="1" customWidth="1"/>
    <col min="5" max="6" width="23.625" style="1" customWidth="1"/>
    <col min="7" max="16384" width="9.125" style="1"/>
  </cols>
  <sheetData>
    <row r="1" ht="12" customHeight="1" spans="1:6">
      <c r="A1" s="102">
        <v>1</v>
      </c>
      <c r="B1" s="103">
        <v>0</v>
      </c>
      <c r="C1" s="102">
        <v>1</v>
      </c>
      <c r="D1" s="104"/>
      <c r="E1" s="104"/>
      <c r="F1" s="105" t="s">
        <v>305</v>
      </c>
    </row>
    <row r="2" ht="26.25" customHeight="1" spans="1:6">
      <c r="A2" s="106" t="s">
        <v>310</v>
      </c>
      <c r="B2" s="106"/>
      <c r="C2" s="107"/>
      <c r="D2" s="108"/>
      <c r="E2" s="108"/>
      <c r="F2" s="108"/>
    </row>
    <row r="3" ht="13.5" customHeight="1" spans="1:6">
      <c r="A3" s="5" t="str">
        <f>"单位名称："&amp;"曲靖市艺术研究所"</f>
        <v>单位名称：曲靖市艺术研究所</v>
      </c>
      <c r="B3" s="109"/>
      <c r="C3" s="102"/>
      <c r="D3" s="104"/>
      <c r="E3" s="104"/>
      <c r="F3" s="269" t="s">
        <v>2</v>
      </c>
    </row>
    <row r="4" ht="19.5" customHeight="1" spans="1:6">
      <c r="A4" s="110" t="s">
        <v>307</v>
      </c>
      <c r="B4" s="111" t="s">
        <v>45</v>
      </c>
      <c r="C4" s="110" t="s">
        <v>46</v>
      </c>
      <c r="D4" s="38" t="s">
        <v>311</v>
      </c>
      <c r="E4" s="39"/>
      <c r="F4" s="40"/>
    </row>
    <row r="5" ht="18.75" customHeight="1" spans="1:6">
      <c r="A5" s="112"/>
      <c r="B5" s="113"/>
      <c r="C5" s="112"/>
      <c r="D5" s="26" t="s">
        <v>28</v>
      </c>
      <c r="E5" s="38" t="s">
        <v>47</v>
      </c>
      <c r="F5" s="26" t="s">
        <v>48</v>
      </c>
    </row>
    <row r="6" ht="18.75" customHeight="1" spans="1:6">
      <c r="A6" s="52">
        <v>1</v>
      </c>
      <c r="B6" s="114" t="s">
        <v>105</v>
      </c>
      <c r="C6" s="52">
        <v>3</v>
      </c>
      <c r="D6" s="64">
        <v>4</v>
      </c>
      <c r="E6" s="64">
        <v>5</v>
      </c>
      <c r="F6" s="64">
        <v>6</v>
      </c>
    </row>
    <row r="7" ht="21" customHeight="1" spans="1:6">
      <c r="A7" s="14"/>
      <c r="B7" s="115"/>
      <c r="C7" s="115"/>
      <c r="D7" s="16"/>
      <c r="E7" s="16"/>
      <c r="F7" s="16"/>
    </row>
    <row r="8" ht="21" customHeight="1" spans="1:6">
      <c r="A8" s="115"/>
      <c r="B8" s="14"/>
      <c r="C8" s="14"/>
      <c r="D8" s="16"/>
      <c r="E8" s="16"/>
      <c r="F8" s="16"/>
    </row>
    <row r="9" ht="18.75" customHeight="1" spans="1:6">
      <c r="A9" s="116" t="s">
        <v>87</v>
      </c>
      <c r="B9" s="116"/>
      <c r="C9" s="117"/>
      <c r="D9" s="16"/>
      <c r="E9" s="16"/>
      <c r="F9" s="16"/>
    </row>
    <row r="10" customHeight="1" spans="1:1">
      <c r="A10" s="1" t="s">
        <v>312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scale="86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view="pageBreakPreview" zoomScale="60" zoomScaleNormal="100" workbookViewId="0">
      <selection activeCell="J26" sqref="J26"/>
    </sheetView>
  </sheetViews>
  <sheetFormatPr defaultColWidth="14.75" defaultRowHeight="14.25" customHeight="1"/>
  <cols>
    <col min="1" max="16384" width="14.75" style="1"/>
  </cols>
  <sheetData>
    <row r="1" ht="13.5" customHeight="1" spans="15:17">
      <c r="O1" s="67"/>
      <c r="P1" s="67"/>
      <c r="Q1" s="41" t="s">
        <v>313</v>
      </c>
    </row>
    <row r="2" ht="27.75" customHeight="1" spans="1:17">
      <c r="A2" s="42" t="s">
        <v>314</v>
      </c>
      <c r="B2" s="21"/>
      <c r="C2" s="21"/>
      <c r="D2" s="21"/>
      <c r="E2" s="21"/>
      <c r="F2" s="21"/>
      <c r="G2" s="21"/>
      <c r="H2" s="21"/>
      <c r="I2" s="21"/>
      <c r="J2" s="21"/>
      <c r="K2" s="73"/>
      <c r="L2" s="21"/>
      <c r="M2" s="21"/>
      <c r="N2" s="21"/>
      <c r="O2" s="73"/>
      <c r="P2" s="73"/>
      <c r="Q2" s="21"/>
    </row>
    <row r="3" ht="18.75" customHeight="1" spans="1:17">
      <c r="A3" s="43" t="str">
        <f>"单位名称："&amp;"曲靖市艺术研究所"</f>
        <v>单位名称：曲靖市艺术研究所</v>
      </c>
      <c r="B3" s="23"/>
      <c r="C3" s="23"/>
      <c r="D3" s="23"/>
      <c r="E3" s="23"/>
      <c r="F3" s="23"/>
      <c r="G3" s="23"/>
      <c r="H3" s="23"/>
      <c r="I3" s="23"/>
      <c r="J3" s="23"/>
      <c r="O3" s="88"/>
      <c r="P3" s="88"/>
      <c r="Q3" s="269" t="s">
        <v>2</v>
      </c>
    </row>
    <row r="4" ht="15.75" customHeight="1" spans="1:17">
      <c r="A4" s="25" t="s">
        <v>315</v>
      </c>
      <c r="B4" s="75" t="s">
        <v>316</v>
      </c>
      <c r="C4" s="75" t="s">
        <v>317</v>
      </c>
      <c r="D4" s="75" t="s">
        <v>318</v>
      </c>
      <c r="E4" s="75" t="s">
        <v>319</v>
      </c>
      <c r="F4" s="75" t="s">
        <v>320</v>
      </c>
      <c r="G4" s="45" t="s">
        <v>199</v>
      </c>
      <c r="H4" s="45"/>
      <c r="I4" s="45"/>
      <c r="J4" s="45"/>
      <c r="K4" s="89"/>
      <c r="L4" s="45"/>
      <c r="M4" s="45"/>
      <c r="N4" s="45"/>
      <c r="O4" s="90"/>
      <c r="P4" s="89"/>
      <c r="Q4" s="46"/>
    </row>
    <row r="5" ht="17.25" customHeight="1" spans="1:17">
      <c r="A5" s="28"/>
      <c r="B5" s="77"/>
      <c r="C5" s="77"/>
      <c r="D5" s="77"/>
      <c r="E5" s="77"/>
      <c r="F5" s="77"/>
      <c r="G5" s="77" t="s">
        <v>28</v>
      </c>
      <c r="H5" s="77" t="s">
        <v>31</v>
      </c>
      <c r="I5" s="77" t="s">
        <v>321</v>
      </c>
      <c r="J5" s="77" t="s">
        <v>322</v>
      </c>
      <c r="K5" s="78" t="s">
        <v>323</v>
      </c>
      <c r="L5" s="91" t="s">
        <v>35</v>
      </c>
      <c r="M5" s="91"/>
      <c r="N5" s="91"/>
      <c r="O5" s="92"/>
      <c r="P5" s="97"/>
      <c r="Q5" s="79"/>
    </row>
    <row r="6" ht="54" customHeight="1" spans="1:17">
      <c r="A6" s="31"/>
      <c r="B6" s="79"/>
      <c r="C6" s="79"/>
      <c r="D6" s="79"/>
      <c r="E6" s="79"/>
      <c r="F6" s="79"/>
      <c r="G6" s="79"/>
      <c r="H6" s="79"/>
      <c r="I6" s="79"/>
      <c r="J6" s="79"/>
      <c r="K6" s="80"/>
      <c r="L6" s="79" t="s">
        <v>30</v>
      </c>
      <c r="M6" s="79" t="s">
        <v>36</v>
      </c>
      <c r="N6" s="79" t="s">
        <v>207</v>
      </c>
      <c r="O6" s="53" t="s">
        <v>38</v>
      </c>
      <c r="P6" s="80" t="s">
        <v>39</v>
      </c>
      <c r="Q6" s="79" t="s">
        <v>40</v>
      </c>
    </row>
    <row r="7" ht="15" customHeight="1" spans="1:17">
      <c r="A7" s="32">
        <v>1</v>
      </c>
      <c r="B7" s="98">
        <v>2</v>
      </c>
      <c r="C7" s="98">
        <v>3</v>
      </c>
      <c r="D7" s="98">
        <v>4</v>
      </c>
      <c r="E7" s="98">
        <v>5</v>
      </c>
      <c r="F7" s="98">
        <v>6</v>
      </c>
      <c r="G7" s="99">
        <v>7</v>
      </c>
      <c r="H7" s="99">
        <v>8</v>
      </c>
      <c r="I7" s="99">
        <v>9</v>
      </c>
      <c r="J7" s="99">
        <v>10</v>
      </c>
      <c r="K7" s="99">
        <v>11</v>
      </c>
      <c r="L7" s="99">
        <v>12</v>
      </c>
      <c r="M7" s="99">
        <v>13</v>
      </c>
      <c r="N7" s="99">
        <v>14</v>
      </c>
      <c r="O7" s="99">
        <v>15</v>
      </c>
      <c r="P7" s="99">
        <v>16</v>
      </c>
      <c r="Q7" s="99">
        <v>17</v>
      </c>
    </row>
    <row r="8" ht="21" customHeight="1" spans="1:17">
      <c r="A8" s="14"/>
      <c r="B8" s="81"/>
      <c r="C8" s="81"/>
      <c r="D8" s="81"/>
      <c r="E8" s="100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ht="25.5" customHeight="1" spans="1:17">
      <c r="A9" s="14"/>
      <c r="B9" s="14"/>
      <c r="C9" s="14"/>
      <c r="D9" s="14"/>
      <c r="E9" s="14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ht="21" customHeight="1" spans="1:17">
      <c r="A10" s="83" t="s">
        <v>87</v>
      </c>
      <c r="B10" s="84"/>
      <c r="C10" s="84"/>
      <c r="D10" s="84"/>
      <c r="E10" s="100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ht="34.5" customHeight="1" spans="1:1">
      <c r="A11" s="1" t="s">
        <v>324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scale="52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view="pageBreakPreview" zoomScale="60" zoomScaleNormal="100" workbookViewId="0">
      <selection activeCell="AF14" sqref="AF14"/>
    </sheetView>
  </sheetViews>
  <sheetFormatPr defaultColWidth="12.375" defaultRowHeight="14.25" customHeight="1"/>
  <cols>
    <col min="1" max="7" width="12.375" style="1"/>
    <col min="8" max="18" width="7.875" style="1" customWidth="1"/>
    <col min="19" max="16384" width="12.375" style="1"/>
  </cols>
  <sheetData>
    <row r="1" ht="13.5" customHeight="1" spans="1:18">
      <c r="A1" s="70"/>
      <c r="B1" s="70"/>
      <c r="C1" s="70"/>
      <c r="D1" s="71"/>
      <c r="E1" s="71"/>
      <c r="F1" s="71"/>
      <c r="G1" s="71"/>
      <c r="H1" s="70"/>
      <c r="I1" s="70"/>
      <c r="J1" s="70"/>
      <c r="K1" s="70"/>
      <c r="L1" s="86"/>
      <c r="M1" s="70"/>
      <c r="N1" s="70"/>
      <c r="O1" s="70"/>
      <c r="P1" s="67"/>
      <c r="Q1" s="93"/>
      <c r="R1" s="94" t="s">
        <v>325</v>
      </c>
    </row>
    <row r="2" ht="27.75" customHeight="1" spans="1:18">
      <c r="A2" s="42" t="s">
        <v>326</v>
      </c>
      <c r="B2" s="72"/>
      <c r="C2" s="72"/>
      <c r="D2" s="73"/>
      <c r="E2" s="73"/>
      <c r="F2" s="73"/>
      <c r="G2" s="73"/>
      <c r="H2" s="72"/>
      <c r="I2" s="72"/>
      <c r="J2" s="72"/>
      <c r="K2" s="72"/>
      <c r="L2" s="87"/>
      <c r="M2" s="72"/>
      <c r="N2" s="72"/>
      <c r="O2" s="72"/>
      <c r="P2" s="73"/>
      <c r="Q2" s="87"/>
      <c r="R2" s="72"/>
    </row>
    <row r="3" ht="18.75" customHeight="1" spans="1:18">
      <c r="A3" s="74" t="str">
        <f>"单位名称："&amp;"曲靖市艺术研究所"</f>
        <v>单位名称：曲靖市艺术研究所</v>
      </c>
      <c r="B3" s="60"/>
      <c r="C3" s="60"/>
      <c r="D3" s="62"/>
      <c r="E3" s="62"/>
      <c r="F3" s="62"/>
      <c r="G3" s="62"/>
      <c r="H3" s="60"/>
      <c r="I3" s="60"/>
      <c r="J3" s="60"/>
      <c r="K3" s="60"/>
      <c r="L3" s="86"/>
      <c r="M3" s="70"/>
      <c r="N3" s="70"/>
      <c r="O3" s="70"/>
      <c r="P3" s="88"/>
      <c r="Q3" s="95"/>
      <c r="R3" s="272" t="s">
        <v>2</v>
      </c>
    </row>
    <row r="4" ht="15.75" customHeight="1" spans="1:18">
      <c r="A4" s="25" t="s">
        <v>315</v>
      </c>
      <c r="B4" s="75" t="s">
        <v>327</v>
      </c>
      <c r="C4" s="75" t="s">
        <v>328</v>
      </c>
      <c r="D4" s="76" t="s">
        <v>329</v>
      </c>
      <c r="E4" s="76" t="s">
        <v>330</v>
      </c>
      <c r="F4" s="76" t="s">
        <v>331</v>
      </c>
      <c r="G4" s="76" t="s">
        <v>332</v>
      </c>
      <c r="H4" s="45" t="s">
        <v>199</v>
      </c>
      <c r="I4" s="45"/>
      <c r="J4" s="45"/>
      <c r="K4" s="45"/>
      <c r="L4" s="89"/>
      <c r="M4" s="45"/>
      <c r="N4" s="45"/>
      <c r="O4" s="45"/>
      <c r="P4" s="90"/>
      <c r="Q4" s="89"/>
      <c r="R4" s="46"/>
    </row>
    <row r="5" ht="17.25" customHeight="1" spans="1:18">
      <c r="A5" s="28"/>
      <c r="B5" s="77"/>
      <c r="C5" s="77"/>
      <c r="D5" s="78"/>
      <c r="E5" s="78"/>
      <c r="F5" s="78"/>
      <c r="G5" s="78"/>
      <c r="H5" s="77" t="s">
        <v>28</v>
      </c>
      <c r="I5" s="77" t="s">
        <v>31</v>
      </c>
      <c r="J5" s="77" t="s">
        <v>321</v>
      </c>
      <c r="K5" s="77" t="s">
        <v>322</v>
      </c>
      <c r="L5" s="78" t="s">
        <v>323</v>
      </c>
      <c r="M5" s="91" t="s">
        <v>333</v>
      </c>
      <c r="N5" s="91"/>
      <c r="O5" s="91"/>
      <c r="P5" s="92"/>
      <c r="Q5" s="97"/>
      <c r="R5" s="79"/>
    </row>
    <row r="6" ht="54" customHeight="1" spans="1:18">
      <c r="A6" s="31"/>
      <c r="B6" s="79"/>
      <c r="C6" s="79"/>
      <c r="D6" s="80"/>
      <c r="E6" s="80"/>
      <c r="F6" s="80"/>
      <c r="G6" s="80"/>
      <c r="H6" s="79"/>
      <c r="I6" s="79"/>
      <c r="J6" s="79"/>
      <c r="K6" s="79"/>
      <c r="L6" s="80"/>
      <c r="M6" s="79" t="s">
        <v>30</v>
      </c>
      <c r="N6" s="79" t="s">
        <v>36</v>
      </c>
      <c r="O6" s="79" t="s">
        <v>207</v>
      </c>
      <c r="P6" s="53" t="s">
        <v>38</v>
      </c>
      <c r="Q6" s="80" t="s">
        <v>39</v>
      </c>
      <c r="R6" s="79" t="s">
        <v>40</v>
      </c>
    </row>
    <row r="7" ht="15" customHeight="1" spans="1:18">
      <c r="A7" s="31">
        <v>1</v>
      </c>
      <c r="B7" s="79">
        <v>2</v>
      </c>
      <c r="C7" s="79">
        <v>3</v>
      </c>
      <c r="D7" s="80">
        <v>4</v>
      </c>
      <c r="E7" s="80">
        <v>5</v>
      </c>
      <c r="F7" s="80">
        <v>6</v>
      </c>
      <c r="G7" s="80">
        <v>7</v>
      </c>
      <c r="H7" s="80">
        <v>8</v>
      </c>
      <c r="I7" s="80">
        <v>9</v>
      </c>
      <c r="J7" s="80">
        <v>10</v>
      </c>
      <c r="K7" s="80">
        <v>11</v>
      </c>
      <c r="L7" s="80">
        <v>12</v>
      </c>
      <c r="M7" s="80">
        <v>13</v>
      </c>
      <c r="N7" s="80">
        <v>14</v>
      </c>
      <c r="O7" s="80">
        <v>15</v>
      </c>
      <c r="P7" s="80">
        <v>16</v>
      </c>
      <c r="Q7" s="80">
        <v>17</v>
      </c>
      <c r="R7" s="80">
        <v>18</v>
      </c>
    </row>
    <row r="8" ht="21" customHeight="1" spans="1:18">
      <c r="A8" s="14"/>
      <c r="B8" s="81"/>
      <c r="C8" s="81"/>
      <c r="D8" s="82"/>
      <c r="E8" s="82"/>
      <c r="F8" s="82"/>
      <c r="G8" s="82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ht="21" customHeight="1" spans="1:18">
      <c r="A9" s="14"/>
      <c r="B9" s="14"/>
      <c r="C9" s="14"/>
      <c r="D9" s="14"/>
      <c r="E9" s="14"/>
      <c r="F9" s="14"/>
      <c r="G9" s="14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ht="21" customHeight="1" spans="1:18">
      <c r="A10" s="83" t="s">
        <v>334</v>
      </c>
      <c r="B10" s="84"/>
      <c r="C10" s="85"/>
      <c r="D10" s="82"/>
      <c r="E10" s="82"/>
      <c r="F10" s="82"/>
      <c r="G10" s="82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customHeight="1" spans="1:1">
      <c r="A11" s="1" t="s">
        <v>335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pageSetup paperSize="9" scale="76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view="pageBreakPreview" zoomScale="60" zoomScaleNormal="100" workbookViewId="0">
      <selection activeCell="G21" sqref="G21"/>
    </sheetView>
  </sheetViews>
  <sheetFormatPr defaultColWidth="9.125" defaultRowHeight="14.25" customHeight="1"/>
  <cols>
    <col min="1" max="1" width="27.375" style="1" customWidth="1"/>
    <col min="2" max="4" width="13.375" style="1" customWidth="1"/>
    <col min="5" max="5" width="10.25" style="1" customWidth="1"/>
    <col min="6" max="6" width="9.125" style="1"/>
    <col min="7" max="14" width="10.25" style="1" customWidth="1"/>
    <col min="15" max="16384" width="9.125" style="1"/>
  </cols>
  <sheetData>
    <row r="1" ht="13.5" customHeight="1" spans="4:14">
      <c r="D1" s="55"/>
      <c r="F1" s="56"/>
      <c r="N1" s="67" t="s">
        <v>336</v>
      </c>
    </row>
    <row r="2" ht="35.25" customHeight="1" spans="1:14">
      <c r="A2" s="57" t="s">
        <v>337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ht="24" customHeight="1" spans="1:13">
      <c r="A3" s="59" t="str">
        <f>"单位名称："&amp;"曲靖市艺术研究所"</f>
        <v>单位名称：曲靖市艺术研究所</v>
      </c>
      <c r="B3" s="60"/>
      <c r="C3" s="60"/>
      <c r="D3" s="61"/>
      <c r="E3" s="60"/>
      <c r="F3" s="62"/>
      <c r="G3" s="60"/>
      <c r="H3" s="60"/>
      <c r="I3" s="60"/>
      <c r="J3" s="60"/>
      <c r="K3" s="23"/>
      <c r="L3" s="23"/>
      <c r="M3" s="273" t="s">
        <v>2</v>
      </c>
    </row>
    <row r="4" ht="19.5" customHeight="1" spans="1:14">
      <c r="A4" s="11" t="s">
        <v>338</v>
      </c>
      <c r="B4" s="11" t="s">
        <v>199</v>
      </c>
      <c r="C4" s="11"/>
      <c r="D4" s="11"/>
      <c r="E4" s="11" t="s">
        <v>339</v>
      </c>
      <c r="F4" s="11"/>
      <c r="G4" s="11"/>
      <c r="H4" s="11"/>
      <c r="I4" s="11"/>
      <c r="J4" s="11"/>
      <c r="K4" s="11"/>
      <c r="L4" s="11"/>
      <c r="M4" s="11"/>
      <c r="N4" s="11"/>
    </row>
    <row r="5" ht="40.5" customHeight="1" spans="1:14">
      <c r="A5" s="11"/>
      <c r="B5" s="11" t="s">
        <v>28</v>
      </c>
      <c r="C5" s="10" t="s">
        <v>31</v>
      </c>
      <c r="D5" s="63" t="s">
        <v>340</v>
      </c>
      <c r="E5" s="52" t="s">
        <v>341</v>
      </c>
      <c r="F5" s="52" t="s">
        <v>342</v>
      </c>
      <c r="G5" s="52" t="s">
        <v>343</v>
      </c>
      <c r="H5" s="52" t="s">
        <v>344</v>
      </c>
      <c r="I5" s="52" t="s">
        <v>345</v>
      </c>
      <c r="J5" s="52" t="s">
        <v>346</v>
      </c>
      <c r="K5" s="52" t="s">
        <v>347</v>
      </c>
      <c r="L5" s="52" t="s">
        <v>348</v>
      </c>
      <c r="M5" s="52" t="s">
        <v>349</v>
      </c>
      <c r="N5" s="52" t="s">
        <v>350</v>
      </c>
    </row>
    <row r="6" ht="19.5" customHeight="1" spans="1:14">
      <c r="A6" s="64">
        <v>1</v>
      </c>
      <c r="B6" s="64">
        <v>2</v>
      </c>
      <c r="C6" s="64">
        <v>3</v>
      </c>
      <c r="D6" s="11">
        <v>4</v>
      </c>
      <c r="E6" s="52">
        <v>5</v>
      </c>
      <c r="F6" s="64">
        <v>6</v>
      </c>
      <c r="G6" s="52">
        <v>7</v>
      </c>
      <c r="H6" s="65">
        <v>8</v>
      </c>
      <c r="I6" s="52">
        <v>9</v>
      </c>
      <c r="J6" s="52">
        <v>10</v>
      </c>
      <c r="K6" s="52">
        <v>11</v>
      </c>
      <c r="L6" s="65">
        <v>12</v>
      </c>
      <c r="M6" s="52">
        <v>13</v>
      </c>
      <c r="N6" s="69">
        <v>14</v>
      </c>
    </row>
    <row r="7" ht="18.75" customHeight="1" spans="1:14">
      <c r="A7" s="6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ht="18.75" customHeight="1" spans="1:14">
      <c r="A8" s="6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customHeight="1" spans="1:1">
      <c r="A9" s="1" t="s">
        <v>351</v>
      </c>
    </row>
  </sheetData>
  <mergeCells count="6">
    <mergeCell ref="A2:N2"/>
    <mergeCell ref="A3:J3"/>
    <mergeCell ref="M3:N3"/>
    <mergeCell ref="B4:D4"/>
    <mergeCell ref="E4:N4"/>
    <mergeCell ref="A4:A5"/>
  </mergeCells>
  <pageMargins left="0.75" right="0.75" top="1" bottom="1" header="0.5" footer="0.5"/>
  <pageSetup paperSize="9" scale="78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view="pageBreakPreview" zoomScale="60" zoomScaleNormal="100" workbookViewId="0">
      <selection activeCell="A1" sqref="$A1:$XFD1048576"/>
    </sheetView>
  </sheetViews>
  <sheetFormatPr defaultColWidth="14.75" defaultRowHeight="12" customHeight="1" outlineLevelRow="7"/>
  <cols>
    <col min="1" max="16384" width="14.75" style="1"/>
  </cols>
  <sheetData>
    <row r="1" customHeight="1" spans="10:10">
      <c r="J1" s="54" t="s">
        <v>352</v>
      </c>
    </row>
    <row r="2" ht="28.5" customHeight="1" spans="1:10">
      <c r="A2" s="50" t="s">
        <v>353</v>
      </c>
      <c r="B2" s="4"/>
      <c r="C2" s="4"/>
      <c r="D2" s="4"/>
      <c r="E2" s="4"/>
      <c r="F2" s="51"/>
      <c r="G2" s="4"/>
      <c r="H2" s="51"/>
      <c r="I2" s="51"/>
      <c r="J2" s="4"/>
    </row>
    <row r="3" ht="17.25" customHeight="1" spans="1:1">
      <c r="A3" s="5" t="str">
        <f>"单位名称："&amp;"曲靖市艺术研究所"</f>
        <v>单位名称：曲靖市艺术研究所</v>
      </c>
    </row>
    <row r="4" ht="44.25" customHeight="1" spans="1:10">
      <c r="A4" s="47" t="s">
        <v>258</v>
      </c>
      <c r="B4" s="47" t="s">
        <v>259</v>
      </c>
      <c r="C4" s="47" t="s">
        <v>260</v>
      </c>
      <c r="D4" s="47" t="s">
        <v>261</v>
      </c>
      <c r="E4" s="47" t="s">
        <v>262</v>
      </c>
      <c r="F4" s="52" t="s">
        <v>263</v>
      </c>
      <c r="G4" s="47" t="s">
        <v>264</v>
      </c>
      <c r="H4" s="52" t="s">
        <v>265</v>
      </c>
      <c r="I4" s="52" t="s">
        <v>266</v>
      </c>
      <c r="J4" s="47" t="s">
        <v>267</v>
      </c>
    </row>
    <row r="5" ht="14.25" customHeight="1" spans="1:10">
      <c r="A5" s="47">
        <v>1</v>
      </c>
      <c r="B5" s="52">
        <v>2</v>
      </c>
      <c r="C5" s="53">
        <v>3</v>
      </c>
      <c r="D5" s="53">
        <v>4</v>
      </c>
      <c r="E5" s="53">
        <v>5</v>
      </c>
      <c r="F5" s="53">
        <v>6</v>
      </c>
      <c r="G5" s="52">
        <v>7</v>
      </c>
      <c r="H5" s="53">
        <v>8</v>
      </c>
      <c r="I5" s="52">
        <v>9</v>
      </c>
      <c r="J5" s="52">
        <v>10</v>
      </c>
    </row>
    <row r="6" ht="27.75" customHeight="1" spans="1:10">
      <c r="A6" s="14"/>
      <c r="B6" s="15"/>
      <c r="C6" s="15"/>
      <c r="D6" s="15"/>
      <c r="E6" s="15"/>
      <c r="F6" s="15"/>
      <c r="G6" s="15"/>
      <c r="H6" s="15"/>
      <c r="I6" s="15"/>
      <c r="J6" s="15"/>
    </row>
    <row r="7" ht="26.25" customHeight="1" spans="1:10">
      <c r="A7" s="14"/>
      <c r="B7" s="14"/>
      <c r="C7" s="14"/>
      <c r="D7" s="14"/>
      <c r="E7" s="14"/>
      <c r="F7" s="14"/>
      <c r="G7" s="14"/>
      <c r="H7" s="14"/>
      <c r="I7" s="14"/>
      <c r="J7" s="14"/>
    </row>
    <row r="8" customHeight="1" spans="1:1">
      <c r="A8" s="1" t="s">
        <v>351</v>
      </c>
    </row>
  </sheetData>
  <mergeCells count="2">
    <mergeCell ref="A2:J2"/>
    <mergeCell ref="A3:H3"/>
  </mergeCells>
  <pageMargins left="0.75" right="0.75" top="1" bottom="1" header="0.5" footer="0.5"/>
  <pageSetup paperSize="9" scale="8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view="pageBreakPreview" zoomScale="60" zoomScaleNormal="100" topLeftCell="A4" workbookViewId="0">
      <selection activeCell="A4" sqref="$A1:$XFD1048576"/>
    </sheetView>
  </sheetViews>
  <sheetFormatPr defaultColWidth="18.75" defaultRowHeight="12" customHeight="1" outlineLevelCol="7"/>
  <cols>
    <col min="1" max="16384" width="18.75" style="1"/>
  </cols>
  <sheetData>
    <row r="1" ht="14.25" customHeight="1" spans="8:8">
      <c r="H1" s="41" t="s">
        <v>354</v>
      </c>
    </row>
    <row r="2" ht="28.5" customHeight="1" spans="1:8">
      <c r="A2" s="42" t="s">
        <v>355</v>
      </c>
      <c r="B2" s="21"/>
      <c r="C2" s="21"/>
      <c r="D2" s="21"/>
      <c r="E2" s="21"/>
      <c r="F2" s="21"/>
      <c r="G2" s="21"/>
      <c r="H2" s="21"/>
    </row>
    <row r="3" ht="13.5" customHeight="1" spans="1:2">
      <c r="A3" s="43" t="str">
        <f>"单位名称："&amp;"曲靖市艺术研究所"</f>
        <v>单位名称：曲靖市艺术研究所</v>
      </c>
      <c r="B3" s="22"/>
    </row>
    <row r="4" ht="18" customHeight="1" spans="1:8">
      <c r="A4" s="25" t="s">
        <v>307</v>
      </c>
      <c r="B4" s="25" t="s">
        <v>356</v>
      </c>
      <c r="C4" s="25" t="s">
        <v>357</v>
      </c>
      <c r="D4" s="25" t="s">
        <v>358</v>
      </c>
      <c r="E4" s="25" t="s">
        <v>359</v>
      </c>
      <c r="F4" s="44" t="s">
        <v>360</v>
      </c>
      <c r="G4" s="45"/>
      <c r="H4" s="46"/>
    </row>
    <row r="5" ht="18" customHeight="1" spans="1:8">
      <c r="A5" s="31"/>
      <c r="B5" s="31"/>
      <c r="C5" s="31"/>
      <c r="D5" s="31"/>
      <c r="E5" s="31"/>
      <c r="F5" s="47" t="s">
        <v>319</v>
      </c>
      <c r="G5" s="47" t="s">
        <v>361</v>
      </c>
      <c r="H5" s="47" t="s">
        <v>362</v>
      </c>
    </row>
    <row r="6" ht="21" customHeight="1" spans="1:8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</row>
    <row r="7" ht="33" customHeight="1" spans="1:8">
      <c r="A7" s="14"/>
      <c r="B7" s="14"/>
      <c r="C7" s="14"/>
      <c r="D7" s="14"/>
      <c r="E7" s="14"/>
      <c r="F7" s="14"/>
      <c r="G7" s="16"/>
      <c r="H7" s="16"/>
    </row>
    <row r="8" ht="24" customHeight="1" spans="1:8">
      <c r="A8" s="48" t="s">
        <v>28</v>
      </c>
      <c r="B8" s="49"/>
      <c r="C8" s="49"/>
      <c r="D8" s="49"/>
      <c r="E8" s="49"/>
      <c r="F8" s="14"/>
      <c r="G8" s="16"/>
      <c r="H8" s="16"/>
    </row>
    <row r="9" customHeight="1" spans="1:1">
      <c r="A9" s="1" t="s">
        <v>363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9" scale="88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view="pageBreakPreview" zoomScale="60" zoomScaleNormal="100" topLeftCell="A4" workbookViewId="0">
      <selection activeCell="A4" sqref="$A1:$XFD1048576"/>
    </sheetView>
  </sheetViews>
  <sheetFormatPr defaultColWidth="14.375" defaultRowHeight="14.25" customHeight="1"/>
  <cols>
    <col min="1" max="16384" width="14.375" style="1"/>
  </cols>
  <sheetData>
    <row r="1" ht="13.5" customHeight="1" spans="4:11">
      <c r="D1" s="20"/>
      <c r="E1" s="20"/>
      <c r="F1" s="20"/>
      <c r="G1" s="20"/>
      <c r="K1" s="37" t="s">
        <v>364</v>
      </c>
    </row>
    <row r="2" ht="27.75" customHeight="1" spans="1:11">
      <c r="A2" s="21" t="s">
        <v>365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13.5" customHeight="1" spans="1:11">
      <c r="A3" s="5" t="str">
        <f>"单位名称："&amp;"曲靖市艺术研究所"</f>
        <v>单位名称：曲靖市艺术研究所</v>
      </c>
      <c r="B3" s="22"/>
      <c r="C3" s="22"/>
      <c r="D3" s="22"/>
      <c r="E3" s="22"/>
      <c r="F3" s="22"/>
      <c r="G3" s="22"/>
      <c r="H3" s="23"/>
      <c r="I3" s="23"/>
      <c r="J3" s="23"/>
      <c r="K3" s="274" t="s">
        <v>2</v>
      </c>
    </row>
    <row r="4" ht="21.75" customHeight="1" spans="1:11">
      <c r="A4" s="24" t="s">
        <v>247</v>
      </c>
      <c r="B4" s="24" t="s">
        <v>194</v>
      </c>
      <c r="C4" s="24" t="s">
        <v>192</v>
      </c>
      <c r="D4" s="25" t="s">
        <v>195</v>
      </c>
      <c r="E4" s="25" t="s">
        <v>196</v>
      </c>
      <c r="F4" s="25" t="s">
        <v>248</v>
      </c>
      <c r="G4" s="25" t="s">
        <v>249</v>
      </c>
      <c r="H4" s="26" t="s">
        <v>28</v>
      </c>
      <c r="I4" s="38" t="s">
        <v>366</v>
      </c>
      <c r="J4" s="39"/>
      <c r="K4" s="40"/>
    </row>
    <row r="5" ht="21.75" customHeight="1" spans="1:11">
      <c r="A5" s="27"/>
      <c r="B5" s="27"/>
      <c r="C5" s="27"/>
      <c r="D5" s="28"/>
      <c r="E5" s="28"/>
      <c r="F5" s="28"/>
      <c r="G5" s="28"/>
      <c r="H5" s="29"/>
      <c r="I5" s="25" t="s">
        <v>31</v>
      </c>
      <c r="J5" s="25" t="s">
        <v>32</v>
      </c>
      <c r="K5" s="25" t="s">
        <v>33</v>
      </c>
    </row>
    <row r="6" ht="40.5" customHeight="1" spans="1:11">
      <c r="A6" s="30"/>
      <c r="B6" s="30"/>
      <c r="C6" s="30"/>
      <c r="D6" s="31"/>
      <c r="E6" s="31"/>
      <c r="F6" s="31"/>
      <c r="G6" s="31"/>
      <c r="H6" s="32"/>
      <c r="I6" s="31"/>
      <c r="J6" s="31"/>
      <c r="K6" s="31"/>
    </row>
    <row r="7" ht="15" customHeight="1" spans="1:11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3">
        <v>10</v>
      </c>
      <c r="K7" s="13">
        <v>11</v>
      </c>
    </row>
    <row r="8" ht="18.75" customHeight="1" spans="1:11">
      <c r="A8" s="33"/>
      <c r="B8" s="14"/>
      <c r="C8" s="33"/>
      <c r="D8" s="33"/>
      <c r="E8" s="33"/>
      <c r="F8" s="33"/>
      <c r="G8" s="33"/>
      <c r="H8" s="16"/>
      <c r="I8" s="16"/>
      <c r="J8" s="16"/>
      <c r="K8" s="16"/>
    </row>
    <row r="9" ht="18.75" customHeight="1" spans="1:11">
      <c r="A9" s="14"/>
      <c r="B9" s="14"/>
      <c r="C9" s="14"/>
      <c r="D9" s="14"/>
      <c r="E9" s="14"/>
      <c r="F9" s="14"/>
      <c r="G9" s="14"/>
      <c r="H9" s="16"/>
      <c r="I9" s="16"/>
      <c r="J9" s="16"/>
      <c r="K9" s="16"/>
    </row>
    <row r="10" ht="18.75" customHeight="1" spans="1:11">
      <c r="A10" s="34" t="s">
        <v>87</v>
      </c>
      <c r="B10" s="35"/>
      <c r="C10" s="35"/>
      <c r="D10" s="35"/>
      <c r="E10" s="35"/>
      <c r="F10" s="35"/>
      <c r="G10" s="36"/>
      <c r="H10" s="16"/>
      <c r="I10" s="16"/>
      <c r="J10" s="16"/>
      <c r="K10" s="16"/>
    </row>
    <row r="11" customHeight="1" spans="1:1">
      <c r="A11" s="1" t="s">
        <v>367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scale="8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view="pageBreakPreview" zoomScale="60" zoomScaleNormal="100" workbookViewId="0">
      <selection activeCell="B27" sqref="B27"/>
    </sheetView>
  </sheetViews>
  <sheetFormatPr defaultColWidth="8" defaultRowHeight="14.25" customHeight="1"/>
  <cols>
    <col min="1" max="1" width="25.25" style="1" customWidth="1"/>
    <col min="2" max="2" width="33.625" style="1" customWidth="1"/>
    <col min="3" max="7" width="12.625" style="1" customWidth="1"/>
    <col min="8" max="20" width="10.25" style="1" customWidth="1"/>
    <col min="21" max="16384" width="8" style="1"/>
  </cols>
  <sheetData>
    <row r="1" customHeight="1" spans="9:20">
      <c r="I1" s="71"/>
      <c r="O1" s="71"/>
      <c r="P1" s="71"/>
      <c r="Q1" s="71"/>
      <c r="R1" s="71"/>
      <c r="S1" s="95" t="s">
        <v>24</v>
      </c>
      <c r="T1" s="37"/>
    </row>
    <row r="2" ht="36" customHeight="1" spans="1:20">
      <c r="A2" s="230" t="s">
        <v>25</v>
      </c>
      <c r="B2" s="21"/>
      <c r="C2" s="21"/>
      <c r="D2" s="21"/>
      <c r="E2" s="21"/>
      <c r="F2" s="21"/>
      <c r="G2" s="21"/>
      <c r="H2" s="21"/>
      <c r="I2" s="73"/>
      <c r="J2" s="21"/>
      <c r="K2" s="21"/>
      <c r="L2" s="21"/>
      <c r="M2" s="21"/>
      <c r="N2" s="21"/>
      <c r="O2" s="73"/>
      <c r="P2" s="73"/>
      <c r="Q2" s="73"/>
      <c r="R2" s="73"/>
      <c r="S2" s="21"/>
      <c r="T2" s="73"/>
    </row>
    <row r="3" ht="20.25" customHeight="1" spans="1:20">
      <c r="A3" s="43" t="str">
        <f>"单位名称："&amp;"曲靖市艺术研究所"</f>
        <v>单位名称：曲靖市艺术研究所</v>
      </c>
      <c r="B3" s="23"/>
      <c r="C3" s="23"/>
      <c r="D3" s="23"/>
      <c r="E3" s="23"/>
      <c r="F3" s="23"/>
      <c r="G3" s="23"/>
      <c r="H3" s="23"/>
      <c r="I3" s="62"/>
      <c r="J3" s="23"/>
      <c r="K3" s="23"/>
      <c r="L3" s="23"/>
      <c r="M3" s="23"/>
      <c r="N3" s="23"/>
      <c r="O3" s="62"/>
      <c r="P3" s="62"/>
      <c r="Q3" s="62"/>
      <c r="R3" s="62"/>
      <c r="S3" s="267" t="s">
        <v>2</v>
      </c>
      <c r="T3" s="252"/>
    </row>
    <row r="4" ht="18.75" customHeight="1" spans="1:20">
      <c r="A4" s="231" t="s">
        <v>26</v>
      </c>
      <c r="B4" s="232" t="s">
        <v>27</v>
      </c>
      <c r="C4" s="232" t="s">
        <v>28</v>
      </c>
      <c r="D4" s="233" t="s">
        <v>29</v>
      </c>
      <c r="E4" s="234"/>
      <c r="F4" s="234"/>
      <c r="G4" s="234"/>
      <c r="H4" s="234"/>
      <c r="I4" s="244"/>
      <c r="J4" s="234"/>
      <c r="K4" s="234"/>
      <c r="L4" s="234"/>
      <c r="M4" s="234"/>
      <c r="N4" s="245"/>
      <c r="O4" s="233" t="s">
        <v>20</v>
      </c>
      <c r="P4" s="233"/>
      <c r="Q4" s="233"/>
      <c r="R4" s="233"/>
      <c r="S4" s="234"/>
      <c r="T4" s="253"/>
    </row>
    <row r="5" ht="24.75" customHeight="1" spans="1:20">
      <c r="A5" s="235"/>
      <c r="B5" s="236"/>
      <c r="C5" s="236"/>
      <c r="D5" s="236" t="s">
        <v>30</v>
      </c>
      <c r="E5" s="236" t="s">
        <v>31</v>
      </c>
      <c r="F5" s="236" t="s">
        <v>32</v>
      </c>
      <c r="G5" s="236" t="s">
        <v>33</v>
      </c>
      <c r="H5" s="236" t="s">
        <v>34</v>
      </c>
      <c r="I5" s="246" t="s">
        <v>35</v>
      </c>
      <c r="J5" s="247"/>
      <c r="K5" s="247"/>
      <c r="L5" s="247"/>
      <c r="M5" s="247"/>
      <c r="N5" s="248"/>
      <c r="O5" s="249" t="s">
        <v>30</v>
      </c>
      <c r="P5" s="249" t="s">
        <v>31</v>
      </c>
      <c r="Q5" s="231" t="s">
        <v>32</v>
      </c>
      <c r="R5" s="232" t="s">
        <v>33</v>
      </c>
      <c r="S5" s="254" t="s">
        <v>34</v>
      </c>
      <c r="T5" s="232" t="s">
        <v>35</v>
      </c>
    </row>
    <row r="6" ht="52.5" customHeight="1" spans="1:20">
      <c r="A6" s="237"/>
      <c r="B6" s="238"/>
      <c r="C6" s="238"/>
      <c r="D6" s="238"/>
      <c r="E6" s="238"/>
      <c r="F6" s="238"/>
      <c r="G6" s="238"/>
      <c r="H6" s="238"/>
      <c r="I6" s="13" t="s">
        <v>30</v>
      </c>
      <c r="J6" s="250" t="s">
        <v>36</v>
      </c>
      <c r="K6" s="250" t="s">
        <v>37</v>
      </c>
      <c r="L6" s="250" t="s">
        <v>38</v>
      </c>
      <c r="M6" s="250" t="s">
        <v>39</v>
      </c>
      <c r="N6" s="250" t="s">
        <v>40</v>
      </c>
      <c r="O6" s="251"/>
      <c r="P6" s="251"/>
      <c r="Q6" s="255"/>
      <c r="R6" s="251"/>
      <c r="S6" s="238"/>
      <c r="T6" s="238"/>
    </row>
    <row r="7" ht="16.5" customHeight="1" spans="1:20">
      <c r="A7" s="239">
        <v>1</v>
      </c>
      <c r="B7" s="12">
        <v>2</v>
      </c>
      <c r="C7" s="12">
        <v>3</v>
      </c>
      <c r="D7" s="12">
        <v>4</v>
      </c>
      <c r="E7" s="240">
        <v>5</v>
      </c>
      <c r="F7" s="241">
        <v>6</v>
      </c>
      <c r="G7" s="241">
        <v>7</v>
      </c>
      <c r="H7" s="240">
        <v>8</v>
      </c>
      <c r="I7" s="240">
        <v>9</v>
      </c>
      <c r="J7" s="241">
        <v>10</v>
      </c>
      <c r="K7" s="241">
        <v>11</v>
      </c>
      <c r="L7" s="240">
        <v>12</v>
      </c>
      <c r="M7" s="240">
        <v>13</v>
      </c>
      <c r="N7" s="241">
        <v>14</v>
      </c>
      <c r="O7" s="241">
        <v>15</v>
      </c>
      <c r="P7" s="240">
        <v>16</v>
      </c>
      <c r="Q7" s="256">
        <v>17</v>
      </c>
      <c r="R7" s="257">
        <v>18</v>
      </c>
      <c r="S7" s="257">
        <v>19</v>
      </c>
      <c r="T7" s="257">
        <v>20</v>
      </c>
    </row>
    <row r="8" ht="16.5" customHeight="1" spans="1:20">
      <c r="A8" s="14" t="s">
        <v>41</v>
      </c>
      <c r="B8" s="14" t="s">
        <v>42</v>
      </c>
      <c r="C8" s="16">
        <v>109.038789</v>
      </c>
      <c r="D8" s="16">
        <v>109.038789</v>
      </c>
      <c r="E8" s="16">
        <v>109.038789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ht="12.75" customHeight="1" spans="1:20">
      <c r="A9" s="242" t="s">
        <v>28</v>
      </c>
      <c r="B9" s="243"/>
      <c r="C9" s="16">
        <v>109.038789</v>
      </c>
      <c r="D9" s="16">
        <v>109.038789</v>
      </c>
      <c r="E9" s="16">
        <v>109.038789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scale="52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zoomScaleSheetLayoutView="60" workbookViewId="0">
      <selection activeCell="F25" sqref="F25"/>
    </sheetView>
  </sheetViews>
  <sheetFormatPr defaultColWidth="9.125" defaultRowHeight="14.25" customHeight="1" outlineLevelCol="6"/>
  <cols>
    <col min="1" max="1" width="27.375" style="1" customWidth="1"/>
    <col min="2" max="2" width="30.75" style="1" customWidth="1"/>
    <col min="3" max="3" width="27.375" style="1" customWidth="1"/>
    <col min="4" max="4" width="26.875" style="1" customWidth="1"/>
    <col min="5" max="7" width="30.375" style="1" customWidth="1"/>
    <col min="8" max="16384" width="9.125" style="1"/>
  </cols>
  <sheetData>
    <row r="1" ht="13.5" customHeight="1" spans="4:7">
      <c r="D1" s="2"/>
      <c r="G1" s="3" t="s">
        <v>368</v>
      </c>
    </row>
    <row r="2" ht="27.75" customHeight="1" spans="1:7">
      <c r="A2" s="4" t="s">
        <v>369</v>
      </c>
      <c r="B2" s="4"/>
      <c r="C2" s="4"/>
      <c r="D2" s="4"/>
      <c r="E2" s="4"/>
      <c r="F2" s="4"/>
      <c r="G2" s="4"/>
    </row>
    <row r="3" ht="13.5" customHeight="1" spans="1:7">
      <c r="A3" s="5" t="str">
        <f>"单位名称："&amp;"曲靖市艺术研究所"</f>
        <v>单位名称：曲靖市艺术研究所</v>
      </c>
      <c r="B3" s="6"/>
      <c r="C3" s="6"/>
      <c r="D3" s="6"/>
      <c r="E3" s="7"/>
      <c r="F3" s="7"/>
      <c r="G3" s="274" t="s">
        <v>2</v>
      </c>
    </row>
    <row r="4" ht="21.75" customHeight="1" spans="1:7">
      <c r="A4" s="9" t="s">
        <v>192</v>
      </c>
      <c r="B4" s="9" t="s">
        <v>247</v>
      </c>
      <c r="C4" s="9" t="s">
        <v>194</v>
      </c>
      <c r="D4" s="10" t="s">
        <v>370</v>
      </c>
      <c r="E4" s="11" t="s">
        <v>31</v>
      </c>
      <c r="F4" s="11"/>
      <c r="G4" s="11"/>
    </row>
    <row r="5" ht="21.75" customHeight="1" spans="1:7">
      <c r="A5" s="9"/>
      <c r="B5" s="9"/>
      <c r="C5" s="9"/>
      <c r="D5" s="10"/>
      <c r="E5" s="11" t="s">
        <v>371</v>
      </c>
      <c r="F5" s="10" t="s">
        <v>372</v>
      </c>
      <c r="G5" s="10" t="s">
        <v>373</v>
      </c>
    </row>
    <row r="6" ht="40.5" customHeight="1" spans="1:7">
      <c r="A6" s="9"/>
      <c r="B6" s="9"/>
      <c r="C6" s="9"/>
      <c r="D6" s="10"/>
      <c r="E6" s="11"/>
      <c r="F6" s="10"/>
      <c r="G6" s="10"/>
    </row>
    <row r="7" ht="15.75" customHeight="1" spans="1:7">
      <c r="A7" s="12">
        <v>1</v>
      </c>
      <c r="B7" s="12">
        <v>2</v>
      </c>
      <c r="C7" s="12">
        <v>3</v>
      </c>
      <c r="D7" s="12">
        <v>4</v>
      </c>
      <c r="E7" s="12">
        <v>8</v>
      </c>
      <c r="F7" s="12">
        <v>9</v>
      </c>
      <c r="G7" s="13">
        <v>10</v>
      </c>
    </row>
    <row r="8" ht="26.25" customHeight="1" spans="1:7">
      <c r="A8" s="14" t="s">
        <v>42</v>
      </c>
      <c r="B8" s="15"/>
      <c r="C8" s="15"/>
      <c r="D8" s="15"/>
      <c r="E8" s="16">
        <v>4</v>
      </c>
      <c r="F8" s="16">
        <v>20</v>
      </c>
      <c r="G8" s="16">
        <v>20</v>
      </c>
    </row>
    <row r="9" ht="24.75" customHeight="1" spans="1:7">
      <c r="A9" s="15"/>
      <c r="B9" s="14" t="s">
        <v>374</v>
      </c>
      <c r="C9" s="14" t="s">
        <v>252</v>
      </c>
      <c r="D9" s="14" t="s">
        <v>375</v>
      </c>
      <c r="E9" s="16">
        <v>4</v>
      </c>
      <c r="F9" s="16">
        <v>20</v>
      </c>
      <c r="G9" s="16">
        <v>20</v>
      </c>
    </row>
    <row r="10" ht="18.75" customHeight="1" spans="1:7">
      <c r="A10" s="17" t="s">
        <v>28</v>
      </c>
      <c r="B10" s="18"/>
      <c r="C10" s="18"/>
      <c r="D10" s="19"/>
      <c r="E10" s="16">
        <v>4</v>
      </c>
      <c r="F10" s="16">
        <v>20</v>
      </c>
      <c r="G10" s="16">
        <v>20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scale="6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"/>
  <sheetViews>
    <sheetView view="pageBreakPreview" zoomScale="60" zoomScaleNormal="100" workbookViewId="0">
      <selection activeCell="D12" sqref="D12"/>
    </sheetView>
  </sheetViews>
  <sheetFormatPr defaultColWidth="9.125" defaultRowHeight="14.25" customHeight="1"/>
  <cols>
    <col min="1" max="1" width="30.375" style="1" customWidth="1"/>
    <col min="2" max="2" width="37.75" style="1" customWidth="1"/>
    <col min="3" max="3" width="18.875" style="1" customWidth="1"/>
    <col min="4" max="4" width="21" style="1" customWidth="1"/>
    <col min="5" max="5" width="18.875" style="1" customWidth="1"/>
    <col min="6" max="17" width="10.75" style="1" customWidth="1"/>
    <col min="18" max="16384" width="9.125" style="1"/>
  </cols>
  <sheetData>
    <row r="1" ht="15.75" customHeight="1" spans="17:17">
      <c r="Q1" s="41" t="s">
        <v>43</v>
      </c>
    </row>
    <row r="2" ht="28.5" customHeight="1" spans="1:17">
      <c r="A2" s="4" t="s">
        <v>44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15" customHeight="1" spans="1:17">
      <c r="A3" s="211" t="str">
        <f>"单位名称："&amp;"曲靖市艺术研究所"</f>
        <v>单位名称：曲靖市艺术研究所</v>
      </c>
      <c r="B3" s="212"/>
      <c r="C3" s="60"/>
      <c r="D3" s="7"/>
      <c r="E3" s="60"/>
      <c r="F3" s="7"/>
      <c r="G3" s="60"/>
      <c r="H3" s="7"/>
      <c r="I3" s="7"/>
      <c r="J3" s="7"/>
      <c r="K3" s="60"/>
      <c r="L3" s="7"/>
      <c r="M3" s="60"/>
      <c r="N3" s="60"/>
      <c r="O3" s="7"/>
      <c r="P3" s="7"/>
      <c r="Q3" s="268" t="s">
        <v>2</v>
      </c>
    </row>
    <row r="4" ht="17.25" customHeight="1" spans="1:17">
      <c r="A4" s="213" t="s">
        <v>45</v>
      </c>
      <c r="B4" s="214" t="s">
        <v>46</v>
      </c>
      <c r="C4" s="215" t="s">
        <v>28</v>
      </c>
      <c r="D4" s="216" t="s">
        <v>47</v>
      </c>
      <c r="E4" s="11"/>
      <c r="F4" s="216" t="s">
        <v>48</v>
      </c>
      <c r="G4" s="11"/>
      <c r="H4" s="217" t="s">
        <v>31</v>
      </c>
      <c r="I4" s="223" t="s">
        <v>32</v>
      </c>
      <c r="J4" s="214" t="s">
        <v>49</v>
      </c>
      <c r="K4" s="224" t="s">
        <v>33</v>
      </c>
      <c r="L4" s="216" t="s">
        <v>35</v>
      </c>
      <c r="M4" s="225"/>
      <c r="N4" s="225"/>
      <c r="O4" s="225"/>
      <c r="P4" s="225"/>
      <c r="Q4" s="229"/>
    </row>
    <row r="5" ht="84" customHeight="1" spans="1:17">
      <c r="A5" s="11"/>
      <c r="B5" s="218"/>
      <c r="C5" s="218"/>
      <c r="D5" s="218" t="s">
        <v>28</v>
      </c>
      <c r="E5" s="218" t="s">
        <v>50</v>
      </c>
      <c r="F5" s="218" t="s">
        <v>28</v>
      </c>
      <c r="G5" s="219" t="s">
        <v>50</v>
      </c>
      <c r="H5" s="218"/>
      <c r="I5" s="218"/>
      <c r="J5" s="218"/>
      <c r="K5" s="219"/>
      <c r="L5" s="218" t="s">
        <v>30</v>
      </c>
      <c r="M5" s="226" t="s">
        <v>51</v>
      </c>
      <c r="N5" s="226" t="s">
        <v>52</v>
      </c>
      <c r="O5" s="226" t="s">
        <v>53</v>
      </c>
      <c r="P5" s="226" t="s">
        <v>54</v>
      </c>
      <c r="Q5" s="226" t="s">
        <v>55</v>
      </c>
    </row>
    <row r="6" ht="16.5" customHeight="1" spans="1:17">
      <c r="A6" s="11">
        <v>1</v>
      </c>
      <c r="B6" s="218">
        <v>2</v>
      </c>
      <c r="C6" s="218">
        <v>3</v>
      </c>
      <c r="D6" s="218">
        <v>4</v>
      </c>
      <c r="E6" s="220">
        <v>5</v>
      </c>
      <c r="F6" s="221">
        <v>6</v>
      </c>
      <c r="G6" s="220">
        <v>7</v>
      </c>
      <c r="H6" s="221">
        <v>8</v>
      </c>
      <c r="I6" s="220">
        <v>9</v>
      </c>
      <c r="J6" s="220">
        <v>10</v>
      </c>
      <c r="K6" s="220">
        <v>11</v>
      </c>
      <c r="L6" s="220">
        <v>12</v>
      </c>
      <c r="M6" s="227">
        <v>13</v>
      </c>
      <c r="N6" s="228">
        <v>14</v>
      </c>
      <c r="O6" s="228">
        <v>15</v>
      </c>
      <c r="P6" s="228">
        <v>16</v>
      </c>
      <c r="Q6" s="228">
        <v>17</v>
      </c>
    </row>
    <row r="7" ht="19.5" customHeight="1" spans="1:17">
      <c r="A7" s="14" t="s">
        <v>56</v>
      </c>
      <c r="B7" s="14" t="s">
        <v>57</v>
      </c>
      <c r="C7" s="16">
        <v>68.752816</v>
      </c>
      <c r="D7" s="16">
        <v>64.752816</v>
      </c>
      <c r="E7" s="16">
        <v>64.752816</v>
      </c>
      <c r="F7" s="16">
        <v>4</v>
      </c>
      <c r="G7" s="16">
        <v>4</v>
      </c>
      <c r="H7" s="16">
        <v>68.752816</v>
      </c>
      <c r="I7" s="16"/>
      <c r="J7" s="16"/>
      <c r="K7" s="16"/>
      <c r="L7" s="16"/>
      <c r="M7" s="16"/>
      <c r="N7" s="16"/>
      <c r="O7" s="16"/>
      <c r="P7" s="16"/>
      <c r="Q7" s="16"/>
    </row>
    <row r="8" ht="19.5" customHeight="1" spans="1:17">
      <c r="A8" s="158" t="s">
        <v>58</v>
      </c>
      <c r="B8" s="158" t="s">
        <v>59</v>
      </c>
      <c r="C8" s="16">
        <v>68.752816</v>
      </c>
      <c r="D8" s="16">
        <v>64.752816</v>
      </c>
      <c r="E8" s="16">
        <v>64.752816</v>
      </c>
      <c r="F8" s="16">
        <v>4</v>
      </c>
      <c r="G8" s="16">
        <v>4</v>
      </c>
      <c r="H8" s="16">
        <v>68.752816</v>
      </c>
      <c r="I8" s="16"/>
      <c r="J8" s="16"/>
      <c r="K8" s="16"/>
      <c r="L8" s="16"/>
      <c r="M8" s="16"/>
      <c r="N8" s="16"/>
      <c r="O8" s="16"/>
      <c r="P8" s="16"/>
      <c r="Q8" s="16"/>
    </row>
    <row r="9" ht="19.5" customHeight="1" spans="1:17">
      <c r="A9" s="201" t="s">
        <v>60</v>
      </c>
      <c r="B9" s="201" t="s">
        <v>61</v>
      </c>
      <c r="C9" s="16">
        <v>68.752816</v>
      </c>
      <c r="D9" s="16">
        <v>64.752816</v>
      </c>
      <c r="E9" s="16">
        <v>64.752816</v>
      </c>
      <c r="F9" s="16">
        <v>4</v>
      </c>
      <c r="G9" s="16">
        <v>4</v>
      </c>
      <c r="H9" s="16">
        <v>68.752816</v>
      </c>
      <c r="I9" s="16"/>
      <c r="J9" s="16"/>
      <c r="K9" s="16"/>
      <c r="L9" s="16"/>
      <c r="M9" s="16"/>
      <c r="N9" s="16"/>
      <c r="O9" s="16"/>
      <c r="P9" s="16"/>
      <c r="Q9" s="16"/>
    </row>
    <row r="10" ht="19.5" customHeight="1" spans="1:17">
      <c r="A10" s="14" t="s">
        <v>62</v>
      </c>
      <c r="B10" s="14" t="s">
        <v>63</v>
      </c>
      <c r="C10" s="16">
        <v>20.346208</v>
      </c>
      <c r="D10" s="16">
        <v>20.346208</v>
      </c>
      <c r="E10" s="16">
        <v>20.346208</v>
      </c>
      <c r="F10" s="16"/>
      <c r="G10" s="16"/>
      <c r="H10" s="16">
        <v>20.346208</v>
      </c>
      <c r="I10" s="16"/>
      <c r="J10" s="16"/>
      <c r="K10" s="16"/>
      <c r="L10" s="16"/>
      <c r="M10" s="16"/>
      <c r="N10" s="16"/>
      <c r="O10" s="16"/>
      <c r="P10" s="16"/>
      <c r="Q10" s="16"/>
    </row>
    <row r="11" ht="19.5" customHeight="1" spans="1:17">
      <c r="A11" s="158" t="s">
        <v>64</v>
      </c>
      <c r="B11" s="158" t="s">
        <v>65</v>
      </c>
      <c r="C11" s="16">
        <v>19.726355</v>
      </c>
      <c r="D11" s="16">
        <v>19.726355</v>
      </c>
      <c r="E11" s="16">
        <v>19.726355</v>
      </c>
      <c r="F11" s="16"/>
      <c r="G11" s="16"/>
      <c r="H11" s="16">
        <v>19.726355</v>
      </c>
      <c r="I11" s="16"/>
      <c r="J11" s="16"/>
      <c r="K11" s="16"/>
      <c r="L11" s="16"/>
      <c r="M11" s="16"/>
      <c r="N11" s="16"/>
      <c r="O11" s="16"/>
      <c r="P11" s="16"/>
      <c r="Q11" s="16"/>
    </row>
    <row r="12" ht="19.5" customHeight="1" spans="1:17">
      <c r="A12" s="201" t="s">
        <v>66</v>
      </c>
      <c r="B12" s="201" t="s">
        <v>67</v>
      </c>
      <c r="C12" s="16">
        <v>3.26</v>
      </c>
      <c r="D12" s="16">
        <v>3.26</v>
      </c>
      <c r="E12" s="16">
        <v>3.26</v>
      </c>
      <c r="F12" s="16"/>
      <c r="G12" s="16"/>
      <c r="H12" s="16">
        <v>3.26</v>
      </c>
      <c r="I12" s="16"/>
      <c r="J12" s="16"/>
      <c r="K12" s="16"/>
      <c r="L12" s="16"/>
      <c r="M12" s="16"/>
      <c r="N12" s="16"/>
      <c r="O12" s="16"/>
      <c r="P12" s="16"/>
      <c r="Q12" s="16"/>
    </row>
    <row r="13" ht="19.5" customHeight="1" spans="1:17">
      <c r="A13" s="201" t="s">
        <v>68</v>
      </c>
      <c r="B13" s="201" t="s">
        <v>69</v>
      </c>
      <c r="C13" s="16">
        <v>16.472448</v>
      </c>
      <c r="D13" s="16">
        <v>16.472448</v>
      </c>
      <c r="E13" s="16">
        <v>16.472448</v>
      </c>
      <c r="F13" s="16"/>
      <c r="G13" s="16"/>
      <c r="H13" s="16">
        <v>16.472448</v>
      </c>
      <c r="I13" s="16"/>
      <c r="J13" s="16"/>
      <c r="K13" s="16"/>
      <c r="L13" s="16"/>
      <c r="M13" s="16"/>
      <c r="N13" s="16"/>
      <c r="O13" s="16"/>
      <c r="P13" s="16"/>
      <c r="Q13" s="16"/>
    </row>
    <row r="14" ht="19.5" customHeight="1" spans="1:17">
      <c r="A14" s="158" t="s">
        <v>70</v>
      </c>
      <c r="B14" s="158" t="s">
        <v>71</v>
      </c>
      <c r="C14" s="16">
        <v>0.619853</v>
      </c>
      <c r="D14" s="16">
        <v>0.619853</v>
      </c>
      <c r="E14" s="16">
        <v>0.619853</v>
      </c>
      <c r="F14" s="16"/>
      <c r="G14" s="16"/>
      <c r="H14" s="16">
        <v>0.619853</v>
      </c>
      <c r="I14" s="16"/>
      <c r="J14" s="16"/>
      <c r="K14" s="16"/>
      <c r="L14" s="16"/>
      <c r="M14" s="16"/>
      <c r="N14" s="16"/>
      <c r="O14" s="16"/>
      <c r="P14" s="16"/>
      <c r="Q14" s="16"/>
    </row>
    <row r="15" ht="19.5" customHeight="1" spans="1:17">
      <c r="A15" s="201" t="s">
        <v>72</v>
      </c>
      <c r="B15" s="201" t="s">
        <v>71</v>
      </c>
      <c r="C15" s="16">
        <v>0.619853</v>
      </c>
      <c r="D15" s="16">
        <v>0.619853</v>
      </c>
      <c r="E15" s="16">
        <v>0.619853</v>
      </c>
      <c r="F15" s="16"/>
      <c r="G15" s="16"/>
      <c r="H15" s="16">
        <v>0.619853</v>
      </c>
      <c r="I15" s="16"/>
      <c r="J15" s="16"/>
      <c r="K15" s="16"/>
      <c r="L15" s="16"/>
      <c r="M15" s="16"/>
      <c r="N15" s="16"/>
      <c r="O15" s="16"/>
      <c r="P15" s="16"/>
      <c r="Q15" s="16"/>
    </row>
    <row r="16" ht="19.5" customHeight="1" spans="1:17">
      <c r="A16" s="14" t="s">
        <v>73</v>
      </c>
      <c r="B16" s="14" t="s">
        <v>74</v>
      </c>
      <c r="C16" s="16">
        <v>6.721429</v>
      </c>
      <c r="D16" s="16">
        <v>6.721429</v>
      </c>
      <c r="E16" s="16">
        <v>6.721429</v>
      </c>
      <c r="F16" s="16"/>
      <c r="G16" s="16"/>
      <c r="H16" s="16">
        <v>6.721429</v>
      </c>
      <c r="I16" s="16"/>
      <c r="J16" s="16"/>
      <c r="K16" s="16"/>
      <c r="L16" s="16"/>
      <c r="M16" s="16"/>
      <c r="N16" s="16"/>
      <c r="O16" s="16"/>
      <c r="P16" s="16"/>
      <c r="Q16" s="16"/>
    </row>
    <row r="17" ht="19.5" customHeight="1" spans="1:17">
      <c r="A17" s="158" t="s">
        <v>75</v>
      </c>
      <c r="B17" s="158" t="s">
        <v>76</v>
      </c>
      <c r="C17" s="16">
        <v>6.721429</v>
      </c>
      <c r="D17" s="16">
        <v>6.721429</v>
      </c>
      <c r="E17" s="16">
        <v>6.721429</v>
      </c>
      <c r="F17" s="16"/>
      <c r="G17" s="16"/>
      <c r="H17" s="16">
        <v>6.721429</v>
      </c>
      <c r="I17" s="16"/>
      <c r="J17" s="16"/>
      <c r="K17" s="16"/>
      <c r="L17" s="16"/>
      <c r="M17" s="16"/>
      <c r="N17" s="16"/>
      <c r="O17" s="16"/>
      <c r="P17" s="16"/>
      <c r="Q17" s="16"/>
    </row>
    <row r="18" ht="19.5" customHeight="1" spans="1:17">
      <c r="A18" s="201" t="s">
        <v>77</v>
      </c>
      <c r="B18" s="201" t="s">
        <v>78</v>
      </c>
      <c r="C18" s="16">
        <v>6.021427</v>
      </c>
      <c r="D18" s="16">
        <v>6.021427</v>
      </c>
      <c r="E18" s="16">
        <v>6.021427</v>
      </c>
      <c r="F18" s="16"/>
      <c r="G18" s="16"/>
      <c r="H18" s="16">
        <v>6.021427</v>
      </c>
      <c r="I18" s="16"/>
      <c r="J18" s="16"/>
      <c r="K18" s="16"/>
      <c r="L18" s="16"/>
      <c r="M18" s="16"/>
      <c r="N18" s="16"/>
      <c r="O18" s="16"/>
      <c r="P18" s="16"/>
      <c r="Q18" s="16"/>
    </row>
    <row r="19" ht="19.5" customHeight="1" spans="1:17">
      <c r="A19" s="201" t="s">
        <v>79</v>
      </c>
      <c r="B19" s="201" t="s">
        <v>80</v>
      </c>
      <c r="C19" s="16">
        <v>0.700002</v>
      </c>
      <c r="D19" s="16">
        <v>0.700002</v>
      </c>
      <c r="E19" s="16">
        <v>0.700002</v>
      </c>
      <c r="F19" s="16"/>
      <c r="G19" s="16"/>
      <c r="H19" s="16">
        <v>0.700002</v>
      </c>
      <c r="I19" s="16"/>
      <c r="J19" s="16"/>
      <c r="K19" s="16"/>
      <c r="L19" s="16"/>
      <c r="M19" s="16"/>
      <c r="N19" s="16"/>
      <c r="O19" s="16"/>
      <c r="P19" s="16"/>
      <c r="Q19" s="16"/>
    </row>
    <row r="20" ht="19.5" customHeight="1" spans="1:17">
      <c r="A20" s="14" t="s">
        <v>81</v>
      </c>
      <c r="B20" s="14" t="s">
        <v>82</v>
      </c>
      <c r="C20" s="16">
        <v>13.218336</v>
      </c>
      <c r="D20" s="16">
        <v>13.218336</v>
      </c>
      <c r="E20" s="16">
        <v>13.218336</v>
      </c>
      <c r="F20" s="16"/>
      <c r="G20" s="16"/>
      <c r="H20" s="16">
        <v>13.218336</v>
      </c>
      <c r="I20" s="16"/>
      <c r="J20" s="16"/>
      <c r="K20" s="16"/>
      <c r="L20" s="16"/>
      <c r="M20" s="16"/>
      <c r="N20" s="16"/>
      <c r="O20" s="16"/>
      <c r="P20" s="16"/>
      <c r="Q20" s="16"/>
    </row>
    <row r="21" ht="19.5" customHeight="1" spans="1:17">
      <c r="A21" s="158" t="s">
        <v>83</v>
      </c>
      <c r="B21" s="158" t="s">
        <v>84</v>
      </c>
      <c r="C21" s="16">
        <v>13.218336</v>
      </c>
      <c r="D21" s="16">
        <v>13.218336</v>
      </c>
      <c r="E21" s="16">
        <v>13.218336</v>
      </c>
      <c r="F21" s="16"/>
      <c r="G21" s="16"/>
      <c r="H21" s="16">
        <v>13.218336</v>
      </c>
      <c r="I21" s="16"/>
      <c r="J21" s="16"/>
      <c r="K21" s="16"/>
      <c r="L21" s="16"/>
      <c r="M21" s="16"/>
      <c r="N21" s="16"/>
      <c r="O21" s="16"/>
      <c r="P21" s="16"/>
      <c r="Q21" s="16"/>
    </row>
    <row r="22" ht="19.5" customHeight="1" spans="1:17">
      <c r="A22" s="201" t="s">
        <v>85</v>
      </c>
      <c r="B22" s="201" t="s">
        <v>86</v>
      </c>
      <c r="C22" s="16">
        <v>13.218336</v>
      </c>
      <c r="D22" s="16">
        <v>13.218336</v>
      </c>
      <c r="E22" s="16">
        <v>13.218336</v>
      </c>
      <c r="F22" s="16"/>
      <c r="G22" s="16"/>
      <c r="H22" s="16">
        <v>13.218336</v>
      </c>
      <c r="I22" s="16"/>
      <c r="J22" s="16"/>
      <c r="K22" s="16"/>
      <c r="L22" s="16"/>
      <c r="M22" s="16"/>
      <c r="N22" s="16"/>
      <c r="O22" s="16"/>
      <c r="P22" s="16"/>
      <c r="Q22" s="16"/>
    </row>
    <row r="23" ht="17.25" customHeight="1" spans="1:17">
      <c r="A23" s="222" t="s">
        <v>87</v>
      </c>
      <c r="B23" s="223"/>
      <c r="C23" s="16">
        <v>109.038789</v>
      </c>
      <c r="D23" s="16">
        <v>105.038789</v>
      </c>
      <c r="E23" s="16">
        <v>105.038789</v>
      </c>
      <c r="F23" s="16">
        <v>4</v>
      </c>
      <c r="G23" s="16">
        <v>4</v>
      </c>
      <c r="H23" s="16">
        <v>109.038789</v>
      </c>
      <c r="I23" s="16"/>
      <c r="J23" s="16"/>
      <c r="K23" s="16"/>
      <c r="L23" s="16"/>
      <c r="M23" s="16"/>
      <c r="N23" s="16"/>
      <c r="O23" s="16"/>
      <c r="P23" s="16"/>
      <c r="Q23" s="16"/>
    </row>
  </sheetData>
  <mergeCells count="13">
    <mergeCell ref="A2:Q2"/>
    <mergeCell ref="A3:N3"/>
    <mergeCell ref="D4:E4"/>
    <mergeCell ref="F4:G4"/>
    <mergeCell ref="L4:Q4"/>
    <mergeCell ref="A23:B23"/>
    <mergeCell ref="A4:A5"/>
    <mergeCell ref="B4:B5"/>
    <mergeCell ref="C4:C5"/>
    <mergeCell ref="H4:H5"/>
    <mergeCell ref="I4:I5"/>
    <mergeCell ref="J4:J5"/>
    <mergeCell ref="K4:K5"/>
  </mergeCells>
  <pageMargins left="0.75" right="0.75" top="1" bottom="1" header="0.5" footer="0.5"/>
  <pageSetup paperSize="9" scale="51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view="pageBreakPreview" zoomScale="60" zoomScaleNormal="100" workbookViewId="0">
      <selection activeCell="B27" sqref="B27"/>
    </sheetView>
  </sheetViews>
  <sheetFormatPr defaultColWidth="9.125" defaultRowHeight="14.25" customHeight="1" outlineLevelCol="3"/>
  <cols>
    <col min="1" max="1" width="49.25" style="1" customWidth="1"/>
    <col min="2" max="2" width="38.875" style="1" customWidth="1"/>
    <col min="3" max="3" width="52.75" style="1" customWidth="1"/>
    <col min="4" max="4" width="36.375" style="1" customWidth="1"/>
    <col min="5" max="16384" width="9.125" style="1"/>
  </cols>
  <sheetData>
    <row r="1" customHeight="1" spans="1:4">
      <c r="A1" s="192"/>
      <c r="C1" s="204"/>
      <c r="D1" s="146" t="s">
        <v>88</v>
      </c>
    </row>
    <row r="2" ht="31.5" customHeight="1" spans="1:4">
      <c r="A2" s="50" t="s">
        <v>89</v>
      </c>
      <c r="B2" s="205"/>
      <c r="C2" s="204"/>
      <c r="D2" s="205"/>
    </row>
    <row r="3" ht="17.25" customHeight="1" spans="1:4">
      <c r="A3" s="109" t="str">
        <f>"单位名称："&amp;"曲靖市艺术研究所"</f>
        <v>单位名称：曲靖市艺术研究所</v>
      </c>
      <c r="B3" s="206"/>
      <c r="C3" s="204"/>
      <c r="D3" s="269" t="s">
        <v>2</v>
      </c>
    </row>
    <row r="4" ht="19.5" customHeight="1" spans="1:4">
      <c r="A4" s="11" t="s">
        <v>3</v>
      </c>
      <c r="B4" s="11"/>
      <c r="C4" s="207" t="s">
        <v>4</v>
      </c>
      <c r="D4" s="175"/>
    </row>
    <row r="5" ht="21.75" customHeight="1" spans="1:4">
      <c r="A5" s="11" t="s">
        <v>5</v>
      </c>
      <c r="B5" s="208" t="s">
        <v>6</v>
      </c>
      <c r="C5" s="209" t="s">
        <v>90</v>
      </c>
      <c r="D5" s="208" t="s">
        <v>6</v>
      </c>
    </row>
    <row r="6" ht="17.25" customHeight="1" spans="1:4">
      <c r="A6" s="11"/>
      <c r="B6" s="210"/>
      <c r="C6" s="209"/>
      <c r="D6" s="210"/>
    </row>
    <row r="7" ht="17.25" customHeight="1" spans="1:4">
      <c r="A7" s="14" t="s">
        <v>91</v>
      </c>
      <c r="B7" s="16">
        <v>109.038789</v>
      </c>
      <c r="C7" s="14" t="s">
        <v>92</v>
      </c>
      <c r="D7" s="16">
        <v>109.038789</v>
      </c>
    </row>
    <row r="8" ht="17.25" customHeight="1" spans="1:4">
      <c r="A8" s="14" t="s">
        <v>93</v>
      </c>
      <c r="B8" s="16">
        <v>109.038789</v>
      </c>
      <c r="C8" s="14" t="str">
        <f>"(二)"&amp;"文化旅游体育与传媒支出"</f>
        <v>(二)文化旅游体育与传媒支出</v>
      </c>
      <c r="D8" s="16">
        <v>68.752816</v>
      </c>
    </row>
    <row r="9" ht="17.25" customHeight="1" spans="1:4">
      <c r="A9" s="14" t="s">
        <v>94</v>
      </c>
      <c r="B9" s="16"/>
      <c r="C9" s="14" t="str">
        <f>"(三)"&amp;"社会保障和就业支出"</f>
        <v>(三)社会保障和就业支出</v>
      </c>
      <c r="D9" s="16">
        <v>20.346208</v>
      </c>
    </row>
    <row r="10" ht="17.25" customHeight="1" spans="1:4">
      <c r="A10" s="14" t="s">
        <v>95</v>
      </c>
      <c r="B10" s="16"/>
      <c r="C10" s="14" t="str">
        <f>"(四)"&amp;"卫生健康支出"</f>
        <v>(四)卫生健康支出</v>
      </c>
      <c r="D10" s="16">
        <v>6.721429</v>
      </c>
    </row>
    <row r="11" ht="17.25" customHeight="1" spans="1:4">
      <c r="A11" s="14" t="s">
        <v>96</v>
      </c>
      <c r="B11" s="16"/>
      <c r="C11" s="14" t="str">
        <f>"(五)"&amp;"住房保障支出"</f>
        <v>(五)住房保障支出</v>
      </c>
      <c r="D11" s="16">
        <v>13.218336</v>
      </c>
    </row>
    <row r="12" ht="17.25" customHeight="1" spans="1:4">
      <c r="A12" s="14" t="s">
        <v>93</v>
      </c>
      <c r="B12" s="16"/>
      <c r="C12" s="14"/>
      <c r="D12" s="16"/>
    </row>
    <row r="13" ht="17.25" customHeight="1" spans="1:4">
      <c r="A13" s="14" t="s">
        <v>94</v>
      </c>
      <c r="B13" s="16"/>
      <c r="C13" s="14"/>
      <c r="D13" s="16"/>
    </row>
    <row r="14" ht="17.25" customHeight="1" spans="1:4">
      <c r="A14" s="14" t="s">
        <v>95</v>
      </c>
      <c r="B14" s="16"/>
      <c r="C14" s="14"/>
      <c r="D14" s="16"/>
    </row>
    <row r="15" customHeight="1" spans="1:4">
      <c r="A15" s="14"/>
      <c r="B15" s="16"/>
      <c r="C15" s="14" t="s">
        <v>97</v>
      </c>
      <c r="D15" s="16"/>
    </row>
    <row r="16" ht="17.25" customHeight="1" spans="1:4">
      <c r="A16" s="209" t="s">
        <v>98</v>
      </c>
      <c r="B16" s="16">
        <v>109.038789</v>
      </c>
      <c r="C16" s="209" t="s">
        <v>23</v>
      </c>
      <c r="D16" s="16">
        <v>109.038789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scale="74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zoomScaleSheetLayoutView="60" workbookViewId="0">
      <selection activeCell="D28" sqref="D28"/>
    </sheetView>
  </sheetViews>
  <sheetFormatPr defaultColWidth="9.125" defaultRowHeight="14.25" customHeight="1" outlineLevelCol="6"/>
  <cols>
    <col min="1" max="1" width="20.125" style="1" customWidth="1"/>
    <col min="2" max="2" width="44" style="1" customWidth="1"/>
    <col min="3" max="3" width="24.25" style="1" customWidth="1"/>
    <col min="4" max="4" width="16.625" style="1" customWidth="1"/>
    <col min="5" max="7" width="24.25" style="1" customWidth="1"/>
    <col min="8" max="16384" width="9.125" style="1"/>
  </cols>
  <sheetData>
    <row r="1" customHeight="1" spans="4:7">
      <c r="D1" s="196"/>
      <c r="F1" s="55"/>
      <c r="G1" s="41" t="s">
        <v>99</v>
      </c>
    </row>
    <row r="2" ht="39" customHeight="1" spans="1:7">
      <c r="A2" s="108" t="s">
        <v>100</v>
      </c>
      <c r="B2" s="108"/>
      <c r="C2" s="108"/>
      <c r="D2" s="108"/>
      <c r="E2" s="108"/>
      <c r="F2" s="108"/>
      <c r="G2" s="108"/>
    </row>
    <row r="3" ht="18" customHeight="1" spans="1:7">
      <c r="A3" s="5" t="str">
        <f>"单位名称："&amp;"曲靖市艺术研究所"</f>
        <v>单位名称：曲靖市艺术研究所</v>
      </c>
      <c r="F3" s="104"/>
      <c r="G3" s="269" t="s">
        <v>2</v>
      </c>
    </row>
    <row r="4" ht="20.25" customHeight="1" spans="1:7">
      <c r="A4" s="197" t="s">
        <v>101</v>
      </c>
      <c r="B4" s="198"/>
      <c r="C4" s="65" t="s">
        <v>28</v>
      </c>
      <c r="D4" s="199" t="s">
        <v>47</v>
      </c>
      <c r="E4" s="11"/>
      <c r="F4" s="11"/>
      <c r="G4" s="11" t="s">
        <v>48</v>
      </c>
    </row>
    <row r="5" ht="20.25" customHeight="1" spans="1:7">
      <c r="A5" s="200" t="s">
        <v>45</v>
      </c>
      <c r="B5" s="200" t="s">
        <v>46</v>
      </c>
      <c r="C5" s="11"/>
      <c r="D5" s="64" t="s">
        <v>30</v>
      </c>
      <c r="E5" s="64" t="s">
        <v>102</v>
      </c>
      <c r="F5" s="64" t="s">
        <v>103</v>
      </c>
      <c r="G5" s="11"/>
    </row>
    <row r="6" ht="13.5" customHeight="1" spans="1:7">
      <c r="A6" s="200" t="s">
        <v>104</v>
      </c>
      <c r="B6" s="200" t="s">
        <v>105</v>
      </c>
      <c r="C6" s="200" t="s">
        <v>106</v>
      </c>
      <c r="D6" s="114" t="s">
        <v>107</v>
      </c>
      <c r="E6" s="114" t="s">
        <v>108</v>
      </c>
      <c r="F6" s="114" t="s">
        <v>109</v>
      </c>
      <c r="G6" s="69">
        <v>7</v>
      </c>
    </row>
    <row r="7" ht="18" customHeight="1" spans="1:7">
      <c r="A7" s="14" t="s">
        <v>56</v>
      </c>
      <c r="B7" s="14" t="s">
        <v>57</v>
      </c>
      <c r="C7" s="16">
        <v>68.752816</v>
      </c>
      <c r="D7" s="16">
        <v>64.752816</v>
      </c>
      <c r="E7" s="16">
        <v>58.505</v>
      </c>
      <c r="F7" s="16">
        <v>6.24</v>
      </c>
      <c r="G7" s="16">
        <v>4</v>
      </c>
    </row>
    <row r="8" ht="18" customHeight="1" spans="1:7">
      <c r="A8" s="158" t="s">
        <v>58</v>
      </c>
      <c r="B8" s="158" t="s">
        <v>59</v>
      </c>
      <c r="C8" s="16">
        <v>68.752816</v>
      </c>
      <c r="D8" s="16">
        <v>64.752816</v>
      </c>
      <c r="E8" s="16">
        <v>58.505</v>
      </c>
      <c r="F8" s="16">
        <v>6.24</v>
      </c>
      <c r="G8" s="16">
        <v>4</v>
      </c>
    </row>
    <row r="9" ht="18" customHeight="1" spans="1:7">
      <c r="A9" s="201" t="s">
        <v>60</v>
      </c>
      <c r="B9" s="201" t="s">
        <v>61</v>
      </c>
      <c r="C9" s="16">
        <v>68.752816</v>
      </c>
      <c r="D9" s="16">
        <v>64.752816</v>
      </c>
      <c r="E9" s="16">
        <v>58.505</v>
      </c>
      <c r="F9" s="16">
        <v>6.24</v>
      </c>
      <c r="G9" s="16">
        <v>4</v>
      </c>
    </row>
    <row r="10" ht="18" customHeight="1" spans="1:7">
      <c r="A10" s="14" t="s">
        <v>62</v>
      </c>
      <c r="B10" s="14" t="s">
        <v>63</v>
      </c>
      <c r="D10" s="16">
        <v>20.346208</v>
      </c>
      <c r="E10" s="16">
        <v>17.092301</v>
      </c>
      <c r="F10" s="16">
        <v>3.26</v>
      </c>
      <c r="G10" s="16"/>
    </row>
    <row r="11" ht="18" customHeight="1" spans="1:7">
      <c r="A11" s="158" t="s">
        <v>64</v>
      </c>
      <c r="B11" s="158" t="s">
        <v>65</v>
      </c>
      <c r="C11" s="16">
        <v>19.726355</v>
      </c>
      <c r="D11" s="16">
        <v>19.726355</v>
      </c>
      <c r="E11" s="16">
        <v>16.472448</v>
      </c>
      <c r="F11" s="16">
        <v>3.26</v>
      </c>
      <c r="G11" s="16"/>
    </row>
    <row r="12" ht="18" customHeight="1" spans="1:7">
      <c r="A12" s="201" t="s">
        <v>66</v>
      </c>
      <c r="B12" s="201" t="s">
        <v>67</v>
      </c>
      <c r="C12" s="16">
        <v>3.26</v>
      </c>
      <c r="D12" s="16">
        <v>3.26</v>
      </c>
      <c r="E12" s="16"/>
      <c r="F12" s="16">
        <v>3.26</v>
      </c>
      <c r="G12" s="16"/>
    </row>
    <row r="13" ht="18" customHeight="1" spans="1:7">
      <c r="A13" s="201" t="s">
        <v>68</v>
      </c>
      <c r="B13" s="201" t="s">
        <v>69</v>
      </c>
      <c r="C13" s="16">
        <v>16.472448</v>
      </c>
      <c r="D13" s="16">
        <v>16.472448</v>
      </c>
      <c r="E13" s="16">
        <v>16.472448</v>
      </c>
      <c r="F13" s="16"/>
      <c r="G13" s="16"/>
    </row>
    <row r="14" ht="18" customHeight="1" spans="1:7">
      <c r="A14" s="158" t="s">
        <v>70</v>
      </c>
      <c r="B14" s="158" t="s">
        <v>71</v>
      </c>
      <c r="C14" s="16">
        <v>0.619853</v>
      </c>
      <c r="D14" s="16">
        <v>0.619853</v>
      </c>
      <c r="E14" s="16">
        <v>0.619853</v>
      </c>
      <c r="F14" s="16"/>
      <c r="G14" s="16"/>
    </row>
    <row r="15" ht="18" customHeight="1" spans="1:7">
      <c r="A15" s="201" t="s">
        <v>72</v>
      </c>
      <c r="B15" s="201" t="s">
        <v>71</v>
      </c>
      <c r="C15" s="16">
        <v>0.619853</v>
      </c>
      <c r="D15" s="16">
        <v>0.619853</v>
      </c>
      <c r="E15" s="16">
        <v>0.619853</v>
      </c>
      <c r="F15" s="16"/>
      <c r="G15" s="16"/>
    </row>
    <row r="16" ht="18" customHeight="1" spans="1:7">
      <c r="A16" s="14" t="s">
        <v>73</v>
      </c>
      <c r="B16" s="14" t="s">
        <v>74</v>
      </c>
      <c r="C16" s="16">
        <v>6.721429</v>
      </c>
      <c r="D16" s="16">
        <v>6.721429</v>
      </c>
      <c r="E16" s="16">
        <v>6.721429</v>
      </c>
      <c r="F16" s="16"/>
      <c r="G16" s="16"/>
    </row>
    <row r="17" ht="18" customHeight="1" spans="1:7">
      <c r="A17" s="158" t="s">
        <v>75</v>
      </c>
      <c r="B17" s="158" t="s">
        <v>76</v>
      </c>
      <c r="C17" s="16">
        <v>6.721429</v>
      </c>
      <c r="D17" s="16">
        <v>6.721429</v>
      </c>
      <c r="E17" s="16">
        <v>6.721429</v>
      </c>
      <c r="F17" s="16"/>
      <c r="G17" s="16"/>
    </row>
    <row r="18" ht="18" customHeight="1" spans="1:7">
      <c r="A18" s="201" t="s">
        <v>77</v>
      </c>
      <c r="B18" s="201" t="s">
        <v>78</v>
      </c>
      <c r="C18" s="16">
        <v>6.021427</v>
      </c>
      <c r="D18" s="16">
        <v>6.021427</v>
      </c>
      <c r="E18" s="16">
        <v>6.021427</v>
      </c>
      <c r="F18" s="16"/>
      <c r="G18" s="16"/>
    </row>
    <row r="19" ht="18" customHeight="1" spans="1:7">
      <c r="A19" s="201" t="s">
        <v>79</v>
      </c>
      <c r="B19" s="201" t="s">
        <v>80</v>
      </c>
      <c r="C19" s="16">
        <v>0.700002</v>
      </c>
      <c r="D19" s="16">
        <v>0.700002</v>
      </c>
      <c r="E19" s="16">
        <v>0.700002</v>
      </c>
      <c r="F19" s="16"/>
      <c r="G19" s="16"/>
    </row>
    <row r="20" ht="18" customHeight="1" spans="1:7">
      <c r="A20" s="14" t="s">
        <v>81</v>
      </c>
      <c r="B20" s="14" t="s">
        <v>82</v>
      </c>
      <c r="C20" s="16">
        <v>13.218336</v>
      </c>
      <c r="D20" s="16">
        <v>13.218336</v>
      </c>
      <c r="E20" s="16">
        <v>13.218336</v>
      </c>
      <c r="F20" s="16"/>
      <c r="G20" s="16"/>
    </row>
    <row r="21" ht="18" customHeight="1" spans="1:7">
      <c r="A21" s="158" t="s">
        <v>83</v>
      </c>
      <c r="B21" s="158" t="s">
        <v>84</v>
      </c>
      <c r="C21" s="16">
        <v>13.218336</v>
      </c>
      <c r="D21" s="16">
        <v>13.218336</v>
      </c>
      <c r="E21" s="16">
        <v>13.218336</v>
      </c>
      <c r="F21" s="16"/>
      <c r="G21" s="16"/>
    </row>
    <row r="22" ht="18" customHeight="1" spans="1:7">
      <c r="A22" s="201" t="s">
        <v>85</v>
      </c>
      <c r="B22" s="201" t="s">
        <v>86</v>
      </c>
      <c r="C22" s="16">
        <v>13.218336</v>
      </c>
      <c r="D22" s="16">
        <v>13.218336</v>
      </c>
      <c r="E22" s="16">
        <v>13.218336</v>
      </c>
      <c r="F22" s="16"/>
      <c r="G22" s="16"/>
    </row>
    <row r="23" ht="18" customHeight="1" spans="1:7">
      <c r="A23" s="202" t="s">
        <v>87</v>
      </c>
      <c r="B23" s="203"/>
      <c r="C23" s="16">
        <v>109.038789</v>
      </c>
      <c r="D23" s="16">
        <v>105.038789</v>
      </c>
      <c r="E23" s="16">
        <v>95.537066</v>
      </c>
      <c r="F23" s="16">
        <v>9.501723</v>
      </c>
      <c r="G23" s="16">
        <v>4</v>
      </c>
    </row>
    <row r="28" customHeight="1" spans="4:4">
      <c r="D28" s="16">
        <v>20.346208</v>
      </c>
    </row>
  </sheetData>
  <mergeCells count="7">
    <mergeCell ref="A2:G2"/>
    <mergeCell ref="A3:E3"/>
    <mergeCell ref="A4:B4"/>
    <mergeCell ref="D4:F4"/>
    <mergeCell ref="A23:B23"/>
    <mergeCell ref="C4:C5"/>
    <mergeCell ref="G4:G5"/>
  </mergeCells>
  <pageMargins left="0.75" right="0.75" top="1" bottom="1" header="0.5" footer="0.5"/>
  <pageSetup paperSize="9" scale="74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3"/>
  <sheetViews>
    <sheetView tabSelected="1" zoomScaleSheetLayoutView="60" workbookViewId="0">
      <selection activeCell="A2" sqref="A2:Z2"/>
    </sheetView>
  </sheetViews>
  <sheetFormatPr defaultColWidth="9.125" defaultRowHeight="14.25" customHeight="1"/>
  <cols>
    <col min="1" max="1" width="5.875" style="1" customWidth="1"/>
    <col min="2" max="2" width="7.125" style="1" customWidth="1"/>
    <col min="3" max="3" width="23.375" style="1" customWidth="1"/>
    <col min="4" max="14" width="7.875" style="1" customWidth="1"/>
    <col min="15" max="15" width="6.25" style="1" customWidth="1"/>
    <col min="16" max="16" width="26.75" style="1" customWidth="1"/>
    <col min="17" max="17" width="21.75" style="1" customWidth="1"/>
    <col min="18" max="20" width="18.875" style="1" customWidth="1"/>
    <col min="21" max="26" width="8.625" style="1" customWidth="1"/>
    <col min="27" max="16384" width="9.125" style="1"/>
  </cols>
  <sheetData>
    <row r="1" ht="12" customHeight="1" spans="1:26">
      <c r="A1" s="172"/>
      <c r="D1" s="56"/>
      <c r="K1" s="56"/>
      <c r="L1" s="56"/>
      <c r="M1" s="56"/>
      <c r="Q1" s="56"/>
      <c r="W1" s="55"/>
      <c r="X1" s="55"/>
      <c r="Y1" s="55"/>
      <c r="Z1" s="54" t="s">
        <v>110</v>
      </c>
    </row>
    <row r="2" ht="39" customHeight="1" spans="1:26">
      <c r="A2" s="173" t="s">
        <v>111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92"/>
    </row>
    <row r="3" ht="19.5" customHeight="1" spans="1:26">
      <c r="A3" s="22" t="str">
        <f>"单位名称："&amp;"曲靖市艺术研究所"</f>
        <v>单位名称：曲靖市艺术研究所</v>
      </c>
      <c r="D3" s="56"/>
      <c r="K3" s="56"/>
      <c r="L3" s="56"/>
      <c r="M3" s="56"/>
      <c r="Q3" s="56"/>
      <c r="W3" s="104"/>
      <c r="X3" s="104"/>
      <c r="Y3" s="104"/>
      <c r="Z3" s="104" t="s">
        <v>2</v>
      </c>
    </row>
    <row r="4" ht="19.5" customHeight="1" spans="1:26">
      <c r="A4" s="175" t="s">
        <v>4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 t="s">
        <v>4</v>
      </c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</row>
    <row r="5" ht="21.75" customHeight="1" spans="1:26">
      <c r="A5" s="176" t="s">
        <v>112</v>
      </c>
      <c r="B5" s="177"/>
      <c r="C5" s="176"/>
      <c r="D5" s="175" t="s">
        <v>28</v>
      </c>
      <c r="E5" s="175" t="s">
        <v>31</v>
      </c>
      <c r="F5" s="175"/>
      <c r="G5" s="175"/>
      <c r="H5" s="175" t="s">
        <v>32</v>
      </c>
      <c r="I5" s="175"/>
      <c r="J5" s="175"/>
      <c r="K5" s="175" t="s">
        <v>33</v>
      </c>
      <c r="L5" s="175"/>
      <c r="M5" s="175"/>
      <c r="N5" s="176" t="s">
        <v>113</v>
      </c>
      <c r="O5" s="177"/>
      <c r="P5" s="176"/>
      <c r="Q5" s="175" t="s">
        <v>28</v>
      </c>
      <c r="R5" s="189" t="s">
        <v>31</v>
      </c>
      <c r="S5" s="190"/>
      <c r="T5" s="191"/>
      <c r="U5" s="189" t="s">
        <v>32</v>
      </c>
      <c r="V5" s="190"/>
      <c r="W5" s="175"/>
      <c r="X5" s="175" t="s">
        <v>33</v>
      </c>
      <c r="Y5" s="175"/>
      <c r="Z5" s="191"/>
    </row>
    <row r="6" ht="17.25" customHeight="1" spans="1:26">
      <c r="A6" s="178" t="s">
        <v>114</v>
      </c>
      <c r="B6" s="178" t="s">
        <v>115</v>
      </c>
      <c r="C6" s="178" t="s">
        <v>46</v>
      </c>
      <c r="D6" s="175"/>
      <c r="E6" s="175" t="s">
        <v>30</v>
      </c>
      <c r="F6" s="175" t="s">
        <v>47</v>
      </c>
      <c r="G6" s="175" t="s">
        <v>48</v>
      </c>
      <c r="H6" s="175" t="s">
        <v>30</v>
      </c>
      <c r="I6" s="175" t="s">
        <v>47</v>
      </c>
      <c r="J6" s="175" t="s">
        <v>48</v>
      </c>
      <c r="K6" s="175" t="s">
        <v>30</v>
      </c>
      <c r="L6" s="175" t="s">
        <v>47</v>
      </c>
      <c r="M6" s="175" t="s">
        <v>48</v>
      </c>
      <c r="N6" s="178" t="s">
        <v>114</v>
      </c>
      <c r="O6" s="178" t="s">
        <v>115</v>
      </c>
      <c r="P6" s="178" t="s">
        <v>46</v>
      </c>
      <c r="Q6" s="175"/>
      <c r="R6" s="175" t="s">
        <v>30</v>
      </c>
      <c r="S6" s="175" t="s">
        <v>47</v>
      </c>
      <c r="T6" s="175" t="s">
        <v>48</v>
      </c>
      <c r="U6" s="175" t="s">
        <v>30</v>
      </c>
      <c r="V6" s="175" t="s">
        <v>47</v>
      </c>
      <c r="W6" s="175" t="s">
        <v>48</v>
      </c>
      <c r="X6" s="175" t="s">
        <v>30</v>
      </c>
      <c r="Y6" s="175" t="s">
        <v>47</v>
      </c>
      <c r="Z6" s="193" t="s">
        <v>48</v>
      </c>
    </row>
    <row r="7" customHeight="1" spans="1:26">
      <c r="A7" s="179" t="s">
        <v>104</v>
      </c>
      <c r="B7" s="179" t="s">
        <v>105</v>
      </c>
      <c r="C7" s="179" t="s">
        <v>106</v>
      </c>
      <c r="D7" s="179" t="s">
        <v>107</v>
      </c>
      <c r="E7" s="180" t="s">
        <v>108</v>
      </c>
      <c r="F7" s="180" t="s">
        <v>109</v>
      </c>
      <c r="G7" s="180" t="s">
        <v>116</v>
      </c>
      <c r="H7" s="180" t="s">
        <v>117</v>
      </c>
      <c r="I7" s="180" t="s">
        <v>118</v>
      </c>
      <c r="J7" s="180" t="s">
        <v>119</v>
      </c>
      <c r="K7" s="180" t="s">
        <v>120</v>
      </c>
      <c r="L7" s="180" t="s">
        <v>121</v>
      </c>
      <c r="M7" s="180" t="s">
        <v>122</v>
      </c>
      <c r="N7" s="180" t="s">
        <v>123</v>
      </c>
      <c r="O7" s="180" t="s">
        <v>124</v>
      </c>
      <c r="P7" s="180" t="s">
        <v>125</v>
      </c>
      <c r="Q7" s="180" t="s">
        <v>126</v>
      </c>
      <c r="R7" s="180" t="s">
        <v>127</v>
      </c>
      <c r="S7" s="180" t="s">
        <v>128</v>
      </c>
      <c r="T7" s="180" t="s">
        <v>129</v>
      </c>
      <c r="U7" s="180" t="s">
        <v>130</v>
      </c>
      <c r="V7" s="180" t="s">
        <v>131</v>
      </c>
      <c r="W7" s="180" t="s">
        <v>132</v>
      </c>
      <c r="X7" s="180" t="s">
        <v>133</v>
      </c>
      <c r="Y7" s="194">
        <v>25</v>
      </c>
      <c r="Z7" s="195">
        <v>26</v>
      </c>
    </row>
    <row r="8" ht="17.25" customHeight="1" spans="1:26">
      <c r="A8" s="181" t="s">
        <v>134</v>
      </c>
      <c r="B8" s="181"/>
      <c r="C8" s="181" t="s">
        <v>135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4" t="s">
        <v>136</v>
      </c>
      <c r="O8" s="14"/>
      <c r="P8" s="186" t="s">
        <v>137</v>
      </c>
      <c r="Q8" s="16">
        <v>95.537066</v>
      </c>
      <c r="R8" s="16">
        <v>95.537066</v>
      </c>
      <c r="S8" s="16">
        <v>95.537066</v>
      </c>
      <c r="T8" s="16"/>
      <c r="U8" s="16"/>
      <c r="V8" s="16"/>
      <c r="W8" s="16"/>
      <c r="X8" s="16"/>
      <c r="Y8" s="16"/>
      <c r="Z8" s="16"/>
    </row>
    <row r="9" ht="17.25" customHeight="1" spans="1:26">
      <c r="A9" s="182"/>
      <c r="B9" s="182" t="s">
        <v>138</v>
      </c>
      <c r="C9" s="182" t="s">
        <v>139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58"/>
      <c r="O9" s="158" t="s">
        <v>138</v>
      </c>
      <c r="P9" s="187" t="s">
        <v>140</v>
      </c>
      <c r="Q9" s="16">
        <v>24.0216</v>
      </c>
      <c r="R9" s="16">
        <v>24.0216</v>
      </c>
      <c r="S9" s="16">
        <v>24.0216</v>
      </c>
      <c r="T9" s="16"/>
      <c r="U9" s="16"/>
      <c r="V9" s="16"/>
      <c r="W9" s="16"/>
      <c r="X9" s="16"/>
      <c r="Y9" s="16"/>
      <c r="Z9" s="16"/>
    </row>
    <row r="10" ht="17.25" customHeight="1" spans="1:26">
      <c r="A10" s="181" t="s">
        <v>141</v>
      </c>
      <c r="B10" s="181"/>
      <c r="C10" s="181" t="s">
        <v>142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58"/>
      <c r="O10" s="158" t="s">
        <v>143</v>
      </c>
      <c r="P10" s="187" t="s">
        <v>144</v>
      </c>
      <c r="Q10" s="16">
        <v>1.65</v>
      </c>
      <c r="R10" s="16">
        <v>1.65</v>
      </c>
      <c r="S10" s="16">
        <v>1.65</v>
      </c>
      <c r="T10" s="16"/>
      <c r="U10" s="16"/>
      <c r="V10" s="16"/>
      <c r="W10" s="16"/>
      <c r="X10" s="16"/>
      <c r="Y10" s="16"/>
      <c r="Z10" s="16"/>
    </row>
    <row r="11" ht="17.25" customHeight="1" spans="1:26">
      <c r="A11" s="182"/>
      <c r="B11" s="182" t="s">
        <v>138</v>
      </c>
      <c r="C11" s="182" t="s">
        <v>145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58"/>
      <c r="O11" s="158" t="s">
        <v>146</v>
      </c>
      <c r="P11" s="187" t="s">
        <v>147</v>
      </c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ht="17.25" customHeight="1" spans="1:26">
      <c r="A12" s="182"/>
      <c r="B12" s="182" t="s">
        <v>143</v>
      </c>
      <c r="C12" s="182" t="s">
        <v>148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58"/>
      <c r="O12" s="158" t="s">
        <v>149</v>
      </c>
      <c r="P12" s="187" t="s">
        <v>150</v>
      </c>
      <c r="Q12" s="16">
        <v>32.8394</v>
      </c>
      <c r="R12" s="16">
        <v>32.8394</v>
      </c>
      <c r="S12" s="16">
        <v>32.8394</v>
      </c>
      <c r="T12" s="16"/>
      <c r="U12" s="16"/>
      <c r="V12" s="16"/>
      <c r="W12" s="16"/>
      <c r="X12" s="16"/>
      <c r="Y12" s="16"/>
      <c r="Z12" s="16"/>
    </row>
    <row r="13" ht="17.25" customHeight="1" spans="1:26">
      <c r="A13" s="182"/>
      <c r="B13" s="182" t="s">
        <v>146</v>
      </c>
      <c r="C13" s="182" t="s">
        <v>151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58"/>
      <c r="O13" s="158" t="s">
        <v>152</v>
      </c>
      <c r="P13" s="187" t="s">
        <v>153</v>
      </c>
      <c r="Q13" s="16">
        <v>16.472448</v>
      </c>
      <c r="R13" s="16">
        <v>16.472448</v>
      </c>
      <c r="S13" s="16">
        <v>16.472448</v>
      </c>
      <c r="T13" s="16"/>
      <c r="U13" s="16"/>
      <c r="V13" s="16"/>
      <c r="W13" s="16"/>
      <c r="X13" s="16"/>
      <c r="Y13" s="16"/>
      <c r="Z13" s="16"/>
    </row>
    <row r="14" ht="17.25" customHeight="1" spans="1:26">
      <c r="A14" s="181" t="s">
        <v>154</v>
      </c>
      <c r="B14" s="181"/>
      <c r="C14" s="181" t="s">
        <v>155</v>
      </c>
      <c r="D14" s="16">
        <v>109.038789</v>
      </c>
      <c r="E14" s="16">
        <v>109.038789</v>
      </c>
      <c r="F14" s="16">
        <v>105.038789</v>
      </c>
      <c r="G14" s="16">
        <v>4</v>
      </c>
      <c r="H14" s="16"/>
      <c r="I14" s="16"/>
      <c r="J14" s="16"/>
      <c r="K14" s="16"/>
      <c r="L14" s="16"/>
      <c r="M14" s="16"/>
      <c r="N14" s="158"/>
      <c r="O14" s="158" t="s">
        <v>156</v>
      </c>
      <c r="P14" s="187" t="s">
        <v>157</v>
      </c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ht="17.25" customHeight="1" spans="1:26">
      <c r="A15" s="182"/>
      <c r="B15" s="182" t="s">
        <v>138</v>
      </c>
      <c r="C15" s="182" t="s">
        <v>137</v>
      </c>
      <c r="D15" s="16">
        <v>95.537066</v>
      </c>
      <c r="E15" s="16">
        <v>95.537066</v>
      </c>
      <c r="F15" s="16">
        <v>95.537066</v>
      </c>
      <c r="G15" s="16"/>
      <c r="H15" s="16"/>
      <c r="I15" s="16"/>
      <c r="J15" s="16"/>
      <c r="K15" s="16"/>
      <c r="L15" s="16"/>
      <c r="M15" s="16"/>
      <c r="N15" s="158"/>
      <c r="O15" s="158" t="s">
        <v>119</v>
      </c>
      <c r="P15" s="187" t="s">
        <v>158</v>
      </c>
      <c r="Q15" s="16">
        <v>6.021427</v>
      </c>
      <c r="R15" s="16">
        <v>6.021427</v>
      </c>
      <c r="S15" s="16">
        <v>6.021427</v>
      </c>
      <c r="T15" s="16"/>
      <c r="U15" s="16"/>
      <c r="V15" s="16"/>
      <c r="W15" s="16"/>
      <c r="X15" s="16"/>
      <c r="Y15" s="16"/>
      <c r="Z15" s="16"/>
    </row>
    <row r="16" ht="17.25" customHeight="1" spans="1:26">
      <c r="A16" s="182"/>
      <c r="B16" s="182" t="s">
        <v>143</v>
      </c>
      <c r="C16" s="182" t="s">
        <v>159</v>
      </c>
      <c r="D16" s="16">
        <v>13.501723</v>
      </c>
      <c r="E16" s="16">
        <v>13.501723</v>
      </c>
      <c r="F16" s="16">
        <v>9.501723</v>
      </c>
      <c r="G16" s="16">
        <v>4</v>
      </c>
      <c r="H16" s="16"/>
      <c r="I16" s="16"/>
      <c r="J16" s="16"/>
      <c r="K16" s="16"/>
      <c r="L16" s="16"/>
      <c r="M16" s="16"/>
      <c r="N16" s="158"/>
      <c r="O16" s="158" t="s">
        <v>120</v>
      </c>
      <c r="P16" s="187" t="s">
        <v>160</v>
      </c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ht="17.25" customHeight="1" spans="1:26">
      <c r="A17" s="181" t="s">
        <v>161</v>
      </c>
      <c r="B17" s="181"/>
      <c r="C17" s="181" t="s">
        <v>162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58"/>
      <c r="O17" s="158" t="s">
        <v>121</v>
      </c>
      <c r="P17" s="187" t="s">
        <v>163</v>
      </c>
      <c r="Q17" s="16">
        <v>1.319855</v>
      </c>
      <c r="R17" s="16">
        <v>1.319855</v>
      </c>
      <c r="S17" s="16">
        <v>1.319855</v>
      </c>
      <c r="T17" s="16"/>
      <c r="U17" s="16"/>
      <c r="V17" s="16"/>
      <c r="W17" s="16"/>
      <c r="X17" s="16"/>
      <c r="Y17" s="16"/>
      <c r="Z17" s="16"/>
    </row>
    <row r="18" ht="17.25" customHeight="1" spans="1:26">
      <c r="A18" s="182"/>
      <c r="B18" s="182" t="s">
        <v>138</v>
      </c>
      <c r="C18" s="182" t="s">
        <v>164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58"/>
      <c r="O18" s="158" t="s">
        <v>122</v>
      </c>
      <c r="P18" s="187" t="s">
        <v>86</v>
      </c>
      <c r="Q18" s="16">
        <v>13.218336</v>
      </c>
      <c r="R18" s="16">
        <v>13.218336</v>
      </c>
      <c r="S18" s="16">
        <v>13.218336</v>
      </c>
      <c r="T18" s="16"/>
      <c r="U18" s="16"/>
      <c r="V18" s="16"/>
      <c r="W18" s="16"/>
      <c r="X18" s="16"/>
      <c r="Y18" s="16"/>
      <c r="Z18" s="16"/>
    </row>
    <row r="19" ht="17.25" customHeight="1" spans="1:26">
      <c r="A19" s="182"/>
      <c r="B19" s="182" t="s">
        <v>165</v>
      </c>
      <c r="C19" s="182" t="s">
        <v>166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4" t="s">
        <v>167</v>
      </c>
      <c r="O19" s="14"/>
      <c r="P19" s="186" t="s">
        <v>159</v>
      </c>
      <c r="Q19" s="16">
        <v>13.501723</v>
      </c>
      <c r="R19" s="16">
        <v>13.501723</v>
      </c>
      <c r="S19" s="16">
        <v>9.501723</v>
      </c>
      <c r="T19" s="16">
        <v>4</v>
      </c>
      <c r="U19" s="16"/>
      <c r="V19" s="16"/>
      <c r="W19" s="16"/>
      <c r="X19" s="16"/>
      <c r="Y19" s="16"/>
      <c r="Z19" s="16"/>
    </row>
    <row r="20" ht="17.25" customHeight="1" spans="1:26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58"/>
      <c r="O20" s="158" t="s">
        <v>138</v>
      </c>
      <c r="P20" s="187" t="s">
        <v>168</v>
      </c>
      <c r="Q20" s="16">
        <v>4.048574</v>
      </c>
      <c r="R20" s="16">
        <v>4.048574</v>
      </c>
      <c r="S20" s="16">
        <v>4.048574</v>
      </c>
      <c r="T20" s="16"/>
      <c r="U20" s="16"/>
      <c r="V20" s="16"/>
      <c r="W20" s="16"/>
      <c r="X20" s="16"/>
      <c r="Y20" s="16"/>
      <c r="Z20" s="16"/>
    </row>
    <row r="21" ht="17.25" customHeight="1" spans="1:26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58"/>
      <c r="O21" s="158" t="s">
        <v>123</v>
      </c>
      <c r="P21" s="187" t="s">
        <v>169</v>
      </c>
      <c r="Q21" s="16">
        <v>4</v>
      </c>
      <c r="R21" s="16">
        <v>4</v>
      </c>
      <c r="S21" s="16"/>
      <c r="T21" s="16">
        <v>4</v>
      </c>
      <c r="U21" s="16"/>
      <c r="V21" s="16"/>
      <c r="W21" s="16"/>
      <c r="X21" s="16"/>
      <c r="Y21" s="16"/>
      <c r="Z21" s="16"/>
    </row>
    <row r="22" ht="17.25" customHeight="1" spans="1:26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58"/>
      <c r="O22" s="158" t="s">
        <v>124</v>
      </c>
      <c r="P22" s="187" t="s">
        <v>148</v>
      </c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ht="17.25" customHeight="1" spans="1:26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58"/>
      <c r="O23" s="158" t="s">
        <v>125</v>
      </c>
      <c r="P23" s="187" t="s">
        <v>151</v>
      </c>
      <c r="Q23" s="16">
        <v>0.384984</v>
      </c>
      <c r="R23" s="16">
        <v>0.384984</v>
      </c>
      <c r="S23" s="16">
        <v>0.384984</v>
      </c>
      <c r="T23" s="16"/>
      <c r="U23" s="16"/>
      <c r="V23" s="16"/>
      <c r="W23" s="16"/>
      <c r="X23" s="16"/>
      <c r="Y23" s="16"/>
      <c r="Z23" s="16"/>
    </row>
    <row r="24" ht="17.25" customHeight="1" spans="1:26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58"/>
      <c r="O24" s="158" t="s">
        <v>126</v>
      </c>
      <c r="P24" s="187" t="s">
        <v>170</v>
      </c>
      <c r="Q24" s="16">
        <v>0.18</v>
      </c>
      <c r="R24" s="16">
        <v>0.18</v>
      </c>
      <c r="S24" s="16">
        <v>0.18</v>
      </c>
      <c r="T24" s="16"/>
      <c r="U24" s="16"/>
      <c r="V24" s="16"/>
      <c r="W24" s="16"/>
      <c r="X24" s="16"/>
      <c r="Y24" s="16"/>
      <c r="Z24" s="16"/>
    </row>
    <row r="25" ht="17.25" customHeight="1" spans="1:26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58"/>
      <c r="O25" s="158" t="s">
        <v>171</v>
      </c>
      <c r="P25" s="187" t="s">
        <v>172</v>
      </c>
      <c r="Q25" s="16">
        <v>2.326207</v>
      </c>
      <c r="R25" s="16">
        <v>2.326207</v>
      </c>
      <c r="S25" s="16">
        <v>2.326207</v>
      </c>
      <c r="T25" s="16"/>
      <c r="U25" s="16"/>
      <c r="V25" s="16"/>
      <c r="W25" s="16"/>
      <c r="X25" s="16"/>
      <c r="Y25" s="16"/>
      <c r="Z25" s="16"/>
    </row>
    <row r="26" ht="17.25" customHeight="1" spans="1:26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58"/>
      <c r="O26" s="158" t="s">
        <v>173</v>
      </c>
      <c r="P26" s="187" t="s">
        <v>174</v>
      </c>
      <c r="Q26" s="16">
        <v>2.561958</v>
      </c>
      <c r="R26" s="16">
        <v>2.561958</v>
      </c>
      <c r="S26" s="16">
        <v>2.561958</v>
      </c>
      <c r="T26" s="16"/>
      <c r="U26" s="16"/>
      <c r="V26" s="16"/>
      <c r="W26" s="16"/>
      <c r="X26" s="16"/>
      <c r="Y26" s="16"/>
      <c r="Z26" s="16"/>
    </row>
    <row r="27" ht="17.25" customHeight="1" spans="1:26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58"/>
      <c r="O27" s="158" t="s">
        <v>175</v>
      </c>
      <c r="P27" s="187" t="s">
        <v>176</v>
      </c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ht="17.25" customHeight="1" spans="1:26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58"/>
      <c r="O28" s="158" t="s">
        <v>177</v>
      </c>
      <c r="P28" s="187" t="s">
        <v>178</v>
      </c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ht="17.25" customHeight="1" spans="1:26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 t="s">
        <v>179</v>
      </c>
      <c r="O29" s="14"/>
      <c r="P29" s="186" t="s">
        <v>162</v>
      </c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ht="17.25" customHeight="1" spans="1:26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58"/>
      <c r="O30" s="158" t="s">
        <v>143</v>
      </c>
      <c r="P30" s="187" t="s">
        <v>180</v>
      </c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ht="17.25" customHeight="1" spans="1:26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58"/>
      <c r="O31" s="158" t="s">
        <v>165</v>
      </c>
      <c r="P31" s="187" t="s">
        <v>181</v>
      </c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ht="17.25" customHeight="1" spans="1:26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58"/>
      <c r="O32" s="158" t="s">
        <v>149</v>
      </c>
      <c r="P32" s="187" t="s">
        <v>182</v>
      </c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ht="20.25" customHeight="1" spans="1:26">
      <c r="A33" s="183" t="s">
        <v>23</v>
      </c>
      <c r="B33" s="184"/>
      <c r="C33" s="185"/>
      <c r="D33" s="16">
        <v>109.038789</v>
      </c>
      <c r="E33" s="16">
        <v>109.038789</v>
      </c>
      <c r="F33" s="16">
        <v>105.038789</v>
      </c>
      <c r="G33" s="16">
        <v>4</v>
      </c>
      <c r="H33" s="16"/>
      <c r="I33" s="16"/>
      <c r="J33" s="16"/>
      <c r="K33" s="16"/>
      <c r="L33" s="16"/>
      <c r="M33" s="16"/>
      <c r="N33" s="188" t="s">
        <v>23</v>
      </c>
      <c r="O33" s="188"/>
      <c r="P33" s="188"/>
      <c r="Q33" s="16">
        <v>109.038789</v>
      </c>
      <c r="R33" s="16">
        <v>109.038789</v>
      </c>
      <c r="S33" s="16">
        <v>105.038789</v>
      </c>
      <c r="T33" s="16">
        <v>4</v>
      </c>
      <c r="U33" s="16"/>
      <c r="V33" s="16"/>
      <c r="W33" s="16"/>
      <c r="X33" s="16"/>
      <c r="Y33" s="16"/>
      <c r="Z33" s="16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33:C33"/>
    <mergeCell ref="N33:P33"/>
    <mergeCell ref="D5:D6"/>
    <mergeCell ref="Q5:Q6"/>
  </mergeCells>
  <pageMargins left="0.75" right="0.75" top="1" bottom="1" header="0.5" footer="0.5"/>
  <pageSetup paperSize="9" scale="46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view="pageBreakPreview" zoomScale="60" zoomScaleNormal="100" workbookViewId="0">
      <selection activeCell="E18" sqref="E18"/>
    </sheetView>
  </sheetViews>
  <sheetFormatPr defaultColWidth="9.125" defaultRowHeight="14.25" customHeight="1" outlineLevelRow="6" outlineLevelCol="5"/>
  <cols>
    <col min="1" max="2" width="27.375" style="1" customWidth="1"/>
    <col min="3" max="3" width="17.25" style="1" customWidth="1"/>
    <col min="4" max="5" width="26.25" style="1" customWidth="1"/>
    <col min="6" max="6" width="18.75" style="1" customWidth="1"/>
    <col min="7" max="16384" width="9.125" style="1"/>
  </cols>
  <sheetData>
    <row r="1" customHeight="1" spans="1:6">
      <c r="A1" s="167"/>
      <c r="B1" s="167"/>
      <c r="C1" s="70"/>
      <c r="F1" s="168" t="s">
        <v>183</v>
      </c>
    </row>
    <row r="2" ht="25.5" customHeight="1" spans="1:6">
      <c r="A2" s="169" t="s">
        <v>184</v>
      </c>
      <c r="B2" s="169"/>
      <c r="C2" s="169"/>
      <c r="D2" s="169"/>
      <c r="E2" s="169"/>
      <c r="F2" s="169"/>
    </row>
    <row r="3" ht="15.75" customHeight="1" spans="1:6">
      <c r="A3" s="5" t="str">
        <f>"单位名称："&amp;"曲靖市艺术研究所"</f>
        <v>单位名称：曲靖市艺术研究所</v>
      </c>
      <c r="B3" s="167"/>
      <c r="C3" s="70"/>
      <c r="F3" s="270" t="s">
        <v>2</v>
      </c>
    </row>
    <row r="4" ht="19.5" customHeight="1" spans="1:6">
      <c r="A4" s="10" t="s">
        <v>185</v>
      </c>
      <c r="B4" s="11" t="s">
        <v>186</v>
      </c>
      <c r="C4" s="11" t="s">
        <v>187</v>
      </c>
      <c r="D4" s="11"/>
      <c r="E4" s="11"/>
      <c r="F4" s="11" t="s">
        <v>170</v>
      </c>
    </row>
    <row r="5" ht="19.5" customHeight="1" spans="1:6">
      <c r="A5" s="10"/>
      <c r="B5" s="11"/>
      <c r="C5" s="64" t="s">
        <v>30</v>
      </c>
      <c r="D5" s="64" t="s">
        <v>188</v>
      </c>
      <c r="E5" s="64" t="s">
        <v>189</v>
      </c>
      <c r="F5" s="11"/>
    </row>
    <row r="6" ht="18.75" customHeight="1" spans="1:6">
      <c r="A6" s="170">
        <v>1</v>
      </c>
      <c r="B6" s="170">
        <v>2</v>
      </c>
      <c r="C6" s="171">
        <v>3</v>
      </c>
      <c r="D6" s="170">
        <v>4</v>
      </c>
      <c r="E6" s="170">
        <v>5</v>
      </c>
      <c r="F6" s="170">
        <v>6</v>
      </c>
    </row>
    <row r="7" ht="18.75" customHeight="1" spans="1:6">
      <c r="A7" s="16">
        <v>0.18</v>
      </c>
      <c r="B7" s="16"/>
      <c r="C7" s="16"/>
      <c r="D7" s="16"/>
      <c r="E7" s="16"/>
      <c r="F7" s="16">
        <v>0.18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pageSetup paperSize="9" scale="92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0"/>
  <sheetViews>
    <sheetView view="pageBreakPreview" zoomScale="60" zoomScaleNormal="100" topLeftCell="C4" workbookViewId="0">
      <selection activeCell="S19" sqref="S19"/>
    </sheetView>
  </sheetViews>
  <sheetFormatPr defaultColWidth="9.125" defaultRowHeight="14.25" customHeight="1"/>
  <cols>
    <col min="1" max="1" width="19.75" style="1" customWidth="1"/>
    <col min="2" max="2" width="20.75" style="1" customWidth="1"/>
    <col min="3" max="3" width="23.25" style="1" customWidth="1"/>
    <col min="4" max="4" width="10.125" style="1" customWidth="1"/>
    <col min="5" max="5" width="17.625" style="1" customWidth="1"/>
    <col min="6" max="6" width="10.25" style="1" customWidth="1"/>
    <col min="7" max="7" width="23" style="1" customWidth="1"/>
    <col min="8" max="8" width="10.75" style="1" customWidth="1"/>
    <col min="9" max="9" width="11" style="1" customWidth="1"/>
    <col min="10" max="12" width="8" style="1" customWidth="1"/>
    <col min="13" max="13" width="11.125" style="1" customWidth="1"/>
    <col min="14" max="26" width="7.375" style="1" customWidth="1"/>
    <col min="27" max="16384" width="9.125" style="1"/>
  </cols>
  <sheetData>
    <row r="1" ht="16.5" customHeight="1" spans="2:26">
      <c r="B1" s="147"/>
      <c r="D1" s="148"/>
      <c r="E1" s="148"/>
      <c r="F1" s="148"/>
      <c r="G1" s="148"/>
      <c r="H1" s="149"/>
      <c r="I1" s="149"/>
      <c r="K1" s="149"/>
      <c r="L1" s="149"/>
      <c r="M1" s="149"/>
      <c r="P1" s="149"/>
      <c r="T1" s="149"/>
      <c r="X1" s="147"/>
      <c r="Z1" s="54" t="s">
        <v>190</v>
      </c>
    </row>
    <row r="2" ht="26.25" customHeight="1" spans="1:26">
      <c r="A2" s="51" t="s">
        <v>191</v>
      </c>
      <c r="B2" s="51"/>
      <c r="C2" s="51"/>
      <c r="D2" s="51"/>
      <c r="E2" s="51"/>
      <c r="F2" s="51"/>
      <c r="G2" s="51"/>
      <c r="H2" s="51"/>
      <c r="I2" s="51"/>
      <c r="J2" s="4"/>
      <c r="K2" s="51"/>
      <c r="L2" s="51"/>
      <c r="M2" s="51"/>
      <c r="N2" s="4"/>
      <c r="O2" s="4"/>
      <c r="P2" s="51"/>
      <c r="Q2" s="4"/>
      <c r="R2" s="4"/>
      <c r="S2" s="4"/>
      <c r="T2" s="51"/>
      <c r="U2" s="51"/>
      <c r="V2" s="51"/>
      <c r="W2" s="51"/>
      <c r="X2" s="51"/>
      <c r="Y2" s="51"/>
      <c r="Z2" s="51"/>
    </row>
    <row r="3" ht="15" customHeight="1" spans="1:26">
      <c r="A3" s="5" t="str">
        <f>"单位名称："&amp;"曲靖市艺术研究所"</f>
        <v>单位名称：曲靖市艺术研究所</v>
      </c>
      <c r="B3" s="150"/>
      <c r="C3" s="150"/>
      <c r="D3" s="150"/>
      <c r="E3" s="150"/>
      <c r="F3" s="150"/>
      <c r="G3" s="150"/>
      <c r="H3" s="151"/>
      <c r="I3" s="151"/>
      <c r="J3" s="7"/>
      <c r="K3" s="151"/>
      <c r="L3" s="151"/>
      <c r="M3" s="151"/>
      <c r="N3" s="7"/>
      <c r="O3" s="7"/>
      <c r="P3" s="151"/>
      <c r="Q3" s="7"/>
      <c r="R3" s="7"/>
      <c r="S3" s="7"/>
      <c r="T3" s="151"/>
      <c r="X3" s="147"/>
      <c r="Z3" s="271" t="s">
        <v>2</v>
      </c>
    </row>
    <row r="4" ht="18" customHeight="1" spans="1:26">
      <c r="A4" s="152" t="s">
        <v>192</v>
      </c>
      <c r="B4" s="152" t="s">
        <v>193</v>
      </c>
      <c r="C4" s="152" t="s">
        <v>194</v>
      </c>
      <c r="D4" s="152" t="s">
        <v>195</v>
      </c>
      <c r="E4" s="152" t="s">
        <v>196</v>
      </c>
      <c r="F4" s="152" t="s">
        <v>197</v>
      </c>
      <c r="G4" s="152" t="s">
        <v>198</v>
      </c>
      <c r="H4" s="65" t="s">
        <v>199</v>
      </c>
      <c r="I4" s="65"/>
      <c r="J4" s="11"/>
      <c r="K4" s="65"/>
      <c r="L4" s="65"/>
      <c r="M4" s="65"/>
      <c r="N4" s="11"/>
      <c r="O4" s="11"/>
      <c r="P4" s="65"/>
      <c r="Q4" s="11"/>
      <c r="R4" s="11"/>
      <c r="S4" s="11"/>
      <c r="T4" s="165"/>
      <c r="U4" s="65"/>
      <c r="V4" s="65"/>
      <c r="W4" s="65"/>
      <c r="X4" s="65"/>
      <c r="Y4" s="65"/>
      <c r="Z4" s="65"/>
    </row>
    <row r="5" ht="18" customHeight="1" spans="1:26">
      <c r="A5" s="153"/>
      <c r="B5" s="154"/>
      <c r="C5" s="153"/>
      <c r="D5" s="153"/>
      <c r="E5" s="153"/>
      <c r="F5" s="153"/>
      <c r="G5" s="153"/>
      <c r="H5" s="65" t="s">
        <v>200</v>
      </c>
      <c r="I5" s="65" t="s">
        <v>31</v>
      </c>
      <c r="J5" s="11"/>
      <c r="K5" s="65"/>
      <c r="L5" s="65"/>
      <c r="M5" s="65"/>
      <c r="N5" s="11"/>
      <c r="O5" s="11"/>
      <c r="P5" s="65"/>
      <c r="Q5" s="11" t="s">
        <v>201</v>
      </c>
      <c r="R5" s="11"/>
      <c r="S5" s="11"/>
      <c r="T5" s="152" t="s">
        <v>34</v>
      </c>
      <c r="U5" s="65" t="s">
        <v>35</v>
      </c>
      <c r="V5" s="165"/>
      <c r="W5" s="65"/>
      <c r="X5" s="165"/>
      <c r="Y5" s="165"/>
      <c r="Z5" s="163"/>
    </row>
    <row r="6" customHeight="1" spans="1:26">
      <c r="A6" s="155"/>
      <c r="B6" s="155"/>
      <c r="C6" s="155"/>
      <c r="D6" s="155"/>
      <c r="E6" s="155"/>
      <c r="F6" s="155"/>
      <c r="G6" s="155"/>
      <c r="H6" s="155"/>
      <c r="I6" s="162" t="s">
        <v>202</v>
      </c>
      <c r="J6" s="163"/>
      <c r="K6" s="152" t="s">
        <v>203</v>
      </c>
      <c r="L6" s="152" t="s">
        <v>204</v>
      </c>
      <c r="M6" s="152" t="s">
        <v>205</v>
      </c>
      <c r="N6" s="152" t="s">
        <v>206</v>
      </c>
      <c r="O6" s="152" t="s">
        <v>32</v>
      </c>
      <c r="P6" s="152" t="s">
        <v>33</v>
      </c>
      <c r="Q6" s="152" t="s">
        <v>31</v>
      </c>
      <c r="R6" s="152" t="s">
        <v>32</v>
      </c>
      <c r="S6" s="152" t="s">
        <v>33</v>
      </c>
      <c r="T6" s="155"/>
      <c r="U6" s="152" t="s">
        <v>30</v>
      </c>
      <c r="V6" s="152" t="s">
        <v>36</v>
      </c>
      <c r="W6" s="152" t="s">
        <v>207</v>
      </c>
      <c r="X6" s="152" t="s">
        <v>38</v>
      </c>
      <c r="Y6" s="152" t="s">
        <v>39</v>
      </c>
      <c r="Z6" s="152" t="s">
        <v>40</v>
      </c>
    </row>
    <row r="7" ht="37.5" customHeight="1" spans="1:26">
      <c r="A7" s="156"/>
      <c r="B7" s="156"/>
      <c r="C7" s="156"/>
      <c r="D7" s="156"/>
      <c r="E7" s="156"/>
      <c r="F7" s="156"/>
      <c r="G7" s="156"/>
      <c r="H7" s="156"/>
      <c r="I7" s="53" t="s">
        <v>30</v>
      </c>
      <c r="J7" s="53" t="s">
        <v>208</v>
      </c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</row>
    <row r="8" customHeight="1" spans="1:26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13">
        <v>10</v>
      </c>
      <c r="K8" s="13">
        <v>11</v>
      </c>
      <c r="L8" s="13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  <c r="W8" s="13">
        <v>23</v>
      </c>
      <c r="X8" s="13">
        <v>24</v>
      </c>
      <c r="Y8" s="69">
        <v>25</v>
      </c>
      <c r="Z8" s="166">
        <v>26</v>
      </c>
    </row>
    <row r="9" ht="21" customHeight="1" outlineLevel="1" spans="1:26">
      <c r="A9" s="14" t="s">
        <v>42</v>
      </c>
      <c r="B9" s="157"/>
      <c r="C9" s="157"/>
      <c r="D9" s="157"/>
      <c r="E9" s="157"/>
      <c r="F9" s="157"/>
      <c r="G9" s="157"/>
      <c r="H9" s="16">
        <v>105.038789</v>
      </c>
      <c r="I9" s="16">
        <v>105.038789</v>
      </c>
      <c r="J9" s="16"/>
      <c r="K9" s="16"/>
      <c r="L9" s="16"/>
      <c r="M9" s="16">
        <v>105.038789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ht="23.25" customHeight="1" outlineLevel="1" spans="1:26">
      <c r="A10" s="158" t="s">
        <v>42</v>
      </c>
      <c r="B10" s="14" t="s">
        <v>209</v>
      </c>
      <c r="C10" s="14" t="s">
        <v>210</v>
      </c>
      <c r="D10" s="14" t="s">
        <v>60</v>
      </c>
      <c r="E10" s="14" t="s">
        <v>61</v>
      </c>
      <c r="F10" s="14" t="s">
        <v>211</v>
      </c>
      <c r="G10" s="14" t="s">
        <v>140</v>
      </c>
      <c r="H10" s="16">
        <v>24.0216</v>
      </c>
      <c r="I10" s="16">
        <v>24.0216</v>
      </c>
      <c r="J10" s="16"/>
      <c r="K10" s="16"/>
      <c r="L10" s="16"/>
      <c r="M10" s="16">
        <v>24.0216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ht="23.25" customHeight="1" outlineLevel="1" spans="1:26">
      <c r="A11" s="158" t="s">
        <v>42</v>
      </c>
      <c r="B11" s="14" t="s">
        <v>209</v>
      </c>
      <c r="C11" s="14" t="s">
        <v>210</v>
      </c>
      <c r="D11" s="14" t="s">
        <v>60</v>
      </c>
      <c r="E11" s="14" t="s">
        <v>61</v>
      </c>
      <c r="F11" s="14" t="s">
        <v>212</v>
      </c>
      <c r="G11" s="14" t="s">
        <v>144</v>
      </c>
      <c r="H11" s="16">
        <v>1.65</v>
      </c>
      <c r="I11" s="16">
        <v>1.65</v>
      </c>
      <c r="J11" s="16"/>
      <c r="K11" s="16"/>
      <c r="L11" s="16"/>
      <c r="M11" s="16">
        <v>1.65</v>
      </c>
      <c r="N11" s="16"/>
      <c r="O11" s="14"/>
      <c r="P11" s="14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ht="23.25" customHeight="1" outlineLevel="1" spans="1:26">
      <c r="A12" s="158" t="s">
        <v>42</v>
      </c>
      <c r="B12" s="14" t="s">
        <v>209</v>
      </c>
      <c r="C12" s="14" t="s">
        <v>210</v>
      </c>
      <c r="D12" s="14" t="s">
        <v>60</v>
      </c>
      <c r="E12" s="14" t="s">
        <v>61</v>
      </c>
      <c r="F12" s="14" t="s">
        <v>213</v>
      </c>
      <c r="G12" s="14" t="s">
        <v>150</v>
      </c>
      <c r="H12" s="16">
        <v>2.0018</v>
      </c>
      <c r="I12" s="16">
        <v>2.0018</v>
      </c>
      <c r="J12" s="16"/>
      <c r="K12" s="16"/>
      <c r="L12" s="16"/>
      <c r="M12" s="16">
        <v>2.0018</v>
      </c>
      <c r="N12" s="16"/>
      <c r="O12" s="14"/>
      <c r="P12" s="14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ht="23.25" customHeight="1" outlineLevel="1" spans="1:26">
      <c r="A13" s="158" t="s">
        <v>42</v>
      </c>
      <c r="B13" s="14" t="s">
        <v>209</v>
      </c>
      <c r="C13" s="14" t="s">
        <v>210</v>
      </c>
      <c r="D13" s="14" t="s">
        <v>60</v>
      </c>
      <c r="E13" s="14" t="s">
        <v>61</v>
      </c>
      <c r="F13" s="14" t="s">
        <v>213</v>
      </c>
      <c r="G13" s="14" t="s">
        <v>150</v>
      </c>
      <c r="H13" s="16">
        <v>16.9</v>
      </c>
      <c r="I13" s="16">
        <v>16.9</v>
      </c>
      <c r="J13" s="16"/>
      <c r="K13" s="16"/>
      <c r="L13" s="16"/>
      <c r="M13" s="16">
        <v>16.9</v>
      </c>
      <c r="N13" s="16"/>
      <c r="O13" s="14"/>
      <c r="P13" s="14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ht="23.25" customHeight="1" outlineLevel="1" spans="1:26">
      <c r="A14" s="158" t="s">
        <v>42</v>
      </c>
      <c r="B14" s="14" t="s">
        <v>209</v>
      </c>
      <c r="C14" s="14" t="s">
        <v>210</v>
      </c>
      <c r="D14" s="14" t="s">
        <v>60</v>
      </c>
      <c r="E14" s="14" t="s">
        <v>61</v>
      </c>
      <c r="F14" s="14" t="s">
        <v>213</v>
      </c>
      <c r="G14" s="14" t="s">
        <v>150</v>
      </c>
      <c r="H14" s="16">
        <v>4.944</v>
      </c>
      <c r="I14" s="16">
        <v>4.944</v>
      </c>
      <c r="J14" s="16"/>
      <c r="K14" s="16"/>
      <c r="L14" s="16"/>
      <c r="M14" s="16">
        <v>4.944</v>
      </c>
      <c r="N14" s="16"/>
      <c r="O14" s="14"/>
      <c r="P14" s="14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ht="23.25" customHeight="1" outlineLevel="1" spans="1:26">
      <c r="A15" s="158" t="s">
        <v>42</v>
      </c>
      <c r="B15" s="14" t="s">
        <v>214</v>
      </c>
      <c r="C15" s="14" t="s">
        <v>215</v>
      </c>
      <c r="D15" s="14" t="s">
        <v>60</v>
      </c>
      <c r="E15" s="14" t="s">
        <v>61</v>
      </c>
      <c r="F15" s="14" t="s">
        <v>213</v>
      </c>
      <c r="G15" s="14" t="s">
        <v>150</v>
      </c>
      <c r="H15" s="16">
        <v>9</v>
      </c>
      <c r="I15" s="16">
        <v>9</v>
      </c>
      <c r="J15" s="16"/>
      <c r="K15" s="16"/>
      <c r="L15" s="16"/>
      <c r="M15" s="16">
        <v>9</v>
      </c>
      <c r="N15" s="16"/>
      <c r="O15" s="14"/>
      <c r="P15" s="14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ht="23.25" customHeight="1" outlineLevel="1" spans="1:26">
      <c r="A16" s="158" t="s">
        <v>42</v>
      </c>
      <c r="B16" s="14" t="s">
        <v>216</v>
      </c>
      <c r="C16" s="14" t="s">
        <v>217</v>
      </c>
      <c r="D16" s="14" t="s">
        <v>68</v>
      </c>
      <c r="E16" s="14" t="s">
        <v>69</v>
      </c>
      <c r="F16" s="14" t="s">
        <v>218</v>
      </c>
      <c r="G16" s="14" t="s">
        <v>153</v>
      </c>
      <c r="H16" s="16">
        <v>16.472448</v>
      </c>
      <c r="I16" s="16">
        <v>16.472448</v>
      </c>
      <c r="J16" s="16"/>
      <c r="K16" s="16"/>
      <c r="L16" s="16"/>
      <c r="M16" s="16">
        <v>16.472448</v>
      </c>
      <c r="N16" s="16"/>
      <c r="O16" s="14"/>
      <c r="P16" s="14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ht="23.25" customHeight="1" outlineLevel="1" spans="1:26">
      <c r="A17" s="158" t="s">
        <v>42</v>
      </c>
      <c r="B17" s="14" t="s">
        <v>219</v>
      </c>
      <c r="C17" s="14" t="s">
        <v>220</v>
      </c>
      <c r="D17" s="14" t="s">
        <v>77</v>
      </c>
      <c r="E17" s="14" t="s">
        <v>78</v>
      </c>
      <c r="F17" s="14" t="s">
        <v>221</v>
      </c>
      <c r="G17" s="14" t="s">
        <v>158</v>
      </c>
      <c r="H17" s="16">
        <v>6.021427</v>
      </c>
      <c r="I17" s="16">
        <v>6.021427</v>
      </c>
      <c r="J17" s="16"/>
      <c r="K17" s="16"/>
      <c r="L17" s="16"/>
      <c r="M17" s="16">
        <v>6.021427</v>
      </c>
      <c r="N17" s="16"/>
      <c r="O17" s="14"/>
      <c r="P17" s="14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ht="23.25" customHeight="1" outlineLevel="1" spans="1:26">
      <c r="A18" s="158" t="s">
        <v>42</v>
      </c>
      <c r="B18" s="14" t="s">
        <v>222</v>
      </c>
      <c r="C18" s="14" t="s">
        <v>223</v>
      </c>
      <c r="D18" s="14" t="s">
        <v>79</v>
      </c>
      <c r="E18" s="14" t="s">
        <v>80</v>
      </c>
      <c r="F18" s="14" t="s">
        <v>224</v>
      </c>
      <c r="G18" s="14" t="s">
        <v>163</v>
      </c>
      <c r="H18" s="16">
        <v>0.354202</v>
      </c>
      <c r="I18" s="16">
        <v>0.354202</v>
      </c>
      <c r="J18" s="16"/>
      <c r="K18" s="16"/>
      <c r="L18" s="16"/>
      <c r="M18" s="16">
        <v>0.354202</v>
      </c>
      <c r="N18" s="16"/>
      <c r="O18" s="14"/>
      <c r="P18" s="14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ht="23.25" customHeight="1" outlineLevel="1" spans="1:26">
      <c r="A19" s="158" t="s">
        <v>42</v>
      </c>
      <c r="B19" s="14" t="s">
        <v>225</v>
      </c>
      <c r="C19" s="14" t="s">
        <v>226</v>
      </c>
      <c r="D19" s="14" t="s">
        <v>72</v>
      </c>
      <c r="E19" s="14" t="s">
        <v>71</v>
      </c>
      <c r="F19" s="14" t="s">
        <v>224</v>
      </c>
      <c r="G19" s="14" t="s">
        <v>163</v>
      </c>
      <c r="H19" s="16">
        <v>0.619853</v>
      </c>
      <c r="I19" s="16">
        <v>0.619853</v>
      </c>
      <c r="J19" s="16"/>
      <c r="K19" s="16"/>
      <c r="L19" s="16"/>
      <c r="M19" s="16">
        <v>0.619853</v>
      </c>
      <c r="N19" s="16"/>
      <c r="O19" s="14"/>
      <c r="P19" s="14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ht="23.25" customHeight="1" outlineLevel="1" spans="1:26">
      <c r="A20" s="158" t="s">
        <v>42</v>
      </c>
      <c r="B20" s="14" t="s">
        <v>227</v>
      </c>
      <c r="C20" s="14" t="s">
        <v>228</v>
      </c>
      <c r="D20" s="14" t="s">
        <v>79</v>
      </c>
      <c r="E20" s="14" t="s">
        <v>80</v>
      </c>
      <c r="F20" s="14" t="s">
        <v>224</v>
      </c>
      <c r="G20" s="14" t="s">
        <v>163</v>
      </c>
      <c r="H20" s="16">
        <v>0.3458</v>
      </c>
      <c r="I20" s="16">
        <v>0.3458</v>
      </c>
      <c r="J20" s="16"/>
      <c r="K20" s="16"/>
      <c r="L20" s="16"/>
      <c r="M20" s="16">
        <v>0.3458</v>
      </c>
      <c r="N20" s="16"/>
      <c r="O20" s="14"/>
      <c r="P20" s="14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ht="23.25" customHeight="1" outlineLevel="1" spans="1:26">
      <c r="A21" s="158" t="s">
        <v>42</v>
      </c>
      <c r="B21" s="14" t="s">
        <v>229</v>
      </c>
      <c r="C21" s="14" t="s">
        <v>230</v>
      </c>
      <c r="D21" s="14" t="s">
        <v>85</v>
      </c>
      <c r="E21" s="14" t="s">
        <v>86</v>
      </c>
      <c r="F21" s="14" t="s">
        <v>231</v>
      </c>
      <c r="G21" s="14" t="s">
        <v>86</v>
      </c>
      <c r="H21" s="16">
        <v>13.218336</v>
      </c>
      <c r="I21" s="16">
        <v>13.218336</v>
      </c>
      <c r="J21" s="16"/>
      <c r="K21" s="16"/>
      <c r="L21" s="16"/>
      <c r="M21" s="16">
        <v>13.218336</v>
      </c>
      <c r="N21" s="16"/>
      <c r="O21" s="14"/>
      <c r="P21" s="14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ht="23.25" customHeight="1" outlineLevel="1" spans="1:26">
      <c r="A22" s="158" t="s">
        <v>42</v>
      </c>
      <c r="B22" s="14" t="s">
        <v>232</v>
      </c>
      <c r="C22" s="14" t="s">
        <v>170</v>
      </c>
      <c r="D22" s="14" t="s">
        <v>60</v>
      </c>
      <c r="E22" s="14" t="s">
        <v>61</v>
      </c>
      <c r="F22" s="14" t="s">
        <v>233</v>
      </c>
      <c r="G22" s="14" t="s">
        <v>170</v>
      </c>
      <c r="H22" s="16">
        <v>0.18</v>
      </c>
      <c r="I22" s="16">
        <v>0.18</v>
      </c>
      <c r="J22" s="16"/>
      <c r="K22" s="16"/>
      <c r="L22" s="16"/>
      <c r="M22" s="16">
        <v>0.18</v>
      </c>
      <c r="N22" s="16"/>
      <c r="O22" s="14"/>
      <c r="P22" s="14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ht="23.25" customHeight="1" outlineLevel="1" spans="1:26">
      <c r="A23" s="158" t="s">
        <v>42</v>
      </c>
      <c r="B23" s="14" t="s">
        <v>234</v>
      </c>
      <c r="C23" s="14" t="s">
        <v>235</v>
      </c>
      <c r="D23" s="14" t="s">
        <v>60</v>
      </c>
      <c r="E23" s="14" t="s">
        <v>61</v>
      </c>
      <c r="F23" s="14" t="s">
        <v>236</v>
      </c>
      <c r="G23" s="14" t="s">
        <v>168</v>
      </c>
      <c r="H23" s="16">
        <v>3.678188</v>
      </c>
      <c r="I23" s="16">
        <v>3.678188</v>
      </c>
      <c r="J23" s="16"/>
      <c r="K23" s="16"/>
      <c r="L23" s="16"/>
      <c r="M23" s="16">
        <v>3.678188</v>
      </c>
      <c r="N23" s="16"/>
      <c r="O23" s="14"/>
      <c r="P23" s="14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ht="23.25" customHeight="1" outlineLevel="1" spans="1:26">
      <c r="A24" s="158" t="s">
        <v>42</v>
      </c>
      <c r="B24" s="14" t="s">
        <v>237</v>
      </c>
      <c r="C24" s="14" t="s">
        <v>238</v>
      </c>
      <c r="D24" s="14" t="s">
        <v>66</v>
      </c>
      <c r="E24" s="14" t="s">
        <v>67</v>
      </c>
      <c r="F24" s="14" t="s">
        <v>236</v>
      </c>
      <c r="G24" s="14" t="s">
        <v>168</v>
      </c>
      <c r="H24" s="16">
        <v>0.370386</v>
      </c>
      <c r="I24" s="16">
        <v>0.370386</v>
      </c>
      <c r="J24" s="16"/>
      <c r="K24" s="16"/>
      <c r="L24" s="16"/>
      <c r="M24" s="16">
        <v>0.370386</v>
      </c>
      <c r="N24" s="16"/>
      <c r="O24" s="14"/>
      <c r="P24" s="14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ht="23.25" customHeight="1" outlineLevel="1" spans="1:26">
      <c r="A25" s="158" t="s">
        <v>42</v>
      </c>
      <c r="B25" s="14" t="s">
        <v>239</v>
      </c>
      <c r="C25" s="14" t="s">
        <v>151</v>
      </c>
      <c r="D25" s="14" t="s">
        <v>60</v>
      </c>
      <c r="E25" s="14" t="s">
        <v>61</v>
      </c>
      <c r="F25" s="14" t="s">
        <v>240</v>
      </c>
      <c r="G25" s="14" t="s">
        <v>151</v>
      </c>
      <c r="H25" s="16">
        <v>0.384984</v>
      </c>
      <c r="I25" s="16">
        <v>0.384984</v>
      </c>
      <c r="J25" s="16"/>
      <c r="K25" s="16"/>
      <c r="L25" s="16"/>
      <c r="M25" s="16">
        <v>0.384984</v>
      </c>
      <c r="N25" s="16"/>
      <c r="O25" s="14"/>
      <c r="P25" s="14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ht="23.25" customHeight="1" outlineLevel="1" spans="1:26">
      <c r="A26" s="158" t="s">
        <v>42</v>
      </c>
      <c r="B26" s="14" t="s">
        <v>241</v>
      </c>
      <c r="C26" s="14" t="s">
        <v>172</v>
      </c>
      <c r="D26" s="14" t="s">
        <v>60</v>
      </c>
      <c r="E26" s="14" t="s">
        <v>61</v>
      </c>
      <c r="F26" s="14" t="s">
        <v>242</v>
      </c>
      <c r="G26" s="14" t="s">
        <v>172</v>
      </c>
      <c r="H26" s="16">
        <v>0.950064</v>
      </c>
      <c r="I26" s="16">
        <v>0.950064</v>
      </c>
      <c r="J26" s="16"/>
      <c r="K26" s="16"/>
      <c r="L26" s="16"/>
      <c r="M26" s="16">
        <v>0.950064</v>
      </c>
      <c r="N26" s="16"/>
      <c r="O26" s="14"/>
      <c r="P26" s="14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ht="23.25" customHeight="1" outlineLevel="1" spans="1:26">
      <c r="A27" s="158" t="s">
        <v>42</v>
      </c>
      <c r="B27" s="14" t="s">
        <v>241</v>
      </c>
      <c r="C27" s="14" t="s">
        <v>172</v>
      </c>
      <c r="D27" s="14" t="s">
        <v>66</v>
      </c>
      <c r="E27" s="14" t="s">
        <v>67</v>
      </c>
      <c r="F27" s="14" t="s">
        <v>242</v>
      </c>
      <c r="G27" s="14" t="s">
        <v>172</v>
      </c>
      <c r="H27" s="16">
        <v>1.376143</v>
      </c>
      <c r="I27" s="16">
        <v>1.376143</v>
      </c>
      <c r="J27" s="16"/>
      <c r="K27" s="16"/>
      <c r="L27" s="16"/>
      <c r="M27" s="16">
        <v>1.376143</v>
      </c>
      <c r="N27" s="16"/>
      <c r="O27" s="14"/>
      <c r="P27" s="14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ht="23.25" customHeight="1" outlineLevel="1" spans="1:26">
      <c r="A28" s="158" t="s">
        <v>42</v>
      </c>
      <c r="B28" s="14" t="s">
        <v>243</v>
      </c>
      <c r="C28" s="14" t="s">
        <v>174</v>
      </c>
      <c r="D28" s="14" t="s">
        <v>60</v>
      </c>
      <c r="E28" s="14" t="s">
        <v>61</v>
      </c>
      <c r="F28" s="14" t="s">
        <v>244</v>
      </c>
      <c r="G28" s="14" t="s">
        <v>174</v>
      </c>
      <c r="H28" s="16">
        <v>1.05458</v>
      </c>
      <c r="I28" s="16">
        <v>1.05458</v>
      </c>
      <c r="J28" s="16"/>
      <c r="K28" s="16"/>
      <c r="L28" s="16"/>
      <c r="M28" s="16">
        <v>1.05458</v>
      </c>
      <c r="N28" s="16"/>
      <c r="O28" s="14"/>
      <c r="P28" s="14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ht="23.25" customHeight="1" spans="1:26">
      <c r="A29" s="158" t="s">
        <v>42</v>
      </c>
      <c r="B29" s="14" t="s">
        <v>243</v>
      </c>
      <c r="C29" s="14" t="s">
        <v>174</v>
      </c>
      <c r="D29" s="14" t="s">
        <v>66</v>
      </c>
      <c r="E29" s="14" t="s">
        <v>67</v>
      </c>
      <c r="F29" s="14" t="s">
        <v>244</v>
      </c>
      <c r="G29" s="14" t="s">
        <v>174</v>
      </c>
      <c r="H29" s="16">
        <v>1.507378</v>
      </c>
      <c r="I29" s="16">
        <v>1.507378</v>
      </c>
      <c r="J29" s="16"/>
      <c r="K29" s="16"/>
      <c r="L29" s="16"/>
      <c r="M29" s="16">
        <v>1.507378</v>
      </c>
      <c r="N29" s="16"/>
      <c r="O29" s="14"/>
      <c r="P29" s="14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ht="17.25" customHeight="1" spans="1:26">
      <c r="A30" s="159" t="s">
        <v>87</v>
      </c>
      <c r="B30" s="160"/>
      <c r="C30" s="160"/>
      <c r="D30" s="160"/>
      <c r="E30" s="160"/>
      <c r="F30" s="160"/>
      <c r="G30" s="161"/>
      <c r="H30" s="16">
        <v>105.038789</v>
      </c>
      <c r="I30" s="16">
        <v>105.038789</v>
      </c>
      <c r="J30" s="16"/>
      <c r="K30" s="16"/>
      <c r="L30" s="16"/>
      <c r="M30" s="16">
        <v>105.038789</v>
      </c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30:G30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ageMargins left="0.75" right="0.75" top="1" bottom="1" header="0.5" footer="0.5"/>
  <pageSetup paperSize="9" scale="4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"/>
  <sheetViews>
    <sheetView view="pageBreakPreview" zoomScale="60" zoomScaleNormal="100" workbookViewId="0">
      <selection activeCell="H4" sqref="H4:H7"/>
    </sheetView>
  </sheetViews>
  <sheetFormatPr defaultColWidth="9.125" defaultRowHeight="14.25" customHeight="1"/>
  <cols>
    <col min="1" max="1" width="10.25" style="1" customWidth="1"/>
    <col min="2" max="2" width="13.375" style="1" customWidth="1"/>
    <col min="3" max="3" width="32.875" style="1" customWidth="1"/>
    <col min="4" max="4" width="13.25" style="1" customWidth="1"/>
    <col min="5" max="5" width="11.125" style="1" customWidth="1"/>
    <col min="6" max="6" width="12.125" style="1" customWidth="1"/>
    <col min="7" max="7" width="9.875" style="1" customWidth="1"/>
    <col min="8" max="8" width="6.125" style="1" customWidth="1"/>
    <col min="9" max="10" width="10.75" style="1" customWidth="1"/>
    <col min="11" max="11" width="11" style="1" customWidth="1"/>
    <col min="12" max="23" width="7.75" style="1" customWidth="1"/>
    <col min="24" max="16384" width="9.125" style="1"/>
  </cols>
  <sheetData>
    <row r="1" ht="13.5" customHeight="1" spans="2:23">
      <c r="B1" s="139"/>
      <c r="E1" s="2"/>
      <c r="F1" s="2"/>
      <c r="G1" s="2"/>
      <c r="H1" s="2"/>
      <c r="U1" s="139"/>
      <c r="W1" s="146" t="s">
        <v>245</v>
      </c>
    </row>
    <row r="2" ht="27.75" customHeight="1" spans="1:23">
      <c r="A2" s="4" t="s">
        <v>246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ht="13.5" customHeight="1" spans="1:23">
      <c r="A3" s="5" t="str">
        <f>"单位名称："&amp;"曲靖市艺术研究所"</f>
        <v>单位名称：曲靖市艺术研究所</v>
      </c>
      <c r="B3" s="6"/>
      <c r="C3" s="6"/>
      <c r="D3" s="6"/>
      <c r="E3" s="6"/>
      <c r="F3" s="6"/>
      <c r="G3" s="6"/>
      <c r="H3" s="6"/>
      <c r="I3" s="7"/>
      <c r="J3" s="7"/>
      <c r="K3" s="7"/>
      <c r="L3" s="7"/>
      <c r="M3" s="7"/>
      <c r="N3" s="7"/>
      <c r="O3" s="7"/>
      <c r="P3" s="7"/>
      <c r="Q3" s="7"/>
      <c r="U3" s="139"/>
      <c r="W3" s="269" t="s">
        <v>2</v>
      </c>
    </row>
    <row r="4" ht="21.75" customHeight="1" spans="1:23">
      <c r="A4" s="9" t="s">
        <v>247</v>
      </c>
      <c r="B4" s="10" t="s">
        <v>193</v>
      </c>
      <c r="C4" s="9" t="s">
        <v>194</v>
      </c>
      <c r="D4" s="9" t="s">
        <v>192</v>
      </c>
      <c r="E4" s="10" t="s">
        <v>195</v>
      </c>
      <c r="F4" s="10" t="s">
        <v>196</v>
      </c>
      <c r="G4" s="10" t="s">
        <v>248</v>
      </c>
      <c r="H4" s="10" t="s">
        <v>249</v>
      </c>
      <c r="I4" s="11" t="s">
        <v>28</v>
      </c>
      <c r="J4" s="11" t="s">
        <v>250</v>
      </c>
      <c r="K4" s="11"/>
      <c r="L4" s="11"/>
      <c r="M4" s="11"/>
      <c r="N4" s="11" t="s">
        <v>201</v>
      </c>
      <c r="O4" s="11"/>
      <c r="P4" s="11"/>
      <c r="Q4" s="10" t="s">
        <v>34</v>
      </c>
      <c r="R4" s="11" t="s">
        <v>35</v>
      </c>
      <c r="S4" s="11"/>
      <c r="T4" s="11"/>
      <c r="U4" s="11"/>
      <c r="V4" s="11"/>
      <c r="W4" s="11"/>
    </row>
    <row r="5" ht="21.75" customHeight="1" spans="1:23">
      <c r="A5" s="9"/>
      <c r="B5" s="11"/>
      <c r="C5" s="9"/>
      <c r="D5" s="9"/>
      <c r="E5" s="140"/>
      <c r="F5" s="140"/>
      <c r="G5" s="140"/>
      <c r="H5" s="140"/>
      <c r="I5" s="11"/>
      <c r="J5" s="144" t="s">
        <v>31</v>
      </c>
      <c r="K5" s="11"/>
      <c r="L5" s="10" t="s">
        <v>32</v>
      </c>
      <c r="M5" s="10" t="s">
        <v>33</v>
      </c>
      <c r="N5" s="10" t="s">
        <v>31</v>
      </c>
      <c r="O5" s="10" t="s">
        <v>32</v>
      </c>
      <c r="P5" s="10" t="s">
        <v>33</v>
      </c>
      <c r="Q5" s="140"/>
      <c r="R5" s="10" t="s">
        <v>30</v>
      </c>
      <c r="S5" s="10" t="s">
        <v>36</v>
      </c>
      <c r="T5" s="10" t="s">
        <v>207</v>
      </c>
      <c r="U5" s="10" t="s">
        <v>38</v>
      </c>
      <c r="V5" s="10" t="s">
        <v>39</v>
      </c>
      <c r="W5" s="10" t="s">
        <v>40</v>
      </c>
    </row>
    <row r="6" ht="21" customHeight="1" spans="1:23">
      <c r="A6" s="11"/>
      <c r="B6" s="11"/>
      <c r="C6" s="11"/>
      <c r="D6" s="11"/>
      <c r="E6" s="11"/>
      <c r="F6" s="11"/>
      <c r="G6" s="11"/>
      <c r="H6" s="11"/>
      <c r="I6" s="11"/>
      <c r="J6" s="145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ht="39.75" customHeight="1" spans="1:23">
      <c r="A7" s="9"/>
      <c r="B7" s="11"/>
      <c r="C7" s="9"/>
      <c r="D7" s="9"/>
      <c r="E7" s="10"/>
      <c r="F7" s="10"/>
      <c r="G7" s="10"/>
      <c r="H7" s="10"/>
      <c r="I7" s="11"/>
      <c r="J7" s="47" t="s">
        <v>30</v>
      </c>
      <c r="K7" s="47" t="s">
        <v>251</v>
      </c>
      <c r="L7" s="10"/>
      <c r="M7" s="10"/>
      <c r="N7" s="10"/>
      <c r="O7" s="10"/>
      <c r="P7" s="10"/>
      <c r="Q7" s="10"/>
      <c r="R7" s="10"/>
      <c r="S7" s="10"/>
      <c r="T7" s="10"/>
      <c r="U7" s="11"/>
      <c r="V7" s="10"/>
      <c r="W7" s="10"/>
    </row>
    <row r="8" ht="15" customHeight="1" spans="1:23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3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2">
        <v>21</v>
      </c>
      <c r="V8" s="12">
        <v>22</v>
      </c>
      <c r="W8" s="12">
        <v>23</v>
      </c>
    </row>
    <row r="9" ht="21" customHeight="1" spans="1:23">
      <c r="A9" s="15"/>
      <c r="B9" s="15"/>
      <c r="C9" s="14" t="s">
        <v>252</v>
      </c>
      <c r="D9" s="15"/>
      <c r="E9" s="15"/>
      <c r="F9" s="15"/>
      <c r="G9" s="15"/>
      <c r="H9" s="15"/>
      <c r="I9" s="16">
        <v>4</v>
      </c>
      <c r="J9" s="16">
        <v>4</v>
      </c>
      <c r="K9" s="16">
        <v>4</v>
      </c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ht="23.25" customHeight="1" spans="1:23">
      <c r="A10" s="14" t="s">
        <v>253</v>
      </c>
      <c r="B10" s="14" t="s">
        <v>254</v>
      </c>
      <c r="C10" s="14" t="s">
        <v>252</v>
      </c>
      <c r="D10" s="14" t="s">
        <v>42</v>
      </c>
      <c r="E10" s="14" t="s">
        <v>60</v>
      </c>
      <c r="F10" s="14" t="s">
        <v>61</v>
      </c>
      <c r="G10" s="14" t="s">
        <v>255</v>
      </c>
      <c r="H10" s="14" t="s">
        <v>169</v>
      </c>
      <c r="I10" s="16">
        <v>4</v>
      </c>
      <c r="J10" s="16">
        <v>4</v>
      </c>
      <c r="K10" s="16">
        <v>4</v>
      </c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ht="18.75" customHeight="1" spans="1:23">
      <c r="A11" s="141" t="s">
        <v>87</v>
      </c>
      <c r="B11" s="142"/>
      <c r="C11" s="142"/>
      <c r="D11" s="142"/>
      <c r="E11" s="142"/>
      <c r="F11" s="142"/>
      <c r="G11" s="142"/>
      <c r="H11" s="143"/>
      <c r="I11" s="16">
        <v>4</v>
      </c>
      <c r="J11" s="16">
        <v>4</v>
      </c>
      <c r="K11" s="16">
        <v>4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scale="5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市对下转移支付预算表10-1</vt:lpstr>
      <vt:lpstr>市对下转移支付绩效目标表10-2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恰恰</cp:lastModifiedBy>
  <dcterms:created xsi:type="dcterms:W3CDTF">2023-01-09T02:58:00Z</dcterms:created>
  <cp:lastPrinted>2024-01-31T02:29:00Z</cp:lastPrinted>
  <dcterms:modified xsi:type="dcterms:W3CDTF">2024-07-22T03:46:59Z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FFD20F5EC8B040718E937AE7CDE0B891</vt:lpwstr>
  </property>
  <property fmtid="{D5CDD505-2E9C-101B-9397-08002B2CF9AE}" pid="3" name="KSOProductBuildVer">
    <vt:lpwstr>2052-12.1.0.17147</vt:lpwstr>
  </property>
</Properties>
</file>