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2" activeTab="4"/>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1">'部门收入预算表01-2'!$A:$A,'部门收入预算表01-2'!$1:$1</definedName>
    <definedName name="_xlnm.Print_Titles" localSheetId="19">部门项目中期规划预算表13!$A:$A,部门项目中期规划预算表13!$1:$1</definedName>
    <definedName name="_xlnm.Print_Titles" localSheetId="13">部门政府采购预算表08!$A:$A,部门政府采购预算表08!$1:$1</definedName>
    <definedName name="_xlnm.Print_Titles" localSheetId="2">'部门支出预算表01-03'!$A:$A,'部门支出预算表01-03'!$1:$1</definedName>
    <definedName name="_xlnm.Print_Titles" localSheetId="0">'财务收支预算总表01-1'!$A:$A,'财务收支预算总表01-1'!$1:$1</definedName>
    <definedName name="_xlnm.Print_Titles" localSheetId="3">'财政拨款收支预算总表02-1'!$A:$A,'财政拨款收支预算总表02-1'!$1:$1</definedName>
    <definedName name="_xlnm.Print_Titles" localSheetId="12">国有资本经营预算支出表07!$A:$A,国有资本经营预算支出表07!$1:$1</definedName>
    <definedName name="_xlnm.Print_Titles" localSheetId="7">'基本支出预算表（人员类.运转类公用经费项目）04'!$A:$A,'基本支出预算表（人员类.运转类公用经费项目）04'!$1:$1</definedName>
    <definedName name="_xlnm.Print_Titles" localSheetId="18">上级补助项目支出预算表12!$A:$A,上级补助项目支出预算表12!$1:$1</definedName>
    <definedName name="_xlnm.Print_Titles" localSheetId="16">'市对下转移支付绩效目标表10-2'!$A:$A,'市对下转移支付绩效目标表10-2'!$1:$1</definedName>
    <definedName name="_xlnm.Print_Titles" localSheetId="15">'市对下转移支付预算表10-1'!$A:$A,'市对下转移支付预算表10-1'!$1:$1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8">'项目支出预算表（其他运转类.特定目标类项目）05-1'!$A:$A,'项目支出预算表（其他运转类.特定目标类项目）05-1'!$1:$1</definedName>
    <definedName name="_xlnm.Print_Titles" localSheetId="17">新增资产配置表11!$A:$A,新增资产配置表11!$1:$1</definedName>
    <definedName name="_xlnm.Print_Titles" localSheetId="6">一般公共预算“三公”经费支出预算表03!$A:$A,一般公共预算“三公”经费支出预算表03!$1:$1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14">政府购买服务预算表09!$A:$A,政府购买服务预算表09!$1:$1</definedName>
    <definedName name="_xlnm.Print_Titles" localSheetId="11">政府性基金预算支出预算表06!$A:$A,政府性基金预算支出预算表06!$1:$1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<sst xmlns="http://schemas.openxmlformats.org/spreadsheetml/2006/main" count="1818" uniqueCount="575">
  <si>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</si>
  <si>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</si>
  <si>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</si>
  <si>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</si>
  <si>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</si>
  <si>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</si>
  <si>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</si>
  <si>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</si>
  <si>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</si>
  <si>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</si>
  <si>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</si>
  <si>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</si>
  <si>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</si>
  <si>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</si>
  <si>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</si>
  <si>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</si>
  <si>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</si>
  <si>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</si>
  <si>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</si>
  <si>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</si>
  <si>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</si>
  <si>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</si>
  <si>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</si>
  <si>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</si>
  <si>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</si>
  <si>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</si>
  <si>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</si>
  <si>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</si>
  <si>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</si>
  <si>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</si>
  <si>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</si>
  <si>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</si>
  <si>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</si>
  <si>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</si>
  <si>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</si>
  <si>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</si>
  <si>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</si>
  <si>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</si>
  <si>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</si>
  <si>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</si>
  <si>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</si>
  <si>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</si>
  <si>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105004</t>
  </si>
  <si>
    <t>曲靖市民族中学</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</si>
  <si>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</si>
  <si>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</si>
  <si>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</si>
  <si>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</si>
  <si>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</si>
  <si>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</si>
  <si>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</si>
  <si>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</si>
  <si>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</si>
  <si>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</si>
  <si>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</si>
  <si>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</si>
  <si>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</si>
  <si>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</si>
  <si>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</si>
  <si>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</si>
  <si>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</si>
  <si>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</si>
  <si>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</si>
  <si>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</si>
  <si>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</si>
  <si>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</si>
  <si>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</si>
  <si>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</si>
  <si>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</si>
  <si>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</si>
  <si>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</si>
  <si>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</si>
  <si>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</si>
  <si>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</si>
  <si>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</si>
  <si>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</si>
  <si>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</si>
  <si>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</si>
  <si>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</si>
  <si>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</si>
  <si>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</si>
  <si>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</si>
  <si>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</si>
  <si>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</si>
  <si>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</si>
  <si>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</si>
  <si>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</si>
  <si>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</si>
  <si>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</si>
  <si>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</si>
  <si>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</si>
  <si>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</si>
  <si>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</si>
  <si>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</si>
  <si>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</si>
  <si>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</si>
  <si>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</si>
  <si>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</si>
  <si>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</si>
  <si>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</si>
  <si>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</si>
  <si>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</si>
  <si>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</si>
  <si>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</si>
  <si>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</si>
  <si>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</si>
  <si>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</si>
  <si>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</si>
  <si>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</si>
  <si>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</si>
  <si>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</si>
  <si>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</si>
  <si>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</si>
  <si>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</si>
  <si>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</si>
  <si>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</si>
  <si>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</si>
  <si>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</si>
  <si>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</si>
  <si>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</si>
  <si>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</si>
  <si>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</si>
  <si>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</si>
  <si>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</si>
  <si>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</si>
  <si>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</si>
  <si>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</si>
  <si>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</si>
  <si>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</si>
  <si>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</si>
  <si>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</si>
  <si>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</si>
  <si>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</si>
  <si>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</si>
  <si>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</si>
  <si>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</si>
  <si>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</si>
  <si>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</si>
  <si>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</si>
  <si>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</si>
  <si>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</si>
  <si>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</si>
  <si>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</si>
  <si>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</si>
  <si>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</si>
  <si>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</si>
  <si>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</si>
  <si>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</si>
  <si>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</si>
  <si>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</si>
  <si>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</si>
  <si>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</si>
  <si>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502</t>
  </si>
  <si>
    <t>机关商品和服务支出</t>
  </si>
  <si>
    <t>02</t>
  </si>
  <si>
    <t>津贴补贴</t>
  </si>
  <si>
    <t>办公经费</t>
  </si>
  <si>
    <t>03</t>
  </si>
  <si>
    <t>奖金</t>
  </si>
  <si>
    <t>505</t>
  </si>
  <si>
    <t>对事业单位经常性补助</t>
  </si>
  <si>
    <t>07</t>
  </si>
  <si>
    <t>绩效工资</t>
  </si>
  <si>
    <t>08</t>
  </si>
  <si>
    <t>机关事业单位基本养老保险缴费</t>
  </si>
  <si>
    <t>商品和服务支出</t>
  </si>
  <si>
    <t>09</t>
  </si>
  <si>
    <t>职业年金缴费</t>
  </si>
  <si>
    <t>506</t>
  </si>
  <si>
    <t>对事业单位资本性补助</t>
  </si>
  <si>
    <t>职工基本医疗保险缴费</t>
  </si>
  <si>
    <t>资本性支出（一）</t>
  </si>
  <si>
    <t>公务员医疗补助缴费</t>
  </si>
  <si>
    <t>509</t>
  </si>
  <si>
    <t>对个人和家庭的补助</t>
  </si>
  <si>
    <t>其他社会保障缴费</t>
  </si>
  <si>
    <t>社会福利和救助</t>
  </si>
  <si>
    <t>助学金</t>
  </si>
  <si>
    <t>99</t>
  </si>
  <si>
    <t>其他工资福利支出</t>
  </si>
  <si>
    <t>05</t>
  </si>
  <si>
    <t>离退休费</t>
  </si>
  <si>
    <t>302</t>
  </si>
  <si>
    <t>办公费</t>
  </si>
  <si>
    <t>印刷费</t>
  </si>
  <si>
    <t>咨询费</t>
  </si>
  <si>
    <t>邮电费</t>
  </si>
  <si>
    <t>物业管理费</t>
  </si>
  <si>
    <t>差旅费</t>
  </si>
  <si>
    <t>维修（护）费</t>
  </si>
  <si>
    <t>会议费</t>
  </si>
  <si>
    <t>培训费</t>
  </si>
  <si>
    <t>公务接待费</t>
  </si>
  <si>
    <t>26</t>
  </si>
  <si>
    <t>劳务费</t>
  </si>
  <si>
    <t>27</t>
  </si>
  <si>
    <t>委托业务费</t>
  </si>
  <si>
    <t>28</t>
  </si>
  <si>
    <t>工会经费</t>
  </si>
  <si>
    <t>29</t>
  </si>
  <si>
    <t>福利费</t>
  </si>
  <si>
    <t>31</t>
  </si>
  <si>
    <t>公务用车运行维护费</t>
  </si>
  <si>
    <t>39</t>
  </si>
  <si>
    <t>其他交通费用</t>
  </si>
  <si>
    <t>其他商品和服务支出</t>
  </si>
  <si>
    <t>303</t>
  </si>
  <si>
    <t>退休费</t>
  </si>
  <si>
    <t>生活补助</t>
  </si>
  <si>
    <t>医疗费补助</t>
  </si>
  <si>
    <t>310</t>
  </si>
  <si>
    <t>资本性支出</t>
  </si>
  <si>
    <t>办公设备购置</t>
  </si>
  <si>
    <t>专用设备购置</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</si>
  <si>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</si>
  <si>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</si>
  <si>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</si>
  <si>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</si>
  <si>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</si>
  <si>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</si>
  <si>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</si>
  <si>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</si>
  <si>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</si>
  <si>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</si>
  <si>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</si>
  <si>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</si>
  <si>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</si>
  <si>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</si>
  <si>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</si>
  <si>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</si>
  <si>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</si>
  <si>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</si>
  <si>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</si>
  <si>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</si>
  <si>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</si>
  <si>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</si>
  <si>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</si>
  <si>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</si>
  <si>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</si>
  <si>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</si>
  <si>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</si>
  <si>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530300210000000021650</t>
  </si>
  <si>
    <t>事业人员支出工资</t>
  </si>
  <si>
    <t>30101</t>
  </si>
  <si>
    <t>30102</t>
  </si>
  <si>
    <t>30107</t>
  </si>
  <si>
    <t>530300231100001499069</t>
  </si>
  <si>
    <t>事业人员参照公务员规范后绩效奖</t>
  </si>
  <si>
    <t>530300210000000021660</t>
  </si>
  <si>
    <t>社会保障缴费（养老保险）</t>
  </si>
  <si>
    <t>30108</t>
  </si>
  <si>
    <t>530300210000000021657</t>
  </si>
  <si>
    <t>社会保障缴费（基本医疗保险）</t>
  </si>
  <si>
    <t>30110</t>
  </si>
  <si>
    <t>530300210000000021656</t>
  </si>
  <si>
    <t>社会保障缴费（工伤保险）</t>
  </si>
  <si>
    <t>30112</t>
  </si>
  <si>
    <t>530300210000000021659</t>
  </si>
  <si>
    <t>社会保障缴费（失业保险）</t>
  </si>
  <si>
    <t>530300210000000021655</t>
  </si>
  <si>
    <t>社会保障缴费（附加商业险）</t>
  </si>
  <si>
    <t>530300210000000021663</t>
  </si>
  <si>
    <t>社会保障缴费（住房公积金）</t>
  </si>
  <si>
    <t>30113</t>
  </si>
  <si>
    <t>530300231100001498424</t>
  </si>
  <si>
    <t>学校一般公用经费</t>
  </si>
  <si>
    <t>30209</t>
  </si>
  <si>
    <t>30227</t>
  </si>
  <si>
    <t>30211</t>
  </si>
  <si>
    <t>530300210000000021700</t>
  </si>
  <si>
    <t>30217</t>
  </si>
  <si>
    <t>30299</t>
  </si>
  <si>
    <t>30202</t>
  </si>
  <si>
    <t>30213</t>
  </si>
  <si>
    <t>30201</t>
  </si>
  <si>
    <t>31002</t>
  </si>
  <si>
    <t>30226</t>
  </si>
  <si>
    <t>530300210000000021674</t>
  </si>
  <si>
    <t>退休公用经费</t>
  </si>
  <si>
    <t>530300210000000021673</t>
  </si>
  <si>
    <t>30216</t>
  </si>
  <si>
    <t>530300210000000021669</t>
  </si>
  <si>
    <t>30228</t>
  </si>
  <si>
    <t>530300210000000021670</t>
  </si>
  <si>
    <t>30229</t>
  </si>
  <si>
    <t>530300241100002472612</t>
  </si>
  <si>
    <t>遗属生活补助资金</t>
  </si>
  <si>
    <t>30305</t>
  </si>
  <si>
    <t>530300221100000979399</t>
  </si>
  <si>
    <t>其他行政事业单位医疗支出专项资金</t>
  </si>
  <si>
    <t>530300231100001248774</t>
  </si>
  <si>
    <t>曲靖市民族中学事业绩效激励补助专项资金</t>
  </si>
  <si>
    <t>530300231100001405620</t>
  </si>
  <si>
    <t>其他人员支出</t>
  </si>
  <si>
    <t>30199</t>
  </si>
  <si>
    <t>预算05-1表</t>
  </si>
  <si>
    <t>项目支出预算表（其他运转类.特定目标类项目）</t>
  </si>
  <si>
    <t>项目分类</t>
  </si>
  <si>
    <t>经济科目编码</t>
  </si>
  <si>
    <t>经济科目名称</t>
  </si>
  <si>
    <t>本年拨款</t>
  </si>
  <si>
    <t>其中：本次下达</t>
  </si>
  <si>
    <t>城乡义务教育生均公用经费（初中）专项资金</t>
  </si>
  <si>
    <t>民生类</t>
  </si>
  <si>
    <t>530300221100000720589</t>
  </si>
  <si>
    <t>30203</t>
  </si>
  <si>
    <t>30207</t>
  </si>
  <si>
    <t>家庭经济困难学生生活补助（初中）专项资金</t>
  </si>
  <si>
    <t>530300211100000139437</t>
  </si>
  <si>
    <t>30308</t>
  </si>
  <si>
    <t>农村义务教育学生营养改善计划专项资金</t>
  </si>
  <si>
    <t>530300221100000341973</t>
  </si>
  <si>
    <t>普通高中学生资助家庭经济困难学生国家助学金专项资金</t>
  </si>
  <si>
    <t>530300211100000024275</t>
  </si>
  <si>
    <t>普通高中学生资助家庭经济困难学生生活费补助专项资金</t>
  </si>
  <si>
    <t>530300211100000146757</t>
  </si>
  <si>
    <t>普通高中学生资助免除家庭经济困难学生学杂费专项资金</t>
  </si>
  <si>
    <t>530300221100000906740</t>
  </si>
  <si>
    <t>曲靖市民族中学促发展专项资金</t>
  </si>
  <si>
    <t>事业发展类</t>
  </si>
  <si>
    <t>530300200000000001184</t>
  </si>
  <si>
    <t>30231</t>
  </si>
  <si>
    <t>31003</t>
  </si>
  <si>
    <t>义务教育阶段特殊教育学校和随班就读残疾学生生均公用经费专项资金</t>
  </si>
  <si>
    <t>530300221100000345884</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</si>
  <si>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</si>
  <si>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</si>
  <si>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</si>
  <si>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</si>
  <si>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</si>
  <si>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</si>
  <si>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</si>
  <si>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</si>
  <si>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</si>
  <si>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</si>
  <si>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</si>
  <si>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</si>
  <si>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满足家庭经济困难学生基本学习生活需要，对普通高中家庭经济困难在校学生，尤其是建档立卡学生发放国家助学金，提升就学质量及生活质量。</t>
  </si>
  <si>
    <t>产出指标</t>
  </si>
  <si>
    <t>数量指标</t>
  </si>
  <si>
    <t>★★★资助家庭经济困难学生</t>
  </si>
  <si>
    <t>&gt;=</t>
  </si>
  <si>
    <t>300</t>
  </si>
  <si>
    <t>人</t>
  </si>
  <si>
    <t>定量指标</t>
  </si>
  <si>
    <t>我校普高助学金资助人数</t>
  </si>
  <si>
    <t>质量指标</t>
  </si>
  <si>
    <t>资助标准达标率（100%</t>
  </si>
  <si>
    <t>=</t>
  </si>
  <si>
    <t>100</t>
  </si>
  <si>
    <t>%</t>
  </si>
  <si>
    <t>按照要求资助</t>
  </si>
  <si>
    <t>时效指标</t>
  </si>
  <si>
    <t>资助经费及时发放率</t>
  </si>
  <si>
    <t>&lt;=</t>
  </si>
  <si>
    <t>经费到达及时发放</t>
  </si>
  <si>
    <t>资助周期</t>
  </si>
  <si>
    <t>年</t>
  </si>
  <si>
    <t>高中时期符合条件应资助</t>
  </si>
  <si>
    <t>效益指标</t>
  </si>
  <si>
    <t>社会效益指标</t>
  </si>
  <si>
    <t>减轻资助学生经济负担</t>
  </si>
  <si>
    <t>90</t>
  </si>
  <si>
    <t>资助效益</t>
  </si>
  <si>
    <t>满意度指标</t>
  </si>
  <si>
    <t>服务对象满意度指标</t>
  </si>
  <si>
    <t>★受助学生满意度（≥</t>
  </si>
  <si>
    <t>根据调查回访</t>
  </si>
  <si>
    <t>按时、足额将补助到人，持续改善学校办学条件，保障学校正常运转。</t>
  </si>
  <si>
    <t>用于学校运转保障金额</t>
  </si>
  <si>
    <t>171522</t>
  </si>
  <si>
    <t>元</t>
  </si>
  <si>
    <t>实际保障学校运转金额</t>
  </si>
  <si>
    <t>按时、足额将补助补助到人，持续改善学校办学条件，保障学校正常运转。</t>
  </si>
  <si>
    <t>预算执行率</t>
  </si>
  <si>
    <t>项目实际执行情况</t>
  </si>
  <si>
    <t>补助资金使用效率</t>
  </si>
  <si>
    <t>95</t>
  </si>
  <si>
    <t>资金使用评价情况</t>
  </si>
  <si>
    <t>义务教育补助人数</t>
  </si>
  <si>
    <t>2310</t>
  </si>
  <si>
    <t>补助义务教育学生人数</t>
  </si>
  <si>
    <t>资金使用时间</t>
  </si>
  <si>
    <t>项目在1年内有效完成。</t>
  </si>
  <si>
    <t>受益人群覆盖率</t>
  </si>
  <si>
    <t>（实际实现受益人群数/计划实现受益人群数）*100%</t>
  </si>
  <si>
    <t>师生满意度</t>
  </si>
  <si>
    <t>满意度调查反馈，满意度率</t>
  </si>
  <si>
    <t>将2024年度生活补助资金补助到位，达到无学生因贫失学的目标。</t>
  </si>
  <si>
    <t>建档立卡资助人数</t>
  </si>
  <si>
    <t>根据国家建档立卡评定标准符合政策人数</t>
  </si>
  <si>
    <t>将2023年度生活补助资金补助到位，达到无学生因贫失学的目标。</t>
  </si>
  <si>
    <t>建档立卡学生资助率</t>
  </si>
  <si>
    <t>下达资金完成率</t>
  </si>
  <si>
    <t>下达资金使用率</t>
  </si>
  <si>
    <t>资金使用周期</t>
  </si>
  <si>
    <t>当年资金当年完成</t>
  </si>
  <si>
    <t>成本指标</t>
  </si>
  <si>
    <t>资助标准达标率</t>
  </si>
  <si>
    <t>建档立卡免除学费标准1400元/人.学年</t>
  </si>
  <si>
    <t>可持续影响指标</t>
  </si>
  <si>
    <t>资助年限</t>
  </si>
  <si>
    <t>高中3年符合资助条件年限</t>
  </si>
  <si>
    <t>资助对象满意度</t>
  </si>
  <si>
    <t>根据调查问卷反馈</t>
  </si>
  <si>
    <t>资助人数</t>
  </si>
  <si>
    <t>78</t>
  </si>
  <si>
    <t>我校资助系统通过人数</t>
  </si>
  <si>
    <t>建档立卡资助比例</t>
  </si>
  <si>
    <t>学生建档立卡资助情况</t>
  </si>
  <si>
    <t>建档立卡贫困户子女资助比例</t>
  </si>
  <si>
    <t>资助建档立卡人数占比</t>
  </si>
  <si>
    <t>受助学生满意度</t>
  </si>
  <si>
    <t>以实际在校寄宿制家庭经济困难学生和非寄宿制建档立卡等四类家庭经济困难学生人数为依据，按照生活补助标准，按时、足额下达补助资金，确保补助资金覆盖城乡义务教育家庭经济困难学生，保证城乡义务教育家庭经济困难学生不因贫失学。</t>
  </si>
  <si>
    <t>资金发放率</t>
  </si>
  <si>
    <t>资金发放金额占总金额百分比</t>
  </si>
  <si>
    <t>补助资金到位率</t>
  </si>
  <si>
    <t>及时发放补助资金确保按时按量补助学生</t>
  </si>
  <si>
    <t>项目周期控制率</t>
  </si>
  <si>
    <t>资金指标到位及时拨回，及时发放至补助学生</t>
  </si>
  <si>
    <t>资金补助达标率</t>
  </si>
  <si>
    <t>初中寄宿制补助1250元/生.年</t>
  </si>
  <si>
    <t>初中3年补助率</t>
  </si>
  <si>
    <t>补助学生满意度</t>
  </si>
  <si>
    <t>保障2024年正常教育教学活动，确保教师培训所需资金得到有效保障。</t>
  </si>
  <si>
    <t>1080</t>
  </si>
  <si>
    <t>资金使用效率</t>
  </si>
  <si>
    <t>经费补助人数</t>
  </si>
  <si>
    <t>收益人群覆盖率</t>
  </si>
  <si>
    <t>实际收益人数</t>
  </si>
  <si>
    <t>满意度调查反馈，满意度率。</t>
  </si>
  <si>
    <t>1、加大招生力度，加强班级管理，实现教育部小班制教育教学，控制每班学生人数的同时，老师能够优质优量的完成教学任务，预计招生人数1300人。
2、保障外聘教师工资，同工同酬，保证教师团队的稳定性，维护教师队伍的团结性，外聘教师满意度达90%以上，确保学校教育教学工作顺利进行。
3、为打造文明校园，安全校园，美丽校园，在提高教育教学质量的同时为曲靖创建全国文明城市出力。
4、为保证学生在良好的环境中学习，增加发电机，热水泵保证公租房、学生宿舍正常用水用电，做到学生入舍水电全有，不断水不断电。</t>
  </si>
  <si>
    <t>招生人数</t>
  </si>
  <si>
    <t>1300</t>
  </si>
  <si>
    <t>2024年秋季学期招生人数</t>
  </si>
  <si>
    <t>组织培训人数</t>
  </si>
  <si>
    <t>200</t>
  </si>
  <si>
    <t>学校组织教师培训人数</t>
  </si>
  <si>
    <t>教师参加培训合格率</t>
  </si>
  <si>
    <t>2023年全校教师参加培训，通过培训考试的合格率</t>
  </si>
  <si>
    <t>财政一体化系统运用达标率</t>
  </si>
  <si>
    <t>财政一体化系统使用人数</t>
  </si>
  <si>
    <t>财务人员政策知晓率</t>
  </si>
  <si>
    <t>财务人员政策知晓程度</t>
  </si>
  <si>
    <t>预算误差率</t>
  </si>
  <si>
    <t>&lt;</t>
  </si>
  <si>
    <t>提高预算准确性</t>
  </si>
  <si>
    <t>资金兑付及时率</t>
  </si>
  <si>
    <t>将学生学费及住宿费，租金及联合办学经费等非税收入在该年内保量保时的全额上缴财政，上缴后在该年全额保量保时的拨回本校特设专户。</t>
  </si>
  <si>
    <t>项目期控制率</t>
  </si>
  <si>
    <t>提高资金使用效率</t>
  </si>
  <si>
    <t>培训时间效率</t>
  </si>
  <si>
    <t>经济成本指标</t>
  </si>
  <si>
    <t>660</t>
  </si>
  <si>
    <t>万元</t>
  </si>
  <si>
    <t>预计使用劳务费660万元，保障外聘教师工资及学校正常运转。</t>
  </si>
  <si>
    <t>化解大班额率</t>
  </si>
  <si>
    <t>全面实现小班额</t>
  </si>
  <si>
    <t>　受益学生及教师 满意度</t>
  </si>
  <si>
    <t>保障外聘教师工资，维护教师队伍稳定，确保学校教育教学工作顺利进行，打造文明校园，安全校园，美丽校园，在提高教育教学质量的同时为曲靖创建全国文明城市出力。 做到让老师、学生满意。</t>
  </si>
  <si>
    <t>外聘教师工资满意度</t>
  </si>
  <si>
    <t>80</t>
  </si>
  <si>
    <t>外聘教师工资满意度，按时保障外聘教师工资，确保教师团队人员稳定</t>
  </si>
  <si>
    <t>保障外聘教师工资，保证教学持续稳定进行，维护教师队伍稳定，保证教学持续稳定进行，确保学校教育教学工作顺利进行。</t>
  </si>
  <si>
    <t>540</t>
  </si>
  <si>
    <t>聘教师工资及其他外来人员劳务支出</t>
  </si>
  <si>
    <t>保障外聘教师工资，维护教师队伍稳定</t>
  </si>
  <si>
    <t>指标值为作用明显</t>
  </si>
  <si>
    <t>定性指标</t>
  </si>
  <si>
    <t>根据教育规划数的同时，老师能够优质优量的完成教学任务，保障外聘教师工资，同工同酬，维护教师队伍稳定，确保学校教育教学工作顺利进行，打造文明校园，安全校园，美丽校园。</t>
  </si>
  <si>
    <t>受益学生及教师 满意度</t>
  </si>
  <si>
    <t>按时、足额将补助到人，确保所有符合条件学生享受农村义务教育营养改善计划。</t>
  </si>
  <si>
    <t>应受助学生受助比例</t>
  </si>
  <si>
    <t>根据教育事业统计报表人数进行补助</t>
  </si>
  <si>
    <t>按时、足额将补助补助到人，确保所有符合条件学生享受农村义务教育营养改善计划。</t>
  </si>
  <si>
    <t>补助覆盖率</t>
  </si>
  <si>
    <t>符合条件学生全额补助</t>
  </si>
  <si>
    <t>资金到位率</t>
  </si>
  <si>
    <t>2024年资金到位</t>
  </si>
  <si>
    <t>及时将国家资金发放到位</t>
  </si>
  <si>
    <t>补助周期</t>
  </si>
  <si>
    <t>义务教育时间段3年符合补助标准的都应补助</t>
  </si>
  <si>
    <t>根据问卷调查反馈</t>
  </si>
  <si>
    <t>预算05-3表</t>
  </si>
  <si>
    <t>项目支出绩效目标表（另文下达）</t>
  </si>
  <si>
    <t>说明：曲靖市民族中学2024年无另文下达预算支出，故此表为空</t>
  </si>
  <si>
    <t>预算06表</t>
  </si>
  <si>
    <t>政府性基金预算支出预算表</t>
  </si>
  <si>
    <t>单位名称：预算科</t>
  </si>
  <si>
    <t>单位名称</t>
  </si>
  <si>
    <t>本年政府性基金预算支出</t>
  </si>
  <si>
    <t>说明：曲靖市民族中学2024年无政府性基金预算支出，故此表为空</t>
  </si>
  <si>
    <t>国有资本经营预算支出预算表</t>
  </si>
  <si>
    <t>本年国有资本经营预算支出</t>
  </si>
  <si>
    <t>说明：曲靖市民族中学2024年无政国有资本经营预算支出，故此表为空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</si>
  <si>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</si>
  <si>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</si>
  <si>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</si>
  <si>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</si>
  <si>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</si>
  <si>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</si>
  <si>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</si>
  <si>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</si>
  <si>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</si>
  <si>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</si>
  <si>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</si>
  <si>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80400157</t>
  </si>
  <si>
    <t>汽油</t>
  </si>
  <si>
    <t>A07070101 汽油</t>
  </si>
  <si>
    <t>升</t>
  </si>
  <si>
    <t>保险</t>
  </si>
  <si>
    <t>C1804010201 机动车保险服务</t>
  </si>
  <si>
    <t>个</t>
  </si>
  <si>
    <t>课桌椅</t>
  </si>
  <si>
    <t>A05010304 教学、实验椅凳</t>
  </si>
  <si>
    <t xml:space="preserve">套 </t>
  </si>
  <si>
    <t>700</t>
  </si>
  <si>
    <t>复印纸</t>
  </si>
  <si>
    <t>A05040101 复印纸</t>
  </si>
  <si>
    <t>批</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</si>
  <si>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</si>
  <si>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</si>
  <si>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</si>
  <si>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</si>
  <si>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</si>
  <si>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</si>
  <si>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</si>
  <si>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</si>
  <si>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</si>
  <si>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</si>
  <si>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说明：曲靖市民族中学2024年政府购买服务预算支出，故此表为空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</si>
  <si>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</si>
  <si>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</si>
  <si>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</si>
  <si>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</si>
  <si>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</si>
  <si>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</si>
  <si>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</si>
  <si>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</si>
  <si>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</si>
  <si>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</si>
  <si>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</si>
  <si>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</si>
  <si>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</si>
  <si>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</si>
  <si>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</si>
  <si>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说明：曲靖市民族中学2024年无市对下转移支付预算支出，故此表为空</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</si>
  <si>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</si>
  <si>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</si>
  <si>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</si>
  <si>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</si>
  <si>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</si>
  <si>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</si>
  <si>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</si>
  <si>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</si>
  <si>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</si>
  <si>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</si>
  <si>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</si>
  <si>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家具用具</t>
  </si>
  <si>
    <t>套</t>
  </si>
  <si>
    <t>预算12表</t>
  </si>
  <si>
    <t>上级补助项目支出预算表</t>
  </si>
  <si>
    <t>上级补助</t>
  </si>
  <si>
    <t>说明：曲靖市民族中学2024年无上级补助项目支出，故此表为空</t>
  </si>
  <si>
    <t>预算13表</t>
  </si>
  <si>
    <t>部门项目中期规划预算表</t>
  </si>
  <si>
    <t>项目级次</t>
  </si>
  <si>
    <t>2024年</t>
  </si>
  <si>
    <t>2025年</t>
  </si>
  <si>
    <t>2026年</t>
  </si>
  <si>
    <t>116 其他人员支出</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</si>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</sst>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51">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rgb="FF000000"/>
      <name val="宋体"/>
      <charset val="134"/>
    </font>
    <font>
      <sz val="9"/>
      <color rgb="FF000000"/>
      <name val="Microsoft YaHei UI"/>
      <charset val="134"/>
    </font>
    <font>
      <sz val="9"/>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28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1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6" fillId="3" borderId="16" applyNumberFormat="0" applyAlignment="0" applyProtection="0">
      <alignment vertical="center"/>
    </xf>
    <xf numFmtId="0" fontId="37" fillId="4" borderId="17" applyNumberFormat="0" applyAlignment="0" applyProtection="0">
      <alignment vertical="center"/>
    </xf>
    <xf numFmtId="0" fontId="38" fillId="4" borderId="16" applyNumberFormat="0" applyAlignment="0" applyProtection="0">
      <alignment vertical="center"/>
    </xf>
    <xf numFmtId="0" fontId="39" fillId="5" borderId="18" applyNumberFormat="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1" fillId="0" borderId="0"/>
    <xf numFmtId="0" fontId="47" fillId="0" borderId="4">
      <alignment horizontal="center" vertical="center"/>
    </xf>
    <xf numFmtId="0" fontId="47" fillId="0" borderId="4">
      <alignment horizontal="center" vertical="center"/>
      <protection locked="0"/>
    </xf>
    <xf numFmtId="0" fontId="2" fillId="0" borderId="0">
      <alignment horizontal="center" vertical="top"/>
    </xf>
    <xf numFmtId="0" fontId="26" fillId="0" borderId="0">
      <alignment horizontal="center" vertical="center"/>
    </xf>
    <xf numFmtId="0" fontId="4" fillId="0" borderId="7">
      <alignment horizontal="center" vertical="center"/>
    </xf>
    <xf numFmtId="4" fontId="3" fillId="0" borderId="1">
      <alignment horizontal="right" vertical="center"/>
    </xf>
    <xf numFmtId="4" fontId="3" fillId="0" borderId="1">
      <alignment horizontal="right" vertical="center"/>
      <protection locked="0"/>
    </xf>
    <xf numFmtId="4" fontId="3" fillId="0" borderId="11">
      <alignment horizontal="right" vertical="center"/>
      <protection locked="0"/>
    </xf>
    <xf numFmtId="4" fontId="47" fillId="0" borderId="11">
      <alignment horizontal="right" vertical="center"/>
    </xf>
    <xf numFmtId="4" fontId="3" fillId="0" borderId="11">
      <alignment horizontal="right" vertical="center"/>
    </xf>
    <xf numFmtId="0" fontId="6" fillId="0" borderId="0">
      <alignment horizontal="center" vertical="center"/>
    </xf>
    <xf numFmtId="0" fontId="47" fillId="0" borderId="1">
      <alignment horizontal="center" vertical="center"/>
    </xf>
    <xf numFmtId="0" fontId="3" fillId="0" borderId="0">
      <alignment horizontal="right"/>
    </xf>
    <xf numFmtId="4" fontId="47" fillId="0" borderId="1">
      <alignment horizontal="right" vertical="center"/>
    </xf>
    <xf numFmtId="0" fontId="3" fillId="0" borderId="1">
      <alignment horizontal="right" vertical="center"/>
    </xf>
    <xf numFmtId="4" fontId="47" fillId="0" borderId="1">
      <alignment horizontal="right" vertical="center"/>
      <protection locked="0"/>
    </xf>
    <xf numFmtId="0" fontId="48" fillId="0" borderId="0">
      <alignment vertical="top"/>
      <protection locked="0"/>
    </xf>
    <xf numFmtId="0" fontId="1" fillId="0" borderId="6">
      <alignment horizontal="center" vertical="center"/>
      <protection locked="0"/>
    </xf>
    <xf numFmtId="0" fontId="1" fillId="0" borderId="12">
      <alignment horizontal="center" vertical="center"/>
      <protection locked="0"/>
    </xf>
    <xf numFmtId="0" fontId="1" fillId="0" borderId="1">
      <alignment horizontal="center" vertical="center"/>
      <protection locked="0"/>
    </xf>
    <xf numFmtId="0" fontId="3" fillId="0" borderId="0">
      <alignment vertical="top"/>
      <protection locked="0"/>
    </xf>
    <xf numFmtId="0" fontId="3" fillId="0" borderId="0">
      <alignment horizontal="left" vertical="center"/>
    </xf>
    <xf numFmtId="0" fontId="1" fillId="0" borderId="12">
      <alignment horizontal="center" vertical="center" wrapText="1"/>
    </xf>
    <xf numFmtId="0" fontId="1" fillId="0" borderId="10">
      <alignment horizontal="center" vertical="center" wrapText="1"/>
      <protection locked="0"/>
    </xf>
    <xf numFmtId="0" fontId="1" fillId="0" borderId="7">
      <alignment horizontal="center" vertical="center" wrapText="1"/>
    </xf>
    <xf numFmtId="0" fontId="1" fillId="0" borderId="10">
      <alignment horizontal="center" vertical="center" wrapText="1"/>
    </xf>
    <xf numFmtId="0" fontId="1" fillId="0" borderId="9">
      <alignment horizontal="center" vertical="center" wrapText="1"/>
      <protection locked="0"/>
    </xf>
    <xf numFmtId="0" fontId="1" fillId="0" borderId="10">
      <alignment horizontal="center" vertical="center"/>
      <protection locked="0"/>
    </xf>
    <xf numFmtId="0" fontId="1" fillId="0" borderId="4">
      <alignment horizontal="center" vertical="center"/>
      <protection locked="0"/>
    </xf>
    <xf numFmtId="3" fontId="1" fillId="0" borderId="4">
      <alignment horizontal="center" vertical="center"/>
    </xf>
    <xf numFmtId="4" fontId="3" fillId="0" borderId="4">
      <alignment horizontal="right" vertical="center"/>
      <protection locked="0"/>
    </xf>
    <xf numFmtId="3" fontId="1" fillId="0" borderId="10">
      <alignment horizontal="center" vertical="center"/>
    </xf>
    <xf numFmtId="0" fontId="4" fillId="0" borderId="5">
      <alignment horizontal="center" vertical="center"/>
    </xf>
    <xf numFmtId="4" fontId="3" fillId="0" borderId="10">
      <alignment horizontal="right" vertical="center"/>
      <protection locked="0"/>
    </xf>
    <xf numFmtId="0" fontId="3" fillId="0" borderId="10">
      <alignment horizontal="right" vertical="center"/>
      <protection locked="0"/>
    </xf>
    <xf numFmtId="0" fontId="3" fillId="0" borderId="0">
      <alignment horizontal="right" wrapText="1"/>
      <protection locked="0"/>
    </xf>
    <xf numFmtId="0" fontId="1" fillId="0" borderId="8">
      <alignment horizontal="center" vertical="center" wrapText="1"/>
    </xf>
    <xf numFmtId="0" fontId="3" fillId="0" borderId="10">
      <alignment horizontal="righ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48" fillId="0" borderId="0">
      <alignment vertical="top"/>
      <protection locked="0"/>
    </xf>
    <xf numFmtId="0" fontId="4" fillId="0" borderId="2">
      <alignment horizontal="center" vertical="center"/>
    </xf>
    <xf numFmtId="0" fontId="4" fillId="0" borderId="4">
      <alignment horizontal="center" vertical="center"/>
    </xf>
    <xf numFmtId="0" fontId="3" fillId="0" borderId="1">
      <alignment horizontal="left" vertical="center"/>
    </xf>
    <xf numFmtId="0" fontId="3" fillId="0" borderId="4">
      <alignment horizontal="left" vertical="center"/>
    </xf>
    <xf numFmtId="0" fontId="1" fillId="0" borderId="1"/>
    <xf numFmtId="176" fontId="49" fillId="0" borderId="1">
      <alignment horizontal="right" vertical="center"/>
    </xf>
    <xf numFmtId="177" fontId="49" fillId="0" borderId="1">
      <alignment horizontal="right" vertical="center"/>
    </xf>
    <xf numFmtId="178" fontId="49" fillId="0" borderId="1">
      <alignment horizontal="right" vertical="center"/>
    </xf>
    <xf numFmtId="179" fontId="49" fillId="0" borderId="1">
      <alignment horizontal="right" vertical="center"/>
    </xf>
    <xf numFmtId="179" fontId="49" fillId="0" borderId="1">
      <alignment horizontal="right" vertical="center"/>
    </xf>
    <xf numFmtId="10" fontId="49" fillId="0" borderId="1">
      <alignment horizontal="right" vertical="center"/>
    </xf>
    <xf numFmtId="49" fontId="49" fillId="0" borderId="1">
      <alignment horizontal="left" vertical="center" wrapText="1"/>
    </xf>
    <xf numFmtId="180" fontId="49" fillId="0" borderId="1">
      <alignment horizontal="right" vertical="center"/>
    </xf>
    <xf numFmtId="0" fontId="1" fillId="0" borderId="0"/>
    <xf numFmtId="0" fontId="1" fillId="0" borderId="8">
      <alignment horizontal="center" vertical="center" wrapText="1"/>
      <protection locked="0"/>
    </xf>
    <xf numFmtId="0" fontId="1" fillId="0" borderId="9">
      <alignment horizontal="center" vertical="center" wrapText="1"/>
    </xf>
    <xf numFmtId="0" fontId="1" fillId="0" borderId="10">
      <alignment horizontal="center" vertical="center"/>
    </xf>
    <xf numFmtId="0" fontId="3" fillId="0" borderId="7">
      <alignment horizontal="right" vertical="center"/>
      <protection locked="0"/>
    </xf>
    <xf numFmtId="0" fontId="1" fillId="0" borderId="6">
      <alignment horizontal="center" vertical="center" wrapText="1"/>
      <protection locked="0"/>
    </xf>
    <xf numFmtId="0" fontId="6" fillId="0" borderId="0">
      <alignment horizontal="center" vertical="center"/>
      <protection locked="0"/>
    </xf>
    <xf numFmtId="0" fontId="1" fillId="0" borderId="6">
      <alignment horizontal="center" vertical="center" wrapText="1"/>
    </xf>
    <xf numFmtId="3" fontId="1" fillId="0" borderId="5">
      <alignment horizontal="center" vertical="center"/>
    </xf>
    <xf numFmtId="3" fontId="1" fillId="0" borderId="1">
      <alignment horizontal="center" vertical="center"/>
    </xf>
    <xf numFmtId="0" fontId="1" fillId="0" borderId="2">
      <alignment horizontal="center" vertical="center" wrapText="1"/>
      <protection locked="0"/>
    </xf>
    <xf numFmtId="0" fontId="1" fillId="0" borderId="3">
      <alignment horizontal="center" vertical="center" wrapText="1"/>
    </xf>
    <xf numFmtId="0" fontId="1" fillId="0" borderId="4">
      <alignment horizontal="center" vertical="center"/>
    </xf>
    <xf numFmtId="0" fontId="3" fillId="0" borderId="5">
      <alignment horizontal="center" vertical="center"/>
      <protection locked="0"/>
    </xf>
    <xf numFmtId="0" fontId="1" fillId="0" borderId="0"/>
    <xf numFmtId="0" fontId="3" fillId="0" borderId="5">
      <alignment horizontal="center" vertical="center" wrapText="1"/>
      <protection locked="0"/>
    </xf>
    <xf numFmtId="0" fontId="4" fillId="0" borderId="0">
      <alignment horizontal="left" vertical="center"/>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wrapText="1"/>
      <protection locked="0"/>
    </xf>
    <xf numFmtId="0" fontId="4" fillId="0" borderId="0"/>
    <xf numFmtId="0" fontId="2" fillId="0" borderId="0">
      <alignment horizontal="center" vertical="center"/>
    </xf>
    <xf numFmtId="0" fontId="4" fillId="0" borderId="5">
      <alignment horizontal="center" vertical="center"/>
    </xf>
    <xf numFmtId="0" fontId="4" fillId="0" borderId="2">
      <alignment horizontal="center" vertical="center"/>
    </xf>
    <xf numFmtId="0" fontId="4" fillId="0" borderId="4">
      <alignment horizontal="center" vertical="center"/>
    </xf>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0"/>
    <xf numFmtId="0" fontId="4" fillId="0" borderId="10">
      <alignment horizontal="center" vertical="center"/>
    </xf>
    <xf numFmtId="0" fontId="4" fillId="0" borderId="10">
      <alignment horizontal="center" vertical="center"/>
      <protection locked="0"/>
    </xf>
    <xf numFmtId="0" fontId="3" fillId="0" borderId="0">
      <alignment horizontal="right"/>
    </xf>
    <xf numFmtId="0" fontId="1" fillId="0" borderId="0"/>
    <xf numFmtId="0" fontId="1" fillId="0" borderId="10">
      <alignment horizontal="center" vertical="center" wrapText="1"/>
    </xf>
    <xf numFmtId="3" fontId="4" fillId="0" borderId="10">
      <alignment horizontal="center" vertical="center"/>
      <protection locked="0"/>
    </xf>
    <xf numFmtId="3" fontId="4" fillId="0" borderId="10">
      <alignment horizontal="center" vertical="center"/>
    </xf>
    <xf numFmtId="0" fontId="1" fillId="0" borderId="8">
      <alignment horizontal="center" vertical="center"/>
    </xf>
    <xf numFmtId="0" fontId="1" fillId="0" borderId="8">
      <alignment horizontal="center" vertical="center" wrapText="1"/>
    </xf>
    <xf numFmtId="3" fontId="4" fillId="0" borderId="10">
      <alignment horizontal="center" vertical="top"/>
      <protection locked="0"/>
    </xf>
    <xf numFmtId="0" fontId="1" fillId="0" borderId="10">
      <alignment horizontal="center" vertical="top"/>
    </xf>
    <xf numFmtId="0" fontId="3" fillId="0" borderId="0">
      <alignment horizontal="left" vertical="center" wrapText="1"/>
      <protection locked="0"/>
    </xf>
    <xf numFmtId="0" fontId="1" fillId="0" borderId="11">
      <alignment horizontal="center" vertical="center" wrapText="1"/>
      <protection locked="0"/>
    </xf>
    <xf numFmtId="0" fontId="1" fillId="0" borderId="0">
      <alignment vertical="center"/>
    </xf>
    <xf numFmtId="0" fontId="25" fillId="0" borderId="0">
      <alignment horizontal="center" vertical="center"/>
    </xf>
    <xf numFmtId="0" fontId="26" fillId="0" borderId="0">
      <alignment horizontal="center" vertical="center"/>
    </xf>
    <xf numFmtId="0" fontId="9" fillId="0" borderId="0">
      <alignment horizontal="right"/>
      <protection locked="0"/>
    </xf>
    <xf numFmtId="49" fontId="9"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0" fontId="10" fillId="0" borderId="0">
      <alignment horizontal="center" vertical="center"/>
      <protection locked="0"/>
    </xf>
    <xf numFmtId="0" fontId="1" fillId="0" borderId="7">
      <alignment horizontal="center" vertical="center"/>
      <protection locked="0"/>
    </xf>
    <xf numFmtId="0" fontId="1" fillId="0" borderId="0">
      <alignment horizontal="right"/>
    </xf>
    <xf numFmtId="0" fontId="10" fillId="0" borderId="0">
      <alignment horizontal="center" vertical="center"/>
    </xf>
    <xf numFmtId="0" fontId="10" fillId="0" borderId="0">
      <alignment horizontal="center" vertical="center" wrapText="1"/>
      <protection locked="0"/>
    </xf>
    <xf numFmtId="0" fontId="4" fillId="0" borderId="2">
      <alignment horizontal="center" vertical="center"/>
      <protection locked="0"/>
    </xf>
    <xf numFmtId="0" fontId="4" fillId="0" borderId="3">
      <alignment horizontal="center" vertical="center"/>
      <protection locked="0"/>
    </xf>
    <xf numFmtId="0" fontId="1" fillId="0" borderId="6">
      <alignment horizontal="center" vertical="center"/>
      <protection locked="0"/>
    </xf>
    <xf numFmtId="0" fontId="1" fillId="0" borderId="0"/>
    <xf numFmtId="0" fontId="1" fillId="0" borderId="0">
      <alignment vertical="top"/>
      <protection locked="0"/>
    </xf>
    <xf numFmtId="0" fontId="4" fillId="0" borderId="0">
      <alignment horizontal="left" vertical="center"/>
      <protection locked="0"/>
    </xf>
    <xf numFmtId="0" fontId="3" fillId="0" borderId="6">
      <alignment horizontal="left" vertical="center"/>
      <protection locked="0"/>
    </xf>
    <xf numFmtId="49" fontId="1" fillId="0" borderId="0">
      <protection locked="0"/>
    </xf>
    <xf numFmtId="0" fontId="3" fillId="0" borderId="7">
      <alignment horizontal="left" vertical="center"/>
      <protection locked="0"/>
    </xf>
    <xf numFmtId="0" fontId="4" fillId="0" borderId="5">
      <alignment horizontal="center" vertical="center" wrapText="1"/>
      <protection locked="0"/>
    </xf>
    <xf numFmtId="0" fontId="4" fillId="0" borderId="7">
      <alignment horizontal="center" vertical="center" wrapText="1"/>
      <protection locked="0"/>
    </xf>
    <xf numFmtId="0" fontId="4" fillId="0" borderId="7">
      <alignment horizontal="center" vertical="center"/>
      <protection locked="0"/>
    </xf>
    <xf numFmtId="0" fontId="1" fillId="0" borderId="7">
      <alignment horizontal="center"/>
    </xf>
    <xf numFmtId="0" fontId="4" fillId="0" borderId="4">
      <alignment horizontal="center" vertical="center"/>
      <protection locked="0"/>
    </xf>
    <xf numFmtId="0" fontId="3" fillId="0" borderId="1">
      <alignment horizontal="left" vertical="center"/>
    </xf>
    <xf numFmtId="0" fontId="1" fillId="0" borderId="0"/>
    <xf numFmtId="0" fontId="1" fillId="0" borderId="5">
      <alignment horizontal="center" vertical="center" wrapText="1"/>
      <protection locked="0"/>
    </xf>
    <xf numFmtId="0" fontId="3" fillId="0" borderId="6">
      <alignment horizontal="left" vertical="center"/>
    </xf>
    <xf numFmtId="0" fontId="3" fillId="0" borderId="7">
      <alignment horizontal="left" vertical="center"/>
    </xf>
    <xf numFmtId="0" fontId="4" fillId="0" borderId="3">
      <alignment horizontal="center" vertical="center"/>
    </xf>
    <xf numFmtId="0" fontId="3" fillId="0" borderId="1">
      <alignment horizontal="left" vertical="center" wrapText="1"/>
    </xf>
    <xf numFmtId="0" fontId="1" fillId="0" borderId="0">
      <alignment vertical="center"/>
    </xf>
    <xf numFmtId="0" fontId="4" fillId="0" borderId="1">
      <alignment horizontal="center" vertical="center"/>
      <protection locked="0"/>
    </xf>
    <xf numFmtId="0" fontId="4" fillId="0" borderId="1">
      <alignment horizontal="center" vertical="center" wrapText="1"/>
      <protection locked="0"/>
    </xf>
    <xf numFmtId="0" fontId="3"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6" fillId="0" borderId="0">
      <alignment horizontal="center" vertical="center"/>
    </xf>
    <xf numFmtId="0" fontId="1" fillId="0" borderId="0"/>
    <xf numFmtId="0" fontId="1" fillId="0" borderId="0">
      <alignment horizontal="right" vertical="center"/>
    </xf>
    <xf numFmtId="0" fontId="4" fillId="0" borderId="0">
      <alignment horizontal="right" wrapText="1"/>
    </xf>
    <xf numFmtId="0" fontId="4" fillId="0" borderId="21">
      <alignment horizontal="center" vertical="center" wrapText="1"/>
    </xf>
    <xf numFmtId="0" fontId="8" fillId="0" borderId="0">
      <alignment horizontal="center" vertical="center" wrapText="1"/>
    </xf>
    <xf numFmtId="0" fontId="7" fillId="0" borderId="0">
      <alignment vertical="top"/>
    </xf>
    <xf numFmtId="0" fontId="4" fillId="0" borderId="0">
      <protection locked="0"/>
    </xf>
    <xf numFmtId="0" fontId="4" fillId="0" borderId="5">
      <alignment horizontal="center" vertical="center"/>
      <protection locked="0"/>
    </xf>
    <xf numFmtId="0" fontId="4" fillId="0" borderId="0">
      <alignment horizontal="right" vertical="center"/>
      <protection locked="0"/>
    </xf>
    <xf numFmtId="0" fontId="4" fillId="0" borderId="0">
      <alignment horizontal="left" vertical="center" wrapText="1"/>
    </xf>
    <xf numFmtId="0" fontId="1" fillId="0" borderId="1">
      <alignment horizont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1" fillId="0" borderId="0">
      <alignment vertical="center"/>
    </xf>
    <xf numFmtId="0" fontId="1" fillId="0" borderId="0">
      <alignment vertical="center"/>
    </xf>
    <xf numFmtId="0" fontId="1" fillId="0" borderId="0"/>
    <xf numFmtId="0" fontId="1" fillId="0" borderId="0">
      <alignment vertical="top"/>
    </xf>
    <xf numFmtId="0" fontId="4" fillId="0" borderId="21">
      <alignment horizontal="center" vertical="center"/>
    </xf>
    <xf numFmtId="0" fontId="4" fillId="0" borderId="11">
      <alignment horizontal="center" vertical="center" wrapText="1"/>
      <protection locked="0"/>
    </xf>
    <xf numFmtId="0" fontId="4" fillId="0" borderId="8">
      <alignment horizontal="center" vertical="center"/>
    </xf>
    <xf numFmtId="0" fontId="1" fillId="0" borderId="0">
      <alignment vertical="center"/>
    </xf>
    <xf numFmtId="0" fontId="3" fillId="0" borderId="7">
      <alignment vertical="center" wrapText="1"/>
      <protection locked="0"/>
    </xf>
    <xf numFmtId="0" fontId="4" fillId="0" borderId="5">
      <alignment horizontal="center" vertical="center" wrapText="1"/>
    </xf>
    <xf numFmtId="0" fontId="4" fillId="0" borderId="6">
      <alignment horizontal="center" vertical="center" wrapText="1"/>
    </xf>
    <xf numFmtId="0" fontId="3" fillId="0" borderId="0">
      <alignment horizontal="right" vertical="center"/>
    </xf>
    <xf numFmtId="0" fontId="4" fillId="0" borderId="7">
      <alignment horizontal="center" vertical="center" wrapText="1"/>
    </xf>
    <xf numFmtId="0" fontId="6" fillId="0" borderId="0">
      <alignment horizontal="center" vertical="center" wrapText="1"/>
    </xf>
    <xf numFmtId="0" fontId="3" fillId="0" borderId="0">
      <alignment horizontal="left" vertical="center"/>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alignment horizontal="center" wrapText="1"/>
    </xf>
    <xf numFmtId="0" fontId="18" fillId="0" borderId="5">
      <alignment horizontal="center" vertical="center" wrapText="1"/>
    </xf>
    <xf numFmtId="0" fontId="17" fillId="0" borderId="0">
      <alignment horizontal="center" vertical="center" wrapText="1"/>
    </xf>
    <xf numFmtId="0" fontId="18" fillId="0" borderId="1">
      <alignment horizontal="center" vertical="center" wrapText="1"/>
    </xf>
    <xf numFmtId="49" fontId="1" fillId="0" borderId="0"/>
    <xf numFmtId="0" fontId="1" fillId="0" borderId="5">
      <alignment horizontal="center" vertical="center"/>
    </xf>
    <xf numFmtId="49" fontId="1" fillId="0" borderId="0"/>
    <xf numFmtId="49" fontId="4" fillId="0" borderId="6">
      <alignment horizontal="center" vertical="center" wrapText="1"/>
    </xf>
    <xf numFmtId="0" fontId="50" fillId="0" borderId="6">
      <alignment horizontal="center" vertical="center"/>
    </xf>
    <xf numFmtId="49" fontId="4" fillId="0" borderId="7">
      <alignment horizontal="center" vertical="center" wrapText="1"/>
    </xf>
    <xf numFmtId="0" fontId="50" fillId="0" borderId="7">
      <alignment horizontal="center" vertical="center"/>
    </xf>
    <xf numFmtId="0" fontId="21" fillId="0" borderId="0">
      <alignment horizontal="center" vertical="center"/>
    </xf>
    <xf numFmtId="0" fontId="7" fillId="0" borderId="1">
      <alignment horizontal="center" vertical="center"/>
    </xf>
    <xf numFmtId="0" fontId="1" fillId="0" borderId="7">
      <alignment horizontal="center" vertical="center"/>
    </xf>
    <xf numFmtId="49" fontId="4" fillId="0" borderId="5">
      <alignment horizontal="center" vertical="center" wrapText="1"/>
    </xf>
    <xf numFmtId="49" fontId="4" fillId="0" borderId="1">
      <alignment horizontal="center" vertical="center"/>
    </xf>
    <xf numFmtId="0" fontId="50" fillId="0" borderId="5">
      <alignment horizontal="center" vertical="center"/>
    </xf>
    <xf numFmtId="0" fontId="1" fillId="0" borderId="0">
      <alignment wrapText="1"/>
    </xf>
    <xf numFmtId="0" fontId="2" fillId="0" borderId="0">
      <alignment horizontal="center" vertical="center" wrapText="1"/>
    </xf>
    <xf numFmtId="0" fontId="4" fillId="0" borderId="8">
      <alignment horizontal="center" vertical="center" wrapText="1"/>
    </xf>
    <xf numFmtId="0" fontId="4" fillId="0" borderId="9">
      <alignment horizontal="center" vertical="center" wrapText="1"/>
    </xf>
    <xf numFmtId="0" fontId="4" fillId="0" borderId="10">
      <alignment horizontal="center" vertical="center" wrapText="1"/>
    </xf>
    <xf numFmtId="0" fontId="3" fillId="0" borderId="10">
      <alignment horizontal="left" vertical="center" wrapText="1"/>
    </xf>
    <xf numFmtId="0" fontId="3" fillId="0" borderId="12">
      <alignment horizontal="left" vertical="center"/>
    </xf>
    <xf numFmtId="0" fontId="3" fillId="0" borderId="10">
      <alignment horizontal="left" vertical="center"/>
    </xf>
    <xf numFmtId="0" fontId="1" fillId="0" borderId="0">
      <protection locked="0"/>
    </xf>
    <xf numFmtId="0" fontId="4" fillId="0" borderId="8">
      <alignment horizontal="center" vertical="center" wrapText="1"/>
      <protection locked="0"/>
    </xf>
    <xf numFmtId="0" fontId="4" fillId="0" borderId="9">
      <alignment horizontal="center" vertical="center" wrapText="1"/>
      <protection locked="0"/>
    </xf>
    <xf numFmtId="0" fontId="4" fillId="0" borderId="10">
      <alignment horizontal="center" vertical="center" wrapText="1"/>
      <protection locked="0"/>
    </xf>
    <xf numFmtId="0" fontId="3" fillId="0" borderId="10">
      <alignment horizontal="right" vertical="center"/>
      <protection locked="0"/>
    </xf>
    <xf numFmtId="0" fontId="3" fillId="0" borderId="10">
      <alignment horizontal="right" vertical="center"/>
    </xf>
    <xf numFmtId="0" fontId="3" fillId="0" borderId="0">
      <alignment vertical="top" wrapText="1"/>
      <protection locked="0"/>
    </xf>
    <xf numFmtId="0" fontId="3" fillId="0" borderId="0">
      <alignment horizontal="left" vertical="center" wrapText="1"/>
    </xf>
    <xf numFmtId="0" fontId="2" fillId="0" borderId="0">
      <alignment horizontal="center" vertical="center" wrapText="1"/>
      <protection locked="0"/>
    </xf>
    <xf numFmtId="0" fontId="4" fillId="0" borderId="6">
      <alignment horizontal="center" vertical="center" wrapText="1"/>
      <protection locked="0"/>
    </xf>
    <xf numFmtId="0" fontId="4" fillId="0" borderId="12">
      <alignment horizontal="center" vertical="center" wrapText="1"/>
    </xf>
    <xf numFmtId="0" fontId="3" fillId="0" borderId="0">
      <alignment horizontal="right"/>
      <protection locked="0"/>
    </xf>
    <xf numFmtId="0" fontId="4" fillId="0" borderId="6">
      <alignment horizontal="center" vertical="center"/>
      <protection locked="0"/>
    </xf>
    <xf numFmtId="0" fontId="4" fillId="0" borderId="12">
      <alignment horizontal="center" vertical="center"/>
      <protection locked="0"/>
    </xf>
    <xf numFmtId="0" fontId="3" fillId="0" borderId="0">
      <alignment horizontal="right" vertical="center" wrapText="1"/>
      <protection locked="0"/>
    </xf>
    <xf numFmtId="0" fontId="3" fillId="0" borderId="0">
      <alignment horizontal="right" wrapText="1"/>
      <protection locked="0"/>
    </xf>
    <xf numFmtId="0" fontId="4" fillId="0" borderId="12">
      <alignment horizontal="center" vertical="center" wrapText="1"/>
      <protection locked="0"/>
    </xf>
    <xf numFmtId="0" fontId="3" fillId="0" borderId="0">
      <alignment horizontal="right" vertical="center" wrapText="1"/>
    </xf>
    <xf numFmtId="0" fontId="3" fillId="0" borderId="0">
      <alignment horizontal="right" wrapText="1"/>
    </xf>
    <xf numFmtId="0" fontId="3" fillId="0" borderId="11">
      <alignment horizontal="center" vertical="center"/>
    </xf>
    <xf numFmtId="0" fontId="9" fillId="0" borderId="0">
      <alignment horizontal="right"/>
      <protection locked="0"/>
    </xf>
  </cellStyleXfs>
  <cellXfs count="284">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143">
      <alignment horizontal="center" vertical="center"/>
    </xf>
    <xf numFmtId="0" fontId="1" fillId="0" borderId="1" xfId="138">
      <alignment horizontal="center" vertical="center"/>
      <protection locked="0"/>
    </xf>
    <xf numFmtId="49" fontId="5" fillId="0" borderId="1" xfId="104" applyFont="1">
      <alignment horizontal="left" vertical="center" wrapText="1"/>
    </xf>
    <xf numFmtId="0" fontId="0" fillId="0" borderId="1" xfId="0" applyBorder="1"/>
    <xf numFmtId="179" fontId="5" fillId="0" borderId="1" xfId="0" applyNumberFormat="1" applyFont="1" applyBorder="1" applyAlignment="1">
      <alignment horizontal="right" vertical="center"/>
    </xf>
    <xf numFmtId="0" fontId="3" fillId="0" borderId="1" xfId="121" applyBorder="1">
      <alignment horizontal="center" vertical="center" wrapText="1"/>
      <protection locked="0"/>
    </xf>
    <xf numFmtId="0" fontId="3" fillId="0" borderId="1" xfId="123" applyBorder="1">
      <alignment horizontal="left" vertical="center" wrapText="1"/>
      <protection locked="0"/>
    </xf>
    <xf numFmtId="0" fontId="3" fillId="0" borderId="1" xfId="128" applyBorder="1">
      <alignment horizontal="left" vertical="center" wrapText="1"/>
      <protection locked="0"/>
    </xf>
    <xf numFmtId="49" fontId="1" fillId="0" borderId="0" xfId="124"/>
    <xf numFmtId="0" fontId="2" fillId="0" borderId="0" xfId="130">
      <alignment horizontal="center" vertical="center"/>
    </xf>
    <xf numFmtId="0" fontId="4" fillId="0" borderId="0" xfId="122">
      <alignment horizontal="left" vertical="center"/>
    </xf>
    <xf numFmtId="0" fontId="4" fillId="0" borderId="0" xfId="129"/>
    <xf numFmtId="0" fontId="4" fillId="0" borderId="2" xfId="140">
      <alignment horizontal="center" vertical="center" wrapText="1"/>
      <protection locked="0"/>
    </xf>
    <xf numFmtId="0" fontId="4" fillId="0" borderId="2" xfId="125">
      <alignment horizontal="center" vertical="center" wrapText="1"/>
    </xf>
    <xf numFmtId="0" fontId="4" fillId="0" borderId="2" xfId="132">
      <alignment horizontal="center" vertical="center"/>
    </xf>
    <xf numFmtId="0" fontId="4" fillId="0" borderId="3" xfId="141">
      <alignment horizontal="center" vertical="center" wrapText="1"/>
      <protection locked="0"/>
    </xf>
    <xf numFmtId="0" fontId="4" fillId="0" borderId="3" xfId="126">
      <alignment horizontal="center" vertical="center" wrapText="1"/>
    </xf>
    <xf numFmtId="0" fontId="4" fillId="0" borderId="3" xfId="191">
      <alignment horizontal="center" vertical="center"/>
    </xf>
    <xf numFmtId="0" fontId="4" fillId="0" borderId="4" xfId="142">
      <alignment horizontal="center" vertical="center" wrapText="1"/>
      <protection locked="0"/>
    </xf>
    <xf numFmtId="0" fontId="4" fillId="0" borderId="4" xfId="127">
      <alignment horizontal="center" vertical="center" wrapText="1"/>
    </xf>
    <xf numFmtId="0" fontId="4" fillId="0" borderId="4" xfId="133">
      <alignment horizontal="center" vertical="center"/>
    </xf>
    <xf numFmtId="0" fontId="3" fillId="0" borderId="1" xfId="192">
      <alignment horizontal="left" vertical="center" wrapText="1"/>
    </xf>
    <xf numFmtId="0" fontId="1" fillId="0" borderId="5" xfId="188">
      <alignment horizontal="center" vertical="center" wrapText="1"/>
      <protection locked="0"/>
    </xf>
    <xf numFmtId="0" fontId="3" fillId="0" borderId="6" xfId="189">
      <alignment horizontal="left" vertical="center"/>
    </xf>
    <xf numFmtId="0" fontId="3" fillId="0" borderId="7" xfId="190">
      <alignment horizontal="left" vertical="center"/>
    </xf>
    <xf numFmtId="0" fontId="1" fillId="0" borderId="0" xfId="135">
      <alignment horizontal="right" vertical="center"/>
      <protection locked="0"/>
    </xf>
    <xf numFmtId="0" fontId="4" fillId="0" borderId="5" xfId="131">
      <alignment horizontal="center" vertical="center"/>
    </xf>
    <xf numFmtId="0" fontId="4" fillId="0" borderId="6" xfId="134">
      <alignment horizontal="center" vertical="center"/>
    </xf>
    <xf numFmtId="0" fontId="4" fillId="0" borderId="7" xfId="137">
      <alignment horizontal="center" vertical="center"/>
    </xf>
    <xf numFmtId="0" fontId="3" fillId="0" borderId="0" xfId="227">
      <alignment horizontal="right" vertical="center"/>
    </xf>
    <xf numFmtId="0" fontId="6" fillId="0" borderId="0" xfId="229">
      <alignment horizontal="center" vertical="center" wrapText="1"/>
    </xf>
    <xf numFmtId="0" fontId="3" fillId="0" borderId="0" xfId="0" applyFont="1" applyAlignment="1">
      <alignment horizontal="left" vertical="center"/>
    </xf>
    <xf numFmtId="0" fontId="4" fillId="0" borderId="5" xfId="225">
      <alignment horizontal="center" vertical="center" wrapText="1"/>
    </xf>
    <xf numFmtId="0" fontId="4" fillId="0" borderId="6" xfId="226">
      <alignment horizontal="center" vertical="center" wrapText="1"/>
    </xf>
    <xf numFmtId="0" fontId="4" fillId="0" borderId="7" xfId="228">
      <alignment horizontal="center" vertical="center" wrapText="1"/>
    </xf>
    <xf numFmtId="0" fontId="4" fillId="0" borderId="1" xfId="231">
      <alignment horizontal="center" vertical="center" wrapText="1"/>
    </xf>
    <xf numFmtId="49" fontId="5" fillId="0" borderId="1" xfId="104" applyFont="1" applyFill="1">
      <alignment horizontal="left" vertical="center" wrapText="1"/>
    </xf>
    <xf numFmtId="0" fontId="3" fillId="0" borderId="1" xfId="233">
      <alignment horizontal="center" vertical="center" wrapText="1"/>
      <protection locked="0"/>
    </xf>
    <xf numFmtId="0" fontId="3" fillId="0" borderId="7" xfId="224">
      <alignment vertical="center" wrapText="1"/>
      <protection locked="0"/>
    </xf>
    <xf numFmtId="0" fontId="6" fillId="0" borderId="0" xfId="0" applyFont="1" applyAlignment="1">
      <alignment horizontal="center" vertical="center"/>
    </xf>
    <xf numFmtId="0" fontId="2" fillId="0" borderId="0" xfId="0" applyFont="1" applyAlignment="1" applyProtection="1">
      <alignment horizontal="center" vertical="center"/>
      <protection locked="0"/>
    </xf>
    <xf numFmtId="0" fontId="4" fillId="0" borderId="1" xfId="194">
      <alignment horizontal="center" vertical="center"/>
      <protection locked="0"/>
    </xf>
    <xf numFmtId="0" fontId="4" fillId="0" borderId="1" xfId="195">
      <alignment horizontal="center" vertical="center" wrapText="1"/>
      <protection locked="0"/>
    </xf>
    <xf numFmtId="0" fontId="3" fillId="0" borderId="0" xfId="0" applyFont="1" applyAlignment="1" applyProtection="1">
      <alignment horizontal="right" vertical="center"/>
      <protection locked="0"/>
    </xf>
    <xf numFmtId="0" fontId="1" fillId="0" borderId="0" xfId="202">
      <alignment horizontal="right" vertical="center"/>
    </xf>
    <xf numFmtId="0" fontId="7" fillId="0" borderId="0" xfId="206">
      <alignment vertical="top"/>
    </xf>
    <xf numFmtId="0" fontId="8" fillId="0" borderId="0" xfId="205">
      <alignment horizontal="center" vertical="center" wrapText="1"/>
    </xf>
    <xf numFmtId="0" fontId="8" fillId="0" borderId="0" xfId="214">
      <alignment horizontal="center" vertical="center"/>
    </xf>
    <xf numFmtId="0" fontId="4" fillId="0" borderId="0" xfId="0" applyFont="1" applyAlignment="1">
      <alignment horizontal="left" vertical="center" wrapText="1"/>
    </xf>
    <xf numFmtId="0" fontId="4" fillId="0" borderId="0" xfId="215">
      <alignment wrapText="1"/>
    </xf>
    <xf numFmtId="0" fontId="4" fillId="0" borderId="0" xfId="203">
      <alignment horizontal="right" wrapText="1"/>
    </xf>
    <xf numFmtId="0" fontId="4" fillId="0" borderId="0" xfId="207">
      <protection locked="0"/>
    </xf>
    <xf numFmtId="0" fontId="4" fillId="0" borderId="1" xfId="204" applyBorder="1">
      <alignment horizontal="center" vertical="center" wrapText="1"/>
    </xf>
    <xf numFmtId="0" fontId="4" fillId="0" borderId="1" xfId="212">
      <alignment horizontal="center" vertical="center"/>
    </xf>
    <xf numFmtId="0" fontId="4" fillId="0" borderId="1" xfId="0" applyFont="1" applyBorder="1" applyAlignment="1" applyProtection="1">
      <alignment horizontal="center" vertical="center"/>
      <protection locked="0"/>
    </xf>
    <xf numFmtId="0" fontId="4" fillId="0" borderId="1" xfId="213">
      <alignment vertical="center" wrapText="1"/>
    </xf>
    <xf numFmtId="0" fontId="3" fillId="0" borderId="0" xfId="199">
      <alignment horizontal="right" vertical="center"/>
      <protection locked="0"/>
    </xf>
    <xf numFmtId="0" fontId="4" fillId="0" borderId="0" xfId="209">
      <alignment horizontal="right" vertical="center"/>
      <protection locked="0"/>
    </xf>
    <xf numFmtId="0" fontId="1" fillId="0" borderId="1" xfId="211">
      <alignment horizontal="center"/>
    </xf>
    <xf numFmtId="0" fontId="1" fillId="0" borderId="0" xfId="251">
      <alignment wrapText="1"/>
    </xf>
    <xf numFmtId="0" fontId="1" fillId="0" borderId="0" xfId="259">
      <protection locked="0"/>
    </xf>
    <xf numFmtId="0" fontId="2" fillId="0" borderId="0" xfId="252">
      <alignment horizontal="center" vertical="center" wrapText="1"/>
    </xf>
    <xf numFmtId="0" fontId="2" fillId="0" borderId="0" xfId="197">
      <alignment horizontal="center" vertical="center"/>
      <protection locked="0"/>
    </xf>
    <xf numFmtId="0" fontId="3" fillId="0" borderId="0" xfId="266">
      <alignment horizontal="left" vertical="center" wrapText="1"/>
    </xf>
    <xf numFmtId="0" fontId="4" fillId="0" borderId="8" xfId="253">
      <alignment horizontal="center" vertical="center" wrapText="1"/>
    </xf>
    <xf numFmtId="0" fontId="4" fillId="0" borderId="8" xfId="260">
      <alignment horizontal="center" vertical="center" wrapText="1"/>
      <protection locked="0"/>
    </xf>
    <xf numFmtId="0" fontId="4" fillId="0" borderId="9" xfId="254">
      <alignment horizontal="center" vertical="center" wrapText="1"/>
    </xf>
    <xf numFmtId="0" fontId="4" fillId="0" borderId="9" xfId="261">
      <alignment horizontal="center" vertical="center" wrapText="1"/>
      <protection locked="0"/>
    </xf>
    <xf numFmtId="0" fontId="4" fillId="0" borderId="10" xfId="255">
      <alignment horizontal="center" vertical="center" wrapText="1"/>
    </xf>
    <xf numFmtId="0" fontId="4" fillId="0" borderId="10" xfId="262">
      <alignment horizontal="center" vertical="center" wrapText="1"/>
      <protection locked="0"/>
    </xf>
    <xf numFmtId="0" fontId="3" fillId="0" borderId="10" xfId="256">
      <alignment horizontal="left" vertical="center" wrapText="1"/>
    </xf>
    <xf numFmtId="0" fontId="3" fillId="0" borderId="10" xfId="263">
      <alignment horizontal="right" vertical="center"/>
      <protection locked="0"/>
    </xf>
    <xf numFmtId="0" fontId="3" fillId="0" borderId="11" xfId="278">
      <alignment horizontal="center" vertical="center"/>
    </xf>
    <xf numFmtId="0" fontId="3" fillId="0" borderId="12" xfId="257">
      <alignment horizontal="left" vertical="center"/>
    </xf>
    <xf numFmtId="0" fontId="3" fillId="0" borderId="10" xfId="258">
      <alignment horizontal="left" vertical="center"/>
    </xf>
    <xf numFmtId="0" fontId="3" fillId="0" borderId="0" xfId="265">
      <alignment vertical="top" wrapText="1"/>
      <protection locked="0"/>
    </xf>
    <xf numFmtId="0" fontId="2" fillId="0" borderId="0" xfId="267">
      <alignment horizontal="center" vertical="center" wrapText="1"/>
      <protection locked="0"/>
    </xf>
    <xf numFmtId="0" fontId="3" fillId="0" borderId="0" xfId="270">
      <alignment horizontal="right"/>
      <protection locked="0"/>
    </xf>
    <xf numFmtId="0" fontId="4" fillId="0" borderId="6" xfId="268">
      <alignment horizontal="center" vertical="center" wrapText="1"/>
      <protection locked="0"/>
    </xf>
    <xf numFmtId="0" fontId="4" fillId="0" borderId="6" xfId="271">
      <alignment horizontal="center" vertical="center"/>
      <protection locked="0"/>
    </xf>
    <xf numFmtId="0" fontId="4" fillId="0" borderId="12" xfId="269">
      <alignment horizontal="center" vertical="center" wrapText="1"/>
    </xf>
    <xf numFmtId="0" fontId="4" fillId="0" borderId="12" xfId="272">
      <alignment horizontal="center" vertical="center"/>
      <protection locked="0"/>
    </xf>
    <xf numFmtId="0" fontId="3" fillId="0" borderId="0" xfId="273">
      <alignment horizontal="right" vertical="center" wrapText="1"/>
      <protection locked="0"/>
    </xf>
    <xf numFmtId="0" fontId="3" fillId="0" borderId="0" xfId="276">
      <alignment horizontal="right" vertical="center" wrapText="1"/>
    </xf>
    <xf numFmtId="0" fontId="3" fillId="0" borderId="0" xfId="274">
      <alignment horizontal="right" wrapText="1"/>
      <protection locked="0"/>
    </xf>
    <xf numFmtId="0" fontId="3" fillId="0" borderId="0" xfId="0" applyFont="1" applyAlignment="1">
      <alignment horizontal="right" wrapText="1"/>
    </xf>
    <xf numFmtId="0" fontId="4" fillId="0" borderId="12" xfId="275">
      <alignment horizontal="center" vertical="center" wrapText="1"/>
      <protection locked="0"/>
    </xf>
    <xf numFmtId="0" fontId="0" fillId="0" borderId="0" xfId="0" applyFill="1"/>
    <xf numFmtId="0" fontId="4" fillId="0" borderId="10" xfId="146">
      <alignment horizontal="center" vertical="center"/>
    </xf>
    <xf numFmtId="0" fontId="4" fillId="0" borderId="10" xfId="147">
      <alignment horizontal="center" vertical="center"/>
      <protection locked="0"/>
    </xf>
    <xf numFmtId="0" fontId="3" fillId="0" borderId="10" xfId="264">
      <alignment horizontal="right" vertical="center"/>
    </xf>
    <xf numFmtId="179" fontId="5" fillId="0" borderId="1" xfId="0" applyNumberFormat="1" applyFont="1" applyFill="1" applyBorder="1" applyAlignment="1">
      <alignment horizontal="right" vertical="center"/>
    </xf>
    <xf numFmtId="0" fontId="3" fillId="0" borderId="0" xfId="0" applyFont="1" applyAlignment="1">
      <alignment horizontal="right"/>
    </xf>
    <xf numFmtId="0" fontId="9" fillId="0" borderId="0" xfId="162">
      <alignment horizontal="right"/>
      <protection locked="0"/>
    </xf>
    <xf numFmtId="49" fontId="9" fillId="0" borderId="0" xfId="163">
      <protection locked="0"/>
    </xf>
    <xf numFmtId="0" fontId="1" fillId="0" borderId="0" xfId="169">
      <alignment horizontal="right"/>
    </xf>
    <xf numFmtId="0" fontId="3" fillId="0" borderId="0" xfId="148">
      <alignment horizontal="right"/>
    </xf>
    <xf numFmtId="0" fontId="10" fillId="0" borderId="0" xfId="171">
      <alignment horizontal="center" vertical="center" wrapText="1"/>
      <protection locked="0"/>
    </xf>
    <xf numFmtId="0" fontId="10" fillId="0" borderId="0" xfId="167">
      <alignment horizontal="center" vertical="center"/>
      <protection locked="0"/>
    </xf>
    <xf numFmtId="0" fontId="10" fillId="0" borderId="0" xfId="170">
      <alignment horizontal="center" vertical="center"/>
    </xf>
    <xf numFmtId="0" fontId="3" fillId="0" borderId="0" xfId="139">
      <alignment horizontal="left" vertical="center"/>
      <protection locked="0"/>
    </xf>
    <xf numFmtId="0" fontId="4" fillId="0" borderId="2" xfId="172">
      <alignment horizontal="center" vertical="center"/>
      <protection locked="0"/>
    </xf>
    <xf numFmtId="49" fontId="4" fillId="0" borderId="2" xfId="164">
      <alignment horizontal="center" vertical="center" wrapText="1"/>
      <protection locked="0"/>
    </xf>
    <xf numFmtId="0" fontId="4" fillId="0" borderId="3" xfId="173">
      <alignment horizontal="center" vertical="center"/>
      <protection locked="0"/>
    </xf>
    <xf numFmtId="49" fontId="4" fillId="0" borderId="3" xfId="165">
      <alignment horizontal="center" vertical="center" wrapText="1"/>
      <protection locked="0"/>
    </xf>
    <xf numFmtId="49" fontId="4" fillId="0" borderId="1" xfId="166">
      <alignment horizontal="center" vertical="center"/>
      <protection locked="0"/>
    </xf>
    <xf numFmtId="0" fontId="3" fillId="0" borderId="1" xfId="144">
      <alignment horizontal="left" vertical="center" wrapText="1"/>
      <protection locked="0"/>
    </xf>
    <xf numFmtId="0" fontId="1" fillId="0" borderId="6" xfId="174">
      <alignment horizontal="center" vertical="center"/>
      <protection locked="0"/>
    </xf>
    <xf numFmtId="0" fontId="1" fillId="0" borderId="7" xfId="168">
      <alignment horizontal="center" vertical="center"/>
      <protection locked="0"/>
    </xf>
    <xf numFmtId="0" fontId="1" fillId="0" borderId="0" xfId="0" applyFont="1" applyAlignment="1">
      <alignment horizontal="right"/>
    </xf>
    <xf numFmtId="0" fontId="10" fillId="0" borderId="0" xfId="0" applyFont="1" applyAlignment="1">
      <alignment horizontal="center" vertical="center"/>
    </xf>
    <xf numFmtId="49" fontId="4" fillId="0" borderId="1" xfId="164" applyBorder="1">
      <alignment horizontal="center" vertical="center" wrapText="1"/>
      <protection locked="0"/>
    </xf>
    <xf numFmtId="49" fontId="4" fillId="0" borderId="1" xfId="165"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168" applyBorder="1">
      <alignment horizontal="center" vertical="center"/>
      <protection locked="0"/>
    </xf>
    <xf numFmtId="0" fontId="6" fillId="0" borderId="0" xfId="200">
      <alignment horizontal="center" vertical="center"/>
    </xf>
    <xf numFmtId="0" fontId="11" fillId="0" borderId="0" xfId="0" applyFont="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232">
      <alignment vertical="center" wrapText="1"/>
    </xf>
    <xf numFmtId="0" fontId="3" fillId="0" borderId="1" xfId="196">
      <alignment horizontal="center" vertical="center" wrapText="1"/>
    </xf>
    <xf numFmtId="0" fontId="3" fillId="0" borderId="1" xfId="198">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1" fillId="0" borderId="0" xfId="0" applyFont="1" applyAlignment="1">
      <alignment vertical="top"/>
    </xf>
    <xf numFmtId="0" fontId="4" fillId="0" borderId="1" xfId="126"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189" applyBorder="1">
      <alignment horizontal="left" vertical="center"/>
    </xf>
    <xf numFmtId="0" fontId="3" fillId="0" borderId="1" xfId="190" applyBorder="1">
      <alignment horizontal="left" vertical="center"/>
    </xf>
    <xf numFmtId="0" fontId="4" fillId="0" borderId="1" xfId="220" applyBorder="1">
      <alignment horizontal="center" vertical="center"/>
    </xf>
    <xf numFmtId="0" fontId="4" fillId="0" borderId="1" xfId="221" applyBorder="1">
      <alignment horizontal="center" vertical="center" wrapText="1"/>
      <protection locked="0"/>
    </xf>
    <xf numFmtId="0" fontId="3" fillId="0" borderId="0" xfId="0" applyFont="1" applyAlignment="1">
      <alignment horizontal="right" vertical="center"/>
    </xf>
    <xf numFmtId="0" fontId="1" fillId="0" borderId="0" xfId="176">
      <alignment vertical="top"/>
      <protection locked="0"/>
    </xf>
    <xf numFmtId="49" fontId="1" fillId="0" borderId="0" xfId="179">
      <protection locked="0"/>
    </xf>
    <xf numFmtId="0" fontId="1" fillId="0" borderId="0" xfId="0" applyFont="1" applyProtection="1">
      <protection locked="0"/>
    </xf>
    <xf numFmtId="0" fontId="4" fillId="0" borderId="0" xfId="177">
      <alignment horizontal="left" vertical="center"/>
      <protection locked="0"/>
    </xf>
    <xf numFmtId="0" fontId="4" fillId="0" borderId="0" xfId="0" applyFont="1" applyProtection="1">
      <protection locked="0"/>
    </xf>
    <xf numFmtId="0" fontId="4" fillId="0" borderId="1" xfId="140" applyBorder="1">
      <alignment horizontal="center" vertical="center" wrapText="1"/>
      <protection locked="0"/>
    </xf>
    <xf numFmtId="0" fontId="4" fillId="0" borderId="1" xfId="141" applyBorder="1">
      <alignment horizontal="center" vertical="center" wrapText="1"/>
      <protection locked="0"/>
    </xf>
    <xf numFmtId="0" fontId="4" fillId="0" borderId="1" xfId="173" applyBorder="1">
      <alignment horizontal="center" vertical="center"/>
      <protection locked="0"/>
    </xf>
    <xf numFmtId="0" fontId="4" fillId="0" borderId="1" xfId="191" applyBorder="1">
      <alignment horizontal="center" vertical="center"/>
    </xf>
    <xf numFmtId="0" fontId="4" fillId="0" borderId="1" xfId="185" applyBorder="1">
      <alignment horizontal="center" vertical="center"/>
      <protection locked="0"/>
    </xf>
    <xf numFmtId="0" fontId="3" fillId="0" borderId="1" xfId="186">
      <alignment horizontal="left" vertical="center"/>
    </xf>
    <xf numFmtId="49" fontId="5" fillId="0" borderId="1" xfId="104" applyFont="1" applyAlignment="1">
      <alignment horizontal="left" vertical="center" wrapText="1" indent="1"/>
    </xf>
    <xf numFmtId="0" fontId="1" fillId="0" borderId="1" xfId="188" applyBorder="1">
      <alignment horizontal="center" vertical="center" wrapText="1"/>
      <protection locked="0"/>
    </xf>
    <xf numFmtId="0" fontId="3" fillId="0" borderId="1" xfId="178" applyBorder="1">
      <alignment horizontal="left" vertical="center"/>
      <protection locked="0"/>
    </xf>
    <xf numFmtId="0" fontId="3" fillId="0" borderId="1" xfId="180" applyBorder="1">
      <alignment horizontal="left" vertical="center"/>
      <protection locked="0"/>
    </xf>
    <xf numFmtId="0" fontId="4" fillId="0" borderId="1" xfId="181" applyBorder="1">
      <alignment horizontal="center" vertical="center" wrapText="1"/>
      <protection locked="0"/>
    </xf>
    <xf numFmtId="0" fontId="4" fillId="0" borderId="1" xfId="182" applyBorder="1">
      <alignment horizontal="center" vertical="center" wrapText="1"/>
      <protection locked="0"/>
    </xf>
    <xf numFmtId="0" fontId="4" fillId="0" borderId="1" xfId="142" applyBorder="1">
      <alignment horizontal="center" vertical="center" wrapText="1"/>
      <protection locked="0"/>
    </xf>
    <xf numFmtId="0" fontId="4" fillId="0" borderId="1" xfId="268" applyBorder="1">
      <alignment horizontal="center" vertical="center" wrapText="1"/>
      <protection locked="0"/>
    </xf>
    <xf numFmtId="0" fontId="1" fillId="0" borderId="1" xfId="184" applyBorder="1">
      <alignment horizontal="center"/>
    </xf>
    <xf numFmtId="0" fontId="1" fillId="0" borderId="0" xfId="234">
      <alignment horizontal="center" wrapText="1"/>
    </xf>
    <xf numFmtId="0" fontId="3" fillId="0" borderId="0" xfId="277">
      <alignment horizontal="right" wrapText="1"/>
    </xf>
    <xf numFmtId="0" fontId="17" fillId="0" borderId="0" xfId="236">
      <alignment horizontal="center" vertical="center" wrapText="1"/>
    </xf>
    <xf numFmtId="0" fontId="18" fillId="0" borderId="1" xfId="237">
      <alignment horizontal="center" vertical="center" wrapText="1"/>
    </xf>
    <xf numFmtId="0" fontId="18" fillId="0" borderId="1" xfId="235" applyBorder="1">
      <alignment horizontal="center" vertical="center" wrapText="1"/>
    </xf>
    <xf numFmtId="179" fontId="19" fillId="0" borderId="0" xfId="0" applyNumberFormat="1" applyFont="1" applyAlignment="1">
      <alignment horizontal="right" vertical="center"/>
    </xf>
    <xf numFmtId="0" fontId="20" fillId="0" borderId="0" xfId="245" applyFont="1">
      <alignment horizontal="center" vertical="center"/>
    </xf>
    <xf numFmtId="0" fontId="21" fillId="0" borderId="0" xfId="245">
      <alignment horizontal="center"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241" applyFont="1" applyBorder="1">
      <alignment horizontal="center" vertical="center" wrapText="1"/>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0" fontId="22" fillId="0" borderId="1" xfId="0" applyFont="1" applyBorder="1"/>
    <xf numFmtId="0" fontId="22" fillId="0" borderId="1" xfId="0" applyFont="1" applyBorder="1" applyAlignment="1">
      <alignment horizontal="left" indent="1"/>
    </xf>
    <xf numFmtId="0" fontId="22" fillId="0" borderId="1" xfId="250" applyFont="1" applyBorder="1">
      <alignment horizontal="center" vertical="center"/>
    </xf>
    <xf numFmtId="0" fontId="22" fillId="0" borderId="1" xfId="242" applyFont="1" applyBorder="1">
      <alignment horizontal="center" vertical="center"/>
    </xf>
    <xf numFmtId="0" fontId="22" fillId="0" borderId="1" xfId="244" applyFont="1" applyBorder="1">
      <alignment horizontal="center" vertical="center"/>
    </xf>
    <xf numFmtId="179" fontId="24" fillId="0" borderId="1" xfId="0" applyNumberFormat="1" applyFont="1" applyBorder="1" applyAlignment="1">
      <alignment horizontal="right" vertical="center"/>
    </xf>
    <xf numFmtId="179" fontId="24" fillId="0" borderId="1" xfId="0" applyNumberFormat="1" applyFont="1" applyBorder="1" applyAlignment="1">
      <alignment horizontal="right" vertical="center" indent="1"/>
    </xf>
    <xf numFmtId="179" fontId="24" fillId="0" borderId="1" xfId="0" applyNumberFormat="1"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 xfId="271" applyFont="1" applyBorder="1">
      <alignment horizontal="center" vertical="center"/>
      <protection locked="0"/>
    </xf>
    <xf numFmtId="0" fontId="22" fillId="0" borderId="1" xfId="183" applyFont="1" applyBorder="1">
      <alignment horizontal="center" vertical="center"/>
      <protection locked="0"/>
    </xf>
    <xf numFmtId="0" fontId="0" fillId="0" borderId="0" xfId="0" applyAlignment="1">
      <alignment horizontal="center" vertical="center"/>
    </xf>
    <xf numFmtId="0" fontId="22" fillId="0" borderId="1" xfId="194" applyFont="1">
      <alignment horizontal="center" vertical="center"/>
      <protection locked="0"/>
    </xf>
    <xf numFmtId="0" fontId="23" fillId="0" borderId="1" xfId="246" applyFont="1">
      <alignment horizontal="center" vertical="center"/>
    </xf>
    <xf numFmtId="0" fontId="23" fillId="0" borderId="1" xfId="0" applyFont="1" applyBorder="1" applyAlignment="1">
      <alignment horizontal="center" vertical="center"/>
    </xf>
    <xf numFmtId="0" fontId="0" fillId="0" borderId="0" xfId="0" applyFont="1" applyFill="1" applyBorder="1" applyAlignment="1"/>
    <xf numFmtId="0" fontId="1" fillId="0" borderId="0" xfId="219" applyFont="1" applyFill="1" applyBorder="1" applyAlignment="1">
      <alignment vertical="top"/>
    </xf>
    <xf numFmtId="0" fontId="1" fillId="0" borderId="0" xfId="202" applyFont="1" applyFill="1" applyBorder="1" applyAlignment="1">
      <alignment horizontal="right" vertical="center"/>
    </xf>
    <xf numFmtId="0" fontId="3" fillId="0" borderId="0" xfId="227" applyFont="1" applyFill="1" applyBorder="1" applyAlignment="1">
      <alignment horizontal="right" vertical="center"/>
    </xf>
    <xf numFmtId="0" fontId="10" fillId="0" borderId="0" xfId="17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1" fillId="0" borderId="0" xfId="169" applyFont="1" applyFill="1" applyBorder="1" applyAlignment="1">
      <alignment horizontal="right"/>
    </xf>
    <xf numFmtId="0" fontId="3" fillId="0" borderId="0" xfId="0" applyFont="1" applyFill="1" applyBorder="1" applyAlignment="1">
      <alignment horizontal="right"/>
    </xf>
    <xf numFmtId="49" fontId="4" fillId="0" borderId="1" xfId="248" applyNumberFormat="1" applyFont="1" applyFill="1" applyBorder="1" applyAlignment="1">
      <alignment horizontal="center" vertical="center" wrapText="1"/>
    </xf>
    <xf numFmtId="49" fontId="4" fillId="0" borderId="1" xfId="24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1" xfId="208" applyFont="1" applyFill="1" applyBorder="1" applyAlignment="1">
      <alignment horizontal="center" vertical="center"/>
      <protection locked="0"/>
    </xf>
    <xf numFmtId="0" fontId="4" fillId="0" borderId="1" xfId="0" applyFont="1" applyFill="1" applyBorder="1" applyAlignment="1">
      <alignment horizontal="center" vertical="center"/>
    </xf>
    <xf numFmtId="49" fontId="4" fillId="0" borderId="1" xfId="249" applyNumberFormat="1" applyFont="1" applyBorder="1">
      <alignment horizontal="center" vertical="center"/>
    </xf>
    <xf numFmtId="0" fontId="4" fillId="0" borderId="1" xfId="212" applyFont="1" applyBorder="1">
      <alignment horizontal="center" vertical="center"/>
    </xf>
    <xf numFmtId="49" fontId="4" fillId="0" borderId="1" xfId="166" applyNumberFormat="1" applyFont="1" applyBorder="1">
      <alignment horizontal="center" vertical="center"/>
      <protection locked="0"/>
    </xf>
    <xf numFmtId="0" fontId="1" fillId="0" borderId="1" xfId="211" applyFont="1" applyBorder="1">
      <alignment horizontal="center"/>
    </xf>
    <xf numFmtId="49" fontId="5" fillId="0" borderId="1" xfId="104" applyNumberFormat="1" applyFont="1" applyBorder="1">
      <alignment horizontal="left" vertical="center" wrapText="1"/>
    </xf>
    <xf numFmtId="179" fontId="5" fillId="0" borderId="1" xfId="0" applyNumberFormat="1" applyFont="1" applyFill="1" applyBorder="1" applyAlignment="1">
      <alignment horizontal="right" vertical="center"/>
    </xf>
    <xf numFmtId="49" fontId="5" fillId="0" borderId="1" xfId="104" applyNumberFormat="1" applyFont="1" applyBorder="1" applyAlignment="1">
      <alignment horizontal="left" vertical="center" wrapText="1" indent="1"/>
    </xf>
    <xf numFmtId="49" fontId="5" fillId="0" borderId="1" xfId="104" applyNumberFormat="1" applyFont="1" applyBorder="1" applyAlignment="1">
      <alignment horizontal="left" vertical="center" wrapText="1" indent="2"/>
    </xf>
    <xf numFmtId="0" fontId="1" fillId="0" borderId="1" xfId="0" applyFont="1" applyFill="1" applyBorder="1" applyAlignment="1">
      <alignment horizontal="center" vertical="center"/>
    </xf>
    <xf numFmtId="0" fontId="1" fillId="0" borderId="1" xfId="247" applyFont="1" applyFill="1" applyBorder="1" applyAlignment="1">
      <alignment horizontal="center" vertical="center"/>
    </xf>
    <xf numFmtId="49" fontId="5" fillId="0" borderId="0" xfId="104" applyFont="1" applyBorder="1">
      <alignment horizontal="left" vertical="center" wrapText="1"/>
    </xf>
    <xf numFmtId="0" fontId="25" fillId="0" borderId="0" xfId="160">
      <alignment horizontal="center" vertical="center"/>
    </xf>
    <xf numFmtId="0" fontId="26" fillId="0" borderId="0" xfId="0" applyFont="1" applyAlignment="1">
      <alignment horizontal="center" vertical="center"/>
    </xf>
    <xf numFmtId="49" fontId="27" fillId="0" borderId="1" xfId="104" applyFont="1" applyAlignment="1">
      <alignment horizontal="center" vertical="center" wrapText="1"/>
    </xf>
    <xf numFmtId="0" fontId="4" fillId="0" borderId="1" xfId="172" applyBorder="1">
      <alignment horizontal="center" vertical="center"/>
      <protection locked="0"/>
    </xf>
    <xf numFmtId="49" fontId="5" fillId="0" borderId="1" xfId="104" applyFont="1" applyAlignment="1">
      <alignment horizontal="center" vertical="center" wrapText="1"/>
    </xf>
    <xf numFmtId="0" fontId="4" fillId="0" borderId="1" xfId="127" applyBorder="1">
      <alignment horizontal="center" vertical="center" wrapText="1"/>
    </xf>
    <xf numFmtId="0" fontId="3" fillId="0" borderId="0" xfId="157">
      <alignment horizontal="left" vertical="center" wrapText="1"/>
      <protection locked="0"/>
    </xf>
    <xf numFmtId="0" fontId="4" fillId="0" borderId="0" xfId="210">
      <alignment horizontal="left" vertical="center" wrapText="1"/>
    </xf>
    <xf numFmtId="0" fontId="4" fillId="0" borderId="1" xfId="125" applyBorder="1">
      <alignment horizontal="center" vertical="center" wrapText="1"/>
    </xf>
    <xf numFmtId="0" fontId="4" fillId="0" borderId="1" xfId="253" applyBorder="1">
      <alignment horizontal="center" vertical="center" wrapText="1"/>
    </xf>
    <xf numFmtId="0" fontId="4" fillId="0" borderId="1" xfId="222" applyBorder="1">
      <alignment horizontal="center" vertical="center"/>
    </xf>
    <xf numFmtId="0" fontId="4" fillId="0" borderId="1" xfId="134" applyBorder="1">
      <alignment horizontal="center" vertical="center"/>
    </xf>
    <xf numFmtId="0" fontId="1" fillId="0" borderId="1" xfId="153" applyBorder="1">
      <alignment horizontal="center" vertical="center"/>
    </xf>
    <xf numFmtId="0" fontId="4" fillId="0" borderId="1" xfId="146" applyBorder="1">
      <alignment horizontal="center" vertical="center"/>
    </xf>
    <xf numFmtId="0" fontId="4" fillId="0" borderId="1" xfId="147" applyBorder="1">
      <alignment horizontal="center" vertical="center"/>
      <protection locked="0"/>
    </xf>
    <xf numFmtId="3" fontId="4" fillId="0" borderId="1" xfId="151" applyBorder="1">
      <alignment horizontal="center" vertical="center"/>
      <protection locked="0"/>
    </xf>
    <xf numFmtId="3" fontId="4" fillId="0" borderId="1" xfId="152" applyBorder="1">
      <alignment horizontal="center" vertical="center"/>
    </xf>
    <xf numFmtId="49" fontId="5" fillId="0" borderId="1" xfId="104" applyFont="1" applyAlignment="1">
      <alignment horizontal="left" vertical="center" wrapText="1" indent="2"/>
    </xf>
    <xf numFmtId="0" fontId="1" fillId="0" borderId="1" xfId="158" applyBorder="1">
      <alignment horizontal="center" vertical="center" wrapText="1"/>
      <protection locked="0"/>
    </xf>
    <xf numFmtId="0" fontId="1" fillId="0" borderId="1" xfId="0" applyFont="1" applyBorder="1" applyAlignment="1">
      <alignment horizontal="center" vertical="center" wrapText="1"/>
    </xf>
    <xf numFmtId="0" fontId="4" fillId="0" borderId="1" xfId="260" applyBorder="1">
      <alignment horizontal="center" vertical="center" wrapText="1"/>
      <protection locked="0"/>
    </xf>
    <xf numFmtId="0" fontId="4" fillId="0" borderId="1" xfId="226" applyBorder="1">
      <alignment horizontal="center" vertical="center" wrapText="1"/>
    </xf>
    <xf numFmtId="0" fontId="4" fillId="0" borderId="1" xfId="262" applyBorder="1">
      <alignment horizontal="center" vertical="center" wrapText="1"/>
      <protection locked="0"/>
    </xf>
    <xf numFmtId="3" fontId="4" fillId="0" borderId="1" xfId="155" applyBorder="1">
      <alignment horizontal="center" vertical="top"/>
      <protection locked="0"/>
    </xf>
    <xf numFmtId="0" fontId="1" fillId="0" borderId="1" xfId="156" applyBorder="1">
      <alignment horizontal="center" vertical="top"/>
    </xf>
    <xf numFmtId="0" fontId="4" fillId="0" borderId="1" xfId="228" applyBorder="1">
      <alignment horizontal="center" vertical="center" wrapText="1"/>
    </xf>
    <xf numFmtId="0" fontId="6" fillId="0" borderId="0" xfId="112">
      <alignment horizontal="center" vertical="center"/>
      <protection locked="0"/>
    </xf>
    <xf numFmtId="0" fontId="1" fillId="0" borderId="1" xfId="116" applyBorder="1">
      <alignment horizontal="center" vertical="center" wrapText="1"/>
      <protection locked="0"/>
    </xf>
    <xf numFmtId="0" fontId="1" fillId="0" borderId="1" xfId="107" applyBorder="1">
      <alignment horizontal="center" vertical="center" wrapText="1"/>
      <protection locked="0"/>
    </xf>
    <xf numFmtId="0" fontId="1" fillId="0" borderId="1" xfId="111" applyBorder="1">
      <alignment horizontal="center" vertical="center" wrapText="1"/>
      <protection locked="0"/>
    </xf>
    <xf numFmtId="0" fontId="1" fillId="0" borderId="1" xfId="113" applyBorder="1">
      <alignment horizontal="center" vertical="center" wrapText="1"/>
    </xf>
    <xf numFmtId="0" fontId="1" fillId="0" borderId="1" xfId="117" applyBorder="1">
      <alignment horizontal="center" vertical="center" wrapText="1"/>
    </xf>
    <xf numFmtId="0" fontId="1" fillId="0" borderId="1" xfId="108" applyBorder="1">
      <alignment horizontal="center" vertical="center" wrapText="1"/>
    </xf>
    <xf numFmtId="0" fontId="1" fillId="0" borderId="1" xfId="118" applyBorder="1">
      <alignment horizontal="center" vertical="center"/>
    </xf>
    <xf numFmtId="0" fontId="1" fillId="0" borderId="1" xfId="109" applyBorder="1">
      <alignment horizontal="center" vertical="center"/>
    </xf>
    <xf numFmtId="0" fontId="1" fillId="0" borderId="1" xfId="239" applyBorder="1">
      <alignment horizontal="center" vertical="center"/>
    </xf>
    <xf numFmtId="3" fontId="1" fillId="0" borderId="1" xfId="114" applyBorder="1">
      <alignment horizontal="center" vertical="center"/>
    </xf>
    <xf numFmtId="3" fontId="1" fillId="0" borderId="1" xfId="115">
      <alignment horizontal="center" vertical="center"/>
    </xf>
    <xf numFmtId="0" fontId="3" fillId="0" borderId="1" xfId="119" applyBorder="1">
      <alignment horizontal="center" vertical="center"/>
      <protection locked="0"/>
    </xf>
    <xf numFmtId="0" fontId="3" fillId="0" borderId="1" xfId="110" applyBorder="1">
      <alignment horizontal="right" vertical="center"/>
      <protection locked="0"/>
    </xf>
    <xf numFmtId="0" fontId="1" fillId="0" borderId="1" xfId="174" applyBorder="1">
      <alignment horizontal="center" vertical="center"/>
      <protection locked="0"/>
    </xf>
    <xf numFmtId="0" fontId="1" fillId="0" borderId="1" xfId="74" applyBorder="1">
      <alignment horizontal="center" vertical="center" wrapText="1"/>
    </xf>
    <xf numFmtId="0" fontId="1" fillId="0" borderId="1" xfId="68" applyBorder="1">
      <alignment horizontal="center" vertical="center"/>
      <protection locked="0"/>
    </xf>
    <xf numFmtId="0" fontId="1" fillId="0" borderId="1" xfId="72" applyBorder="1">
      <alignment horizontal="center" vertical="center" wrapText="1"/>
    </xf>
    <xf numFmtId="0" fontId="1" fillId="0" borderId="1" xfId="150" applyBorder="1">
      <alignment horizontal="center" vertical="center" wrapText="1"/>
    </xf>
    <xf numFmtId="0" fontId="1" fillId="0" borderId="1" xfId="76" applyBorder="1">
      <alignment horizontal="center" vertical="center" wrapText="1"/>
      <protection locked="0"/>
    </xf>
    <xf numFmtId="0" fontId="1" fillId="0" borderId="1" xfId="73" applyBorder="1">
      <alignment horizontal="center" vertical="center" wrapText="1"/>
      <protection locked="0"/>
    </xf>
    <xf numFmtId="0" fontId="1" fillId="0" borderId="1" xfId="77" applyBorder="1">
      <alignment horizontal="center" vertical="center"/>
      <protection locked="0"/>
    </xf>
    <xf numFmtId="0" fontId="1" fillId="0" borderId="0" xfId="136">
      <alignment horizontal="right"/>
      <protection locked="0"/>
    </xf>
    <xf numFmtId="0" fontId="1" fillId="0" borderId="1" xfId="91" applyBorder="1">
      <alignment horizontal="center" vertical="center" wrapText="1"/>
      <protection locked="0"/>
    </xf>
    <xf numFmtId="0" fontId="1" fillId="0" borderId="1" xfId="154" applyBorder="1">
      <alignment horizontal="center" vertical="center" wrapText="1"/>
    </xf>
    <xf numFmtId="0" fontId="1" fillId="0" borderId="1" xfId="78" applyBorder="1">
      <alignment horizontal="center" vertical="center"/>
      <protection locked="0"/>
    </xf>
    <xf numFmtId="3" fontId="1" fillId="0" borderId="1" xfId="79" applyBorder="1">
      <alignment horizontal="center" vertical="center"/>
    </xf>
    <xf numFmtId="3" fontId="1" fillId="0" borderId="1" xfId="81" applyBorder="1">
      <alignment horizontal="center" vertical="center"/>
    </xf>
    <xf numFmtId="0" fontId="2" fillId="0" borderId="0" xfId="52">
      <alignment horizontal="center" vertical="top"/>
    </xf>
    <xf numFmtId="0" fontId="3" fillId="0" borderId="0" xfId="230">
      <alignment horizontal="left" vertical="center"/>
    </xf>
    <xf numFmtId="0" fontId="26" fillId="0" borderId="0" xfId="161">
      <alignment horizontal="center" vertical="center"/>
    </xf>
    <xf numFmtId="0" fontId="4" fillId="0" borderId="1" xfId="131" applyBorder="1">
      <alignment horizontal="center" vertical="center"/>
    </xf>
    <xf numFmtId="0" fontId="4" fillId="0" borderId="1" xfId="137" applyBorder="1">
      <alignment horizontal="center" vertical="center"/>
    </xf>
    <xf numFmtId="0" fontId="4" fillId="0" borderId="1" xfId="132" applyBorder="1">
      <alignment horizontal="center" vertical="center"/>
    </xf>
    <xf numFmtId="0" fontId="4" fillId="0" borderId="1" xfId="133" applyBorder="1">
      <alignment horizontal="center" vertical="center"/>
    </xf>
    <xf numFmtId="0" fontId="5" fillId="0" borderId="1" xfId="0" applyFont="1" applyBorder="1" applyAlignment="1">
      <alignment horizontal="left" vertical="center" wrapText="1"/>
    </xf>
    <xf numFmtId="0" fontId="3" fillId="0" borderId="0" xfId="148" quotePrefix="1">
      <alignment horizontal="right"/>
    </xf>
    <xf numFmtId="0" fontId="3" fillId="0" borderId="0" xfId="274" quotePrefix="1">
      <alignment horizontal="right" wrapText="1"/>
      <protection locked="0"/>
    </xf>
    <xf numFmtId="0" fontId="3" fillId="0" borderId="0" xfId="227" quotePrefix="1">
      <alignment horizontal="right" vertical="center"/>
    </xf>
    <xf numFmtId="0" fontId="3" fillId="0" borderId="0" xfId="0" applyFont="1" applyAlignment="1" quotePrefix="1">
      <alignment horizontal="right"/>
    </xf>
    <xf numFmtId="0" fontId="3" fillId="0" borderId="0" xfId="0" applyFont="1" applyFill="1" applyBorder="1" applyAlignment="1" quotePrefix="1">
      <alignment horizontal="right"/>
    </xf>
    <xf numFmtId="0" fontId="3" fillId="0" borderId="0" xfId="277" quotePrefix="1">
      <alignment horizontal="right" wrapText="1"/>
    </xf>
    <xf numFmtId="0" fontId="3" fillId="0" borderId="0" xfId="270" quotePrefix="1">
      <alignment horizontal="right"/>
      <protection locked="0"/>
    </xf>
    <xf numFmtId="0" fontId="3" fillId="0" borderId="0" xfId="0" applyFont="1" applyAlignment="1" quotePrefix="1">
      <alignment horizontal="right" wrapText="1"/>
    </xf>
    <xf numFmtId="0" fontId="4" fillId="0" borderId="0" xfId="209" quotePrefix="1">
      <alignment horizontal="right" vertical="center"/>
      <protection locked="0"/>
    </xf>
    <xf numFmtId="0" fontId="1" fillId="0" borderId="0" xfId="0" applyFont="1" applyAlignment="1" applyProtection="1" quotePrefix="1">
      <alignment horizontal="right"/>
      <protection locked="0"/>
    </xf>
  </cellXfs>
  <cellStyles count="2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_b-1-0" xfId="49"/>
    <cellStyle name="__b-10-0" xfId="50"/>
    <cellStyle name="__b-11-0" xfId="51"/>
    <cellStyle name="__b-12-0" xfId="52"/>
    <cellStyle name="__b-13-0" xfId="53"/>
    <cellStyle name="__b-14-0" xfId="54"/>
    <cellStyle name="__b-15-0" xfId="55"/>
    <cellStyle name="__b-16-0" xfId="56"/>
    <cellStyle name="__b-17-0" xfId="57"/>
    <cellStyle name="__b-18-0" xfId="58"/>
    <cellStyle name="__b-19-0" xfId="59"/>
    <cellStyle name="__b-2-0" xfId="60"/>
    <cellStyle name="__b-20-0" xfId="61"/>
    <cellStyle name="__b-21-0" xfId="62"/>
    <cellStyle name="__b-22-0" xfId="63"/>
    <cellStyle name="__b-23-0" xfId="64"/>
    <cellStyle name="__b-24-0" xfId="65"/>
    <cellStyle name="__b-25-0" xfId="66"/>
    <cellStyle name="__b-26-0" xfId="67"/>
    <cellStyle name="__b-27-0" xfId="68"/>
    <cellStyle name="__b-28-0" xfId="69"/>
    <cellStyle name="__b-29-0" xfId="70"/>
    <cellStyle name="__b-3-0" xfId="71"/>
    <cellStyle name="__b-30-0" xfId="72"/>
    <cellStyle name="__b-31-0" xfId="73"/>
    <cellStyle name="__b-32-0" xfId="74"/>
    <cellStyle name="__b-33-0" xfId="75"/>
    <cellStyle name="__b-34-0" xfId="76"/>
    <cellStyle name="__b-35-0" xfId="77"/>
    <cellStyle name="__b-36-0" xfId="78"/>
    <cellStyle name="__b-37-0" xfId="79"/>
    <cellStyle name="__b-38-0" xfId="80"/>
    <cellStyle name="__b-39-0" xfId="81"/>
    <cellStyle name="__b-4-0" xfId="82"/>
    <cellStyle name="__b-40-0" xfId="83"/>
    <cellStyle name="__b-41-0" xfId="84"/>
    <cellStyle name="__b-42-0" xfId="85"/>
    <cellStyle name="__b-43-0" xfId="86"/>
    <cellStyle name="__b-44-0" xfId="87"/>
    <cellStyle name="__b-45-0" xfId="88"/>
    <cellStyle name="__b-46-0" xfId="89"/>
    <cellStyle name="__b-47-0" xfId="90"/>
    <cellStyle name="__b-48-0" xfId="91"/>
    <cellStyle name="__b-49-0" xfId="92"/>
    <cellStyle name="__b-5-0" xfId="93"/>
    <cellStyle name="__b-6-0" xfId="94"/>
    <cellStyle name="__b-7-0" xfId="95"/>
    <cellStyle name="__b-8-0" xfId="96"/>
    <cellStyle name="__b-9-0" xfId="97"/>
    <cellStyle name="DateStyle" xfId="98"/>
    <cellStyle name="DateTimeStyle" xfId="99"/>
    <cellStyle name="IntegralNumberStyle" xfId="100"/>
    <cellStyle name="MoneyStyle" xfId="101"/>
    <cellStyle name="NumberStyle" xfId="102"/>
    <cellStyle name="PercentStyle" xfId="103"/>
    <cellStyle name="TextStyle" xfId="104"/>
    <cellStyle name="TimeStyle" xfId="105"/>
    <cellStyle name="部门收入预算表01-2 __b-1-0" xfId="106"/>
    <cellStyle name="部门收入预算表01-2 __b-12-0" xfId="107"/>
    <cellStyle name="部门收入预算表01-2 __b-13-0" xfId="108"/>
    <cellStyle name="部门收入预算表01-2 __b-14-0" xfId="109"/>
    <cellStyle name="部门收入预算表01-2 __b-16-0" xfId="110"/>
    <cellStyle name="部门收入预算表01-2 __b-19-0" xfId="111"/>
    <cellStyle name="部门收入预算表01-2 __b-2-0" xfId="112"/>
    <cellStyle name="部门收入预算表01-2 __b-20-0" xfId="113"/>
    <cellStyle name="部门收入预算表01-2 __b-21-0" xfId="114"/>
    <cellStyle name="部门收入预算表01-2 __b-22-0" xfId="115"/>
    <cellStyle name="部门收入预算表01-2 __b-4-0" xfId="116"/>
    <cellStyle name="部门收入预算表01-2 __b-5-0" xfId="117"/>
    <cellStyle name="部门收入预算表01-2 __b-6-0" xfId="118"/>
    <cellStyle name="部门收入预算表01-2 __b-9-0" xfId="119"/>
    <cellStyle name="部门项目中期规划预算表13 __b-1-0" xfId="120"/>
    <cellStyle name="部门项目中期规划预算表13 __b-10-0" xfId="121"/>
    <cellStyle name="部门项目中期规划预算表13 __b-11-0" xfId="122"/>
    <cellStyle name="部门项目中期规划预算表13 __b-13-0" xfId="123"/>
    <cellStyle name="部门项目中期规划预算表13 __b-14-0" xfId="124"/>
    <cellStyle name="部门项目中期规划预算表13 __b-15-0" xfId="125"/>
    <cellStyle name="部门项目中期规划预算表13 __b-16-0" xfId="126"/>
    <cellStyle name="部门项目中期规划预算表13 __b-17-0" xfId="127"/>
    <cellStyle name="部门项目中期规划预算表13 __b-18-0" xfId="128"/>
    <cellStyle name="部门项目中期规划预算表13 __b-19-0" xfId="129"/>
    <cellStyle name="部门项目中期规划预算表13 __b-2-0" xfId="130"/>
    <cellStyle name="部门项目中期规划预算表13 __b-20-0" xfId="131"/>
    <cellStyle name="部门项目中期规划预算表13 __b-21-0" xfId="132"/>
    <cellStyle name="部门项目中期规划预算表13 __b-22-0" xfId="133"/>
    <cellStyle name="部门项目中期规划预算表13 __b-24-0" xfId="134"/>
    <cellStyle name="部门项目中期规划预算表13 __b-25-0" xfId="135"/>
    <cellStyle name="部门项目中期规划预算表13 __b-26-0" xfId="136"/>
    <cellStyle name="部门项目中期规划预算表13 __b-27-0" xfId="137"/>
    <cellStyle name="部门项目中期规划预算表13 __b-28-0" xfId="138"/>
    <cellStyle name="部门项目中期规划预算表13 __b-3-0" xfId="139"/>
    <cellStyle name="部门项目中期规划预算表13 __b-4-0" xfId="140"/>
    <cellStyle name="部门项目中期规划预算表13 __b-5-0" xfId="141"/>
    <cellStyle name="部门项目中期规划预算表13 __b-6-0" xfId="142"/>
    <cellStyle name="部门项目中期规划预算表13 __b-7-0" xfId="143"/>
    <cellStyle name="部门项目中期规划预算表13 __b-8-0" xfId="144"/>
    <cellStyle name="部门政府采购预算表08 __b-1-0" xfId="145"/>
    <cellStyle name="部门政府采购预算表08 __b-15-0" xfId="146"/>
    <cellStyle name="部门政府采购预算表08 __b-21-0" xfId="147"/>
    <cellStyle name="部门政府采购预算表08 __b-36-0" xfId="148"/>
    <cellStyle name="部门支出预算表01-03 __b-1-0" xfId="149"/>
    <cellStyle name="部门支出预算表01-03 __b-12-0" xfId="150"/>
    <cellStyle name="部门支出预算表01-03 __b-19-0" xfId="151"/>
    <cellStyle name="部门支出预算表01-03 __b-20-0" xfId="152"/>
    <cellStyle name="部门支出预算表01-03 __b-23-0" xfId="153"/>
    <cellStyle name="部门支出预算表01-03 __b-24-0" xfId="154"/>
    <cellStyle name="部门支出预算表01-03 __b-28-0" xfId="155"/>
    <cellStyle name="部门支出预算表01-03 __b-29-0" xfId="156"/>
    <cellStyle name="部门支出预算表01-03 __b-3-0" xfId="157"/>
    <cellStyle name="部门支出预算表01-03 __b-7-0" xfId="158"/>
    <cellStyle name="财政拨款收支预算总表02-1 __b-1-0" xfId="159"/>
    <cellStyle name="财政拨款收支预算总表02-1 __b-12-0" xfId="160"/>
    <cellStyle name="财政拨款收支预算总表02-1 __b-13-0" xfId="161"/>
    <cellStyle name="国有资本经营预算支出表07 __b-1-0" xfId="162"/>
    <cellStyle name="国有资本经营预算支出表07 __b-10-0" xfId="163"/>
    <cellStyle name="国有资本经营预算支出表07 __b-11-0" xfId="164"/>
    <cellStyle name="国有资本经营预算支出表07 __b-12-0" xfId="165"/>
    <cellStyle name="国有资本经营预算支出表07 __b-13-0" xfId="166"/>
    <cellStyle name="国有资本经营预算支出表07 __b-15-0" xfId="167"/>
    <cellStyle name="国有资本经营预算支出表07 __b-16-0" xfId="168"/>
    <cellStyle name="国有资本经营预算支出表07 __b-17-0" xfId="169"/>
    <cellStyle name="国有资本经营预算支出表07 __b-18-0" xfId="170"/>
    <cellStyle name="国有资本经营预算支出表07 __b-2-0" xfId="171"/>
    <cellStyle name="国有资本经营预算支出表07 __b-4-0" xfId="172"/>
    <cellStyle name="国有资本经营预算支出表07 __b-5-0" xfId="173"/>
    <cellStyle name="国有资本经营预算支出表07 __b-8-0" xfId="174"/>
    <cellStyle name="基本支出预算表（人员类.运转类公用经费项目）04 __b-1-0" xfId="175"/>
    <cellStyle name="基本支出预算表（人员类.运转类公用经费项目）04 __b-12-0" xfId="176"/>
    <cellStyle name="基本支出预算表（人员类.运转类公用经费项目）04 __b-13-0" xfId="177"/>
    <cellStyle name="基本支出预算表（人员类.运转类公用经费项目）04 __b-15-0" xfId="178"/>
    <cellStyle name="基本支出预算表（人员类.运转类公用经费项目）04 __b-16-0" xfId="179"/>
    <cellStyle name="基本支出预算表（人员类.运转类公用经费项目）04 __b-17-0" xfId="180"/>
    <cellStyle name="基本支出预算表（人员类.运转类公用经费项目）04 __b-24-0" xfId="181"/>
    <cellStyle name="基本支出预算表（人员类.运转类公用经费项目）04 __b-29-0" xfId="182"/>
    <cellStyle name="基本支出预算表（人员类.运转类公用经费项目）04 __b-33-0" xfId="183"/>
    <cellStyle name="基本支出预算表（人员类.运转类公用经费项目）04 __b-40-0" xfId="184"/>
    <cellStyle name="基本支出预算表（人员类.运转类公用经费项目）04 __b-7-0" xfId="185"/>
    <cellStyle name="基本支出预算表（人员类.运转类公用经费项目）04 __b-9-0" xfId="186"/>
    <cellStyle name="上级补助项目支出预算表12 __b-1-0" xfId="187"/>
    <cellStyle name="上级补助项目支出预算表12 __b-10-0" xfId="188"/>
    <cellStyle name="上级补助项目支出预算表12 __b-12-0" xfId="189"/>
    <cellStyle name="上级补助项目支出预算表12 __b-17-0" xfId="190"/>
    <cellStyle name="上级补助项目支出预算表12 __b-20-0" xfId="191"/>
    <cellStyle name="上级补助项目支出预算表12 __b-8-0" xfId="192"/>
    <cellStyle name="市对下转移支付绩效目标表10-2 __b-1-0" xfId="193"/>
    <cellStyle name="市对下转移支付绩效目标表10-2 __b-10-0" xfId="194"/>
    <cellStyle name="市对下转移支付绩效目标表10-2 __b-13-0" xfId="195"/>
    <cellStyle name="市对下转移支付绩效目标表10-2 __b-14-0" xfId="196"/>
    <cellStyle name="市对下转移支付绩效目标表10-2 __b-16-0" xfId="197"/>
    <cellStyle name="市对下转移支付绩效目标表10-2 __b-17-0" xfId="198"/>
    <cellStyle name="市对下转移支付绩效目标表10-2 __b-18-0" xfId="199"/>
    <cellStyle name="市对下转移支付绩效目标表10-2 __b-2-0" xfId="200"/>
    <cellStyle name="市对下转移支付预算表10-1 __b-1-0" xfId="201"/>
    <cellStyle name="市对下转移支付预算表10-1 __b-16-0" xfId="202"/>
    <cellStyle name="市对下转移支付预算表10-1 __b-17-0" xfId="203"/>
    <cellStyle name="市对下转移支付预算表10-1 __b-18-0" xfId="204"/>
    <cellStyle name="市对下转移支付预算表10-1 __b-2-0" xfId="205"/>
    <cellStyle name="市对下转移支付预算表10-1 __b-22-0" xfId="206"/>
    <cellStyle name="市对下转移支付预算表10-1 __b-23-0" xfId="207"/>
    <cellStyle name="市对下转移支付预算表10-1 __b-25-0" xfId="208"/>
    <cellStyle name="市对下转移支付预算表10-1 __b-27-0" xfId="209"/>
    <cellStyle name="市对下转移支付预算表10-1 __b-3-0" xfId="210"/>
    <cellStyle name="市对下转移支付预算表10-1 __b-30-0" xfId="211"/>
    <cellStyle name="市对下转移支付预算表10-1 __b-6-0" xfId="212"/>
    <cellStyle name="市对下转移支付预算表10-1 __b-7-0" xfId="213"/>
    <cellStyle name="市对下转移支付预算表10-1 __b-8-0" xfId="214"/>
    <cellStyle name="市对下转移支付预算表10-1 __b-9-0" xfId="215"/>
    <cellStyle name="项目支出绩效目标表（本级下达）05-2 __b-1-0" xfId="216"/>
    <cellStyle name="项目支出绩效目标表（另文下达）05-3 __b-1-0" xfId="217"/>
    <cellStyle name="项目支出预算表（其他运转类.特定目标类项目）05-1 __b-1-0" xfId="218"/>
    <cellStyle name="项目支出预算表（其他运转类.特定目标类项目）05-1 __b-13-0" xfId="219"/>
    <cellStyle name="项目支出预算表（其他运转类.特定目标类项目）05-1 __b-29-0" xfId="220"/>
    <cellStyle name="项目支出预算表（其他运转类.特定目标类项目）05-1 __b-30-0" xfId="221"/>
    <cellStyle name="项目支出预算表（其他运转类.特定目标类项目）05-1 __b-33-0" xfId="222"/>
    <cellStyle name="新增资产配置表11 __b-1-0" xfId="223"/>
    <cellStyle name="新增资产配置表11 __b-11-0" xfId="224"/>
    <cellStyle name="新增资产配置表11 __b-12-0" xfId="225"/>
    <cellStyle name="新增资产配置表11 __b-15-0" xfId="226"/>
    <cellStyle name="新增资产配置表11 __b-18-0" xfId="227"/>
    <cellStyle name="新增资产配置表11 __b-19-0" xfId="228"/>
    <cellStyle name="新增资产配置表11 __b-2-0" xfId="229"/>
    <cellStyle name="新增资产配置表11 __b-3-0" xfId="230"/>
    <cellStyle name="新增资产配置表11 __b-6-0" xfId="231"/>
    <cellStyle name="新增资产配置表11 __b-7-0" xfId="232"/>
    <cellStyle name="新增资产配置表11 __b-8-0" xfId="233"/>
    <cellStyle name="一般公共预算“三公”经费支出预算表03 __b-1-0" xfId="234"/>
    <cellStyle name="一般公共预算“三公”经费支出预算表03 __b-14-0" xfId="235"/>
    <cellStyle name="一般公共预算“三公”经费支出预算表03 __b-2-0" xfId="236"/>
    <cellStyle name="一般公共预算“三公”经费支出预算表03 __b-6-0" xfId="237"/>
    <cellStyle name="一般公共预算支出预算表（按功能科目分类）02-2 __b-1-0" xfId="238"/>
    <cellStyle name="一般公共预算支出预算表（按功能科目分类）02-2 __b-7-0" xfId="239"/>
    <cellStyle name="一般公共预算支出预算表（按经济科目分类）02-3 __b-1-0" xfId="240"/>
    <cellStyle name="一般公共预算支出预算表（按经济科目分类）02-3 __b-12-0" xfId="241"/>
    <cellStyle name="一般公共预算支出预算表（按经济科目分类）02-3 __b-14-0" xfId="242"/>
    <cellStyle name="一般公共预算支出预算表（按经济科目分类）02-3 __b-15-0" xfId="243"/>
    <cellStyle name="一般公共预算支出预算表（按经济科目分类）02-3 __b-16-0" xfId="244"/>
    <cellStyle name="一般公共预算支出预算表（按经济科目分类）02-3 __b-2-0" xfId="245"/>
    <cellStyle name="一般公共预算支出预算表（按经济科目分类）02-3 __b-33-0" xfId="246"/>
    <cellStyle name="一般公共预算支出预算表（按经济科目分类）02-3 __b-36-0" xfId="247"/>
    <cellStyle name="一般公共预算支出预算表（按经济科目分类）02-3 __b-5-0" xfId="248"/>
    <cellStyle name="一般公共预算支出预算表（按经济科目分类）02-3 __b-6-0" xfId="249"/>
    <cellStyle name="一般公共预算支出预算表（按经济科目分类）02-3 __b-9-0" xfId="250"/>
    <cellStyle name="政府购买服务预算表09 __b-1-0" xfId="251"/>
    <cellStyle name="政府购买服务预算表09 __b-10-0" xfId="252"/>
    <cellStyle name="政府购买服务预算表09 __b-12-0" xfId="253"/>
    <cellStyle name="政府购买服务预算表09 __b-13-0" xfId="254"/>
    <cellStyle name="政府购买服务预算表09 __b-14-0" xfId="255"/>
    <cellStyle name="政府购买服务预算表09 __b-15-0" xfId="256"/>
    <cellStyle name="政府购买服务预算表09 __b-16-0" xfId="257"/>
    <cellStyle name="政府购买服务预算表09 __b-17-0" xfId="258"/>
    <cellStyle name="政府购买服务预算表09 __b-18-0" xfId="259"/>
    <cellStyle name="政府购买服务预算表09 __b-21-0" xfId="260"/>
    <cellStyle name="政府购买服务预算表09 __b-22-0" xfId="261"/>
    <cellStyle name="政府购买服务预算表09 __b-23-0" xfId="262"/>
    <cellStyle name="政府购买服务预算表09 __b-24-0" xfId="263"/>
    <cellStyle name="政府购买服务预算表09 __b-28-0" xfId="264"/>
    <cellStyle name="政府购买服务预算表09 __b-29-0" xfId="265"/>
    <cellStyle name="政府购买服务预算表09 __b-3-0" xfId="266"/>
    <cellStyle name="政府购买服务预算表09 __b-30-0" xfId="267"/>
    <cellStyle name="政府购买服务预算表09 __b-31-0" xfId="268"/>
    <cellStyle name="政府购买服务预算表09 __b-32-0" xfId="269"/>
    <cellStyle name="政府购买服务预算表09 __b-34-0" xfId="270"/>
    <cellStyle name="政府购买服务预算表09 __b-35-0" xfId="271"/>
    <cellStyle name="政府购买服务预算表09 __b-36-0" xfId="272"/>
    <cellStyle name="政府购买服务预算表09 __b-39-0" xfId="273"/>
    <cellStyle name="政府购买服务预算表09 __b-40-0" xfId="274"/>
    <cellStyle name="政府购买服务预算表09 __b-41-0" xfId="275"/>
    <cellStyle name="政府购买服务预算表09 __b-42-0" xfId="276"/>
    <cellStyle name="政府购买服务预算表09 __b-43-0" xfId="277"/>
    <cellStyle name="政府购买服务预算表09 __b-8-0" xfId="278"/>
    <cellStyle name="政府性基金预算支出预算表06 __b-1-0" xfId="2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topLeftCell="A12" workbookViewId="0">
      <selection activeCell="B10" sqref="B10"/>
    </sheetView>
  </sheetViews>
  <sheetFormatPr defaultColWidth="6.26666666666667" defaultRowHeight="14.25" customHeight="1" outlineLevelCol="3"/>
  <cols>
    <col min="1" max="1" width="30.725" customWidth="1"/>
    <col min="2" max="2" width="33.45" customWidth="1"/>
    <col min="3" max="3" width="30.9083333333333" customWidth="1"/>
    <col min="4" max="4" width="33.2666666666667" customWidth="1"/>
  </cols>
  <sheetData>
    <row r="1" ht="13.5" customHeight="1" spans="4:4">
      <c r="D1" s="107" t="s">
        <v>0</v>
      </c>
    </row>
    <row r="2" ht="36" customHeight="1" spans="1:4">
      <c r="A2" s="126" t="s">
        <v>1</v>
      </c>
      <c r="B2" s="276"/>
      <c r="C2" s="276"/>
      <c r="D2" s="276"/>
    </row>
    <row r="3" ht="21" customHeight="1" spans="1:4">
      <c r="A3" s="277" t="str">
        <f>"单位名称："&amp;"曲靖市民族中学"</f>
        <v>单位名称：曲靖市民族中学</v>
      </c>
      <c r="B3" s="278"/>
      <c r="C3" s="278"/>
      <c r="D3" s="284" t="s">
        <v>2</v>
      </c>
    </row>
    <row r="4" ht="19.5" customHeight="1" spans="1:4">
      <c r="A4" s="279" t="s">
        <v>3</v>
      </c>
      <c r="B4" s="280"/>
      <c r="C4" s="279" t="s">
        <v>4</v>
      </c>
      <c r="D4" s="280"/>
    </row>
    <row r="5" ht="19.5" customHeight="1" spans="1:4">
      <c r="A5" s="281" t="s">
        <v>5</v>
      </c>
      <c r="B5" s="281" t="s">
        <v>6</v>
      </c>
      <c r="C5" s="281" t="s">
        <v>7</v>
      </c>
      <c r="D5" s="281" t="s">
        <v>6</v>
      </c>
    </row>
    <row r="6" ht="19.5" customHeight="1" spans="1:4">
      <c r="A6" s="282"/>
      <c r="B6" s="282"/>
      <c r="C6" s="282"/>
      <c r="D6" s="282"/>
    </row>
    <row r="7" ht="20.25" customHeight="1" spans="1:4">
      <c r="A7" s="13" t="s">
        <v>8</v>
      </c>
      <c r="B7" s="15">
        <v>5277.596502</v>
      </c>
      <c r="C7" s="283" t="str">
        <f>"一"&amp;"、"&amp;"一般公共服务支出"</f>
        <v>一、一般公共服务支出</v>
      </c>
      <c r="D7" s="15"/>
    </row>
    <row r="8" ht="20.25" customHeight="1" spans="1:4">
      <c r="A8" s="13" t="s">
        <v>9</v>
      </c>
      <c r="B8" s="15"/>
      <c r="C8" s="283" t="str">
        <f>"二"&amp;"、"&amp;"外交支出"</f>
        <v>二、外交支出</v>
      </c>
      <c r="D8" s="15"/>
    </row>
    <row r="9" ht="20.25" customHeight="1" spans="1:4">
      <c r="A9" s="13" t="s">
        <v>10</v>
      </c>
      <c r="B9" s="15"/>
      <c r="C9" s="283" t="str">
        <f>"三"&amp;"、"&amp;"国防支出"</f>
        <v>三、国防支出</v>
      </c>
      <c r="D9" s="15"/>
    </row>
    <row r="10" ht="20.25" customHeight="1" spans="1:4">
      <c r="A10" s="13" t="s">
        <v>11</v>
      </c>
      <c r="B10" s="15">
        <v>306</v>
      </c>
      <c r="C10" s="283" t="str">
        <f>"四"&amp;"、"&amp;"公共安全支出"</f>
        <v>四、公共安全支出</v>
      </c>
      <c r="D10" s="15"/>
    </row>
    <row r="11" ht="20.25" customHeight="1" spans="1:4">
      <c r="A11" s="13" t="s">
        <v>12</v>
      </c>
      <c r="B11" s="15">
        <v>600</v>
      </c>
      <c r="C11" s="283" t="str">
        <f>"五"&amp;"、"&amp;"教育支出"</f>
        <v>五、教育支出</v>
      </c>
      <c r="D11" s="15">
        <v>4986.821762</v>
      </c>
    </row>
    <row r="12" ht="20.25" customHeight="1" spans="1:4">
      <c r="A12" s="13" t="s">
        <v>13</v>
      </c>
      <c r="B12" s="15"/>
      <c r="C12" s="283" t="str">
        <f>"六"&amp;"、"&amp;"科学技术支出"</f>
        <v>六、科学技术支出</v>
      </c>
      <c r="D12" s="15"/>
    </row>
    <row r="13" ht="20.25" customHeight="1" spans="1:4">
      <c r="A13" s="13" t="s">
        <v>14</v>
      </c>
      <c r="B13" s="15"/>
      <c r="C13" s="283" t="str">
        <f>"七"&amp;"、"&amp;"文化旅游体育与传媒支出"</f>
        <v>七、文化旅游体育与传媒支出</v>
      </c>
      <c r="D13" s="15"/>
    </row>
    <row r="14" ht="20.25" customHeight="1" spans="1:4">
      <c r="A14" s="13" t="s">
        <v>15</v>
      </c>
      <c r="B14" s="15"/>
      <c r="C14" s="283" t="str">
        <f>"八"&amp;"、"&amp;"社会保障和就业支出"</f>
        <v>八、社会保障和就业支出</v>
      </c>
      <c r="D14" s="15">
        <v>518.755896</v>
      </c>
    </row>
    <row r="15" ht="20.25" customHeight="1" spans="1:4">
      <c r="A15" s="13" t="s">
        <v>16</v>
      </c>
      <c r="B15" s="15"/>
      <c r="C15" s="283" t="str">
        <f>"九"&amp;"、"&amp;"社会保险基金支出"</f>
        <v>九、社会保险基金支出</v>
      </c>
      <c r="D15" s="15"/>
    </row>
    <row r="16" ht="20.25" customHeight="1" spans="1:4">
      <c r="A16" s="13" t="s">
        <v>17</v>
      </c>
      <c r="B16" s="15">
        <v>600</v>
      </c>
      <c r="C16" s="283" t="str">
        <f>"十"&amp;"、"&amp;"卫生健康支出"</f>
        <v>十、卫生健康支出</v>
      </c>
      <c r="D16" s="15">
        <v>296.155696</v>
      </c>
    </row>
    <row r="17" ht="20.25" customHeight="1" spans="1:4">
      <c r="A17" s="13"/>
      <c r="B17" s="15"/>
      <c r="C17" s="283" t="str">
        <f>"十一"&amp;"、"&amp;"节能环保支出"</f>
        <v>十一、节能环保支出</v>
      </c>
      <c r="D17" s="15"/>
    </row>
    <row r="18" ht="20.25" customHeight="1" spans="1:4">
      <c r="A18" s="13"/>
      <c r="B18" s="13"/>
      <c r="C18" s="283" t="str">
        <f>"十二"&amp;"、"&amp;"城乡社区支出"</f>
        <v>十二、城乡社区支出</v>
      </c>
      <c r="D18" s="15"/>
    </row>
    <row r="19" ht="20.25" customHeight="1" spans="1:4">
      <c r="A19" s="13"/>
      <c r="B19" s="13"/>
      <c r="C19" s="283" t="str">
        <f>"十三"&amp;"、"&amp;"农林水支出"</f>
        <v>十三、农林水支出</v>
      </c>
      <c r="D19" s="15"/>
    </row>
    <row r="20" ht="20.25" customHeight="1" spans="1:4">
      <c r="A20" s="13"/>
      <c r="B20" s="13"/>
      <c r="C20" s="283" t="str">
        <f>"十四"&amp;"、"&amp;"交通运输支出"</f>
        <v>十四、交通运输支出</v>
      </c>
      <c r="D20" s="15"/>
    </row>
    <row r="21" ht="20.25" customHeight="1" spans="1:4">
      <c r="A21" s="13"/>
      <c r="B21" s="13"/>
      <c r="C21" s="283" t="str">
        <f>"十五"&amp;"、"&amp;"资源勘探工业信息等支出"</f>
        <v>十五、资源勘探工业信息等支出</v>
      </c>
      <c r="D21" s="15"/>
    </row>
    <row r="22" ht="20.25" customHeight="1" spans="1:4">
      <c r="A22" s="13"/>
      <c r="B22" s="13"/>
      <c r="C22" s="283" t="str">
        <f>"十六"&amp;"、"&amp;"商业服务业等支出"</f>
        <v>十六、商业服务业等支出</v>
      </c>
      <c r="D22" s="15"/>
    </row>
    <row r="23" ht="20.25" customHeight="1" spans="1:4">
      <c r="A23" s="13"/>
      <c r="B23" s="13"/>
      <c r="C23" s="283" t="str">
        <f>"十七"&amp;"、"&amp;"金融支出"</f>
        <v>十七、金融支出</v>
      </c>
      <c r="D23" s="15"/>
    </row>
    <row r="24" ht="20.25" customHeight="1" spans="1:4">
      <c r="A24" s="13"/>
      <c r="B24" s="13"/>
      <c r="C24" s="283" t="str">
        <f>"十八"&amp;"、"&amp;"援助其他地区支出"</f>
        <v>十八、援助其他地区支出</v>
      </c>
      <c r="D24" s="15"/>
    </row>
    <row r="25" ht="20.25" customHeight="1" spans="1:4">
      <c r="A25" s="13"/>
      <c r="B25" s="13"/>
      <c r="C25" s="283" t="str">
        <f>"十九"&amp;"、"&amp;"自然资源海洋气象等支出"</f>
        <v>十九、自然资源海洋气象等支出</v>
      </c>
      <c r="D25" s="15"/>
    </row>
    <row r="26" ht="20.25" customHeight="1" spans="1:4">
      <c r="A26" s="13"/>
      <c r="B26" s="13"/>
      <c r="C26" s="283" t="str">
        <f>"二十"&amp;"、"&amp;"住房保障支出"</f>
        <v>二十、住房保障支出</v>
      </c>
      <c r="D26" s="15">
        <v>381.863148</v>
      </c>
    </row>
    <row r="27" ht="20.25" customHeight="1" spans="1:4">
      <c r="A27" s="13"/>
      <c r="B27" s="13"/>
      <c r="C27" s="283" t="str">
        <f>"二十一"&amp;"、"&amp;"粮油物资储备支出"</f>
        <v>二十一、粮油物资储备支出</v>
      </c>
      <c r="D27" s="15"/>
    </row>
    <row r="28" ht="20.25" customHeight="1" spans="1:4">
      <c r="A28" s="13"/>
      <c r="B28" s="13"/>
      <c r="C28" s="283" t="str">
        <f>"二十二"&amp;"、"&amp;"灾害防治及应急管理支出"</f>
        <v>二十二、灾害防治及应急管理支出</v>
      </c>
      <c r="D28" s="15"/>
    </row>
    <row r="29" ht="20.25" customHeight="1" spans="1:4">
      <c r="A29" s="13"/>
      <c r="B29" s="13"/>
      <c r="C29" s="283" t="str">
        <f>"二十三"&amp;"、"&amp;"预备费"</f>
        <v>二十三、预备费</v>
      </c>
      <c r="D29" s="15"/>
    </row>
    <row r="30" ht="20.25" customHeight="1" spans="1:4">
      <c r="A30" s="13"/>
      <c r="B30" s="13"/>
      <c r="C30" s="283" t="str">
        <f>"二十四"&amp;"、"&amp;"其他支出"</f>
        <v>二十四、其他支出</v>
      </c>
      <c r="D30" s="15"/>
    </row>
    <row r="31" ht="20.25" customHeight="1" spans="1:4">
      <c r="A31" s="13"/>
      <c r="B31" s="13"/>
      <c r="C31" s="283" t="str">
        <f>"二十五"&amp;"、"&amp;"转移性支出"</f>
        <v>二十五、转移性支出</v>
      </c>
      <c r="D31" s="15"/>
    </row>
    <row r="32" ht="20.25" customHeight="1" spans="1:4">
      <c r="A32" s="13"/>
      <c r="B32" s="13"/>
      <c r="C32" s="283" t="str">
        <f>"二十六"&amp;"、"&amp;"债务还本支出"</f>
        <v>二十六、债务还本支出</v>
      </c>
      <c r="D32" s="15"/>
    </row>
    <row r="33" ht="20.25" customHeight="1" spans="1:4">
      <c r="A33" s="13"/>
      <c r="B33" s="13"/>
      <c r="C33" s="283" t="str">
        <f>"二十七"&amp;"、"&amp;"债务付息支出"</f>
        <v>二十七、债务付息支出</v>
      </c>
      <c r="D33" s="15"/>
    </row>
    <row r="34" ht="20.25" customHeight="1" spans="1:4">
      <c r="A34" s="13"/>
      <c r="B34" s="13"/>
      <c r="C34" s="283" t="str">
        <f>"二十八"&amp;"、"&amp;"债务发行费用支出"</f>
        <v>二十八、债务发行费用支出</v>
      </c>
      <c r="D34" s="15"/>
    </row>
    <row r="35" ht="20.25" customHeight="1" spans="1:4">
      <c r="A35" s="13"/>
      <c r="B35" s="13"/>
      <c r="C35" s="283" t="str">
        <f>"二十九"&amp;"、"&amp;"抗疫特别国债安排的支出"</f>
        <v>二十九、抗疫特别国债安排的支出</v>
      </c>
      <c r="D35" s="15"/>
    </row>
    <row r="36" ht="20.25" customHeight="1" spans="1:4">
      <c r="A36" s="226" t="s">
        <v>18</v>
      </c>
      <c r="B36" s="15">
        <v>6183.596502</v>
      </c>
      <c r="C36" s="226" t="s">
        <v>19</v>
      </c>
      <c r="D36" s="15">
        <v>6183.596502</v>
      </c>
    </row>
    <row r="37" ht="20.25" customHeight="1" spans="1:4">
      <c r="A37" s="13" t="s">
        <v>20</v>
      </c>
      <c r="B37" s="15"/>
      <c r="C37" s="13" t="s">
        <v>21</v>
      </c>
      <c r="D37" s="15"/>
    </row>
    <row r="38" ht="20.25" customHeight="1" spans="1:4">
      <c r="A38" s="226" t="s">
        <v>22</v>
      </c>
      <c r="B38" s="15">
        <v>6183.596502</v>
      </c>
      <c r="C38" s="226" t="s">
        <v>23</v>
      </c>
      <c r="D38" s="15">
        <v>6183.596502</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71"/>
  <sheetViews>
    <sheetView topLeftCell="A30" workbookViewId="0">
      <selection activeCell="B13" sqref="B13:B19"/>
    </sheetView>
  </sheetViews>
  <sheetFormatPr defaultColWidth="7.09166666666667" defaultRowHeight="12" customHeight="1"/>
  <cols>
    <col min="1" max="1" width="23.3666666666667" customWidth="1"/>
    <col min="2" max="2" width="22.45" customWidth="1"/>
    <col min="3" max="3" width="18.45" customWidth="1"/>
    <col min="4" max="4" width="16" customWidth="1"/>
    <col min="5" max="5" width="15.6333333333333" customWidth="1"/>
    <col min="6" max="6" width="15.45" customWidth="1"/>
    <col min="7" max="7" width="7.63333333333333" customWidth="1"/>
    <col min="8" max="8" width="14.725" customWidth="1"/>
    <col min="9" max="9" width="9.725" customWidth="1"/>
    <col min="10" max="10" width="9.45" customWidth="1"/>
    <col min="11" max="11" width="12.2666666666667" customWidth="1"/>
  </cols>
  <sheetData>
    <row r="1" customHeight="1" spans="11:11">
      <c r="K1" s="54" t="s">
        <v>325</v>
      </c>
    </row>
    <row r="2" ht="28.5" customHeight="1" spans="2:11">
      <c r="B2" s="50" t="s">
        <v>326</v>
      </c>
      <c r="C2" s="3"/>
      <c r="D2" s="3"/>
      <c r="E2" s="3"/>
      <c r="F2" s="3"/>
      <c r="G2" s="51"/>
      <c r="H2" s="3"/>
      <c r="I2" s="51"/>
      <c r="J2" s="51"/>
      <c r="K2" s="3"/>
    </row>
    <row r="3" ht="17.25" customHeight="1" spans="1:2">
      <c r="A3" t="str">
        <f>"单位名称："&amp;"曲靖市民族中学"</f>
        <v>单位名称：曲靖市民族中学</v>
      </c>
      <c r="B3" s="4"/>
    </row>
    <row r="4" ht="44.25" customHeight="1" spans="1:11">
      <c r="A4" s="136" t="s">
        <v>224</v>
      </c>
      <c r="B4" s="46" t="s">
        <v>327</v>
      </c>
      <c r="C4" s="46" t="s">
        <v>328</v>
      </c>
      <c r="D4" s="46" t="s">
        <v>329</v>
      </c>
      <c r="E4" s="46" t="s">
        <v>330</v>
      </c>
      <c r="F4" s="46" t="s">
        <v>331</v>
      </c>
      <c r="G4" s="52" t="s">
        <v>332</v>
      </c>
      <c r="H4" s="46" t="s">
        <v>333</v>
      </c>
      <c r="I4" s="52" t="s">
        <v>334</v>
      </c>
      <c r="J4" s="52" t="s">
        <v>335</v>
      </c>
      <c r="K4" s="46" t="s">
        <v>336</v>
      </c>
    </row>
    <row r="5" ht="18.75" customHeight="1" spans="1:11">
      <c r="A5" s="137">
        <v>1</v>
      </c>
      <c r="B5" s="138">
        <v>2</v>
      </c>
      <c r="C5" s="138">
        <v>3</v>
      </c>
      <c r="D5" s="138">
        <v>4</v>
      </c>
      <c r="E5" s="138">
        <v>5</v>
      </c>
      <c r="F5" s="138">
        <v>6</v>
      </c>
      <c r="G5" s="139">
        <v>7</v>
      </c>
      <c r="H5" s="138">
        <v>8</v>
      </c>
      <c r="I5" s="139">
        <v>9</v>
      </c>
      <c r="J5" s="139">
        <v>10</v>
      </c>
      <c r="K5" s="138">
        <v>11</v>
      </c>
    </row>
    <row r="6" ht="21.75" customHeight="1" spans="1:11">
      <c r="A6" s="14"/>
      <c r="B6" s="13" t="s">
        <v>43</v>
      </c>
      <c r="C6" s="14"/>
      <c r="D6" s="14"/>
      <c r="E6" s="14"/>
      <c r="F6" s="14"/>
      <c r="G6" s="14"/>
      <c r="H6" s="14"/>
      <c r="I6" s="14"/>
      <c r="J6" s="14"/>
      <c r="K6" s="14"/>
    </row>
    <row r="7" ht="19.5" customHeight="1" spans="1:11">
      <c r="A7" s="140" t="s">
        <v>313</v>
      </c>
      <c r="B7" s="13" t="s">
        <v>312</v>
      </c>
      <c r="C7" s="13" t="s">
        <v>337</v>
      </c>
      <c r="D7" s="13" t="s">
        <v>338</v>
      </c>
      <c r="E7" s="13" t="s">
        <v>339</v>
      </c>
      <c r="F7" s="13" t="s">
        <v>340</v>
      </c>
      <c r="G7" s="13" t="s">
        <v>341</v>
      </c>
      <c r="H7" s="13" t="s">
        <v>342</v>
      </c>
      <c r="I7" s="13" t="s">
        <v>343</v>
      </c>
      <c r="J7" s="13" t="s">
        <v>344</v>
      </c>
      <c r="K7" s="13" t="s">
        <v>345</v>
      </c>
    </row>
    <row r="8" ht="19.5" customHeight="1" spans="1:11">
      <c r="A8" s="140" t="s">
        <v>313</v>
      </c>
      <c r="B8" s="13" t="s">
        <v>312</v>
      </c>
      <c r="C8" s="13" t="s">
        <v>337</v>
      </c>
      <c r="D8" s="13" t="s">
        <v>338</v>
      </c>
      <c r="E8" s="13" t="s">
        <v>346</v>
      </c>
      <c r="F8" s="13" t="s">
        <v>347</v>
      </c>
      <c r="G8" s="13" t="s">
        <v>348</v>
      </c>
      <c r="H8" s="13" t="s">
        <v>349</v>
      </c>
      <c r="I8" s="13" t="s">
        <v>350</v>
      </c>
      <c r="J8" s="13" t="s">
        <v>344</v>
      </c>
      <c r="K8" s="13" t="s">
        <v>351</v>
      </c>
    </row>
    <row r="9" ht="19.5" customHeight="1" spans="1:11">
      <c r="A9" s="140" t="s">
        <v>313</v>
      </c>
      <c r="B9" s="13" t="s">
        <v>312</v>
      </c>
      <c r="C9" s="13" t="s">
        <v>337</v>
      </c>
      <c r="D9" s="13" t="s">
        <v>338</v>
      </c>
      <c r="E9" s="13" t="s">
        <v>352</v>
      </c>
      <c r="F9" s="13" t="s">
        <v>353</v>
      </c>
      <c r="G9" s="13" t="s">
        <v>354</v>
      </c>
      <c r="H9" s="13" t="s">
        <v>349</v>
      </c>
      <c r="I9" s="13" t="s">
        <v>350</v>
      </c>
      <c r="J9" s="13" t="s">
        <v>344</v>
      </c>
      <c r="K9" s="13" t="s">
        <v>355</v>
      </c>
    </row>
    <row r="10" ht="19.5" customHeight="1" spans="1:11">
      <c r="A10" s="140" t="s">
        <v>313</v>
      </c>
      <c r="B10" s="13" t="s">
        <v>312</v>
      </c>
      <c r="C10" s="13" t="s">
        <v>337</v>
      </c>
      <c r="D10" s="13" t="s">
        <v>338</v>
      </c>
      <c r="E10" s="13" t="s">
        <v>352</v>
      </c>
      <c r="F10" s="13" t="s">
        <v>356</v>
      </c>
      <c r="G10" s="13" t="s">
        <v>354</v>
      </c>
      <c r="H10" s="13" t="s">
        <v>117</v>
      </c>
      <c r="I10" s="13" t="s">
        <v>357</v>
      </c>
      <c r="J10" s="13" t="s">
        <v>344</v>
      </c>
      <c r="K10" s="13" t="s">
        <v>358</v>
      </c>
    </row>
    <row r="11" ht="19.5" customHeight="1" spans="1:11">
      <c r="A11" s="140" t="s">
        <v>313</v>
      </c>
      <c r="B11" s="13" t="s">
        <v>312</v>
      </c>
      <c r="C11" s="13" t="s">
        <v>337</v>
      </c>
      <c r="D11" s="13" t="s">
        <v>359</v>
      </c>
      <c r="E11" s="13" t="s">
        <v>360</v>
      </c>
      <c r="F11" s="13" t="s">
        <v>361</v>
      </c>
      <c r="G11" s="13" t="s">
        <v>341</v>
      </c>
      <c r="H11" s="13" t="s">
        <v>362</v>
      </c>
      <c r="I11" s="13" t="s">
        <v>350</v>
      </c>
      <c r="J11" s="13" t="s">
        <v>344</v>
      </c>
      <c r="K11" s="13" t="s">
        <v>363</v>
      </c>
    </row>
    <row r="12" ht="19.5" customHeight="1" spans="1:11">
      <c r="A12" s="140" t="s">
        <v>313</v>
      </c>
      <c r="B12" s="13" t="s">
        <v>312</v>
      </c>
      <c r="C12" s="13" t="s">
        <v>337</v>
      </c>
      <c r="D12" s="13" t="s">
        <v>364</v>
      </c>
      <c r="E12" s="13" t="s">
        <v>365</v>
      </c>
      <c r="F12" s="13" t="s">
        <v>366</v>
      </c>
      <c r="G12" s="13" t="s">
        <v>341</v>
      </c>
      <c r="H12" s="13" t="s">
        <v>362</v>
      </c>
      <c r="I12" s="13" t="s">
        <v>350</v>
      </c>
      <c r="J12" s="13" t="s">
        <v>344</v>
      </c>
      <c r="K12" s="13" t="s">
        <v>367</v>
      </c>
    </row>
    <row r="13" ht="19.5" customHeight="1" spans="1:11">
      <c r="A13" s="140" t="s">
        <v>304</v>
      </c>
      <c r="B13" s="13" t="s">
        <v>302</v>
      </c>
      <c r="C13" s="13" t="s">
        <v>368</v>
      </c>
      <c r="D13" s="13" t="s">
        <v>338</v>
      </c>
      <c r="E13" s="13" t="s">
        <v>339</v>
      </c>
      <c r="F13" s="13" t="s">
        <v>369</v>
      </c>
      <c r="G13" s="13" t="s">
        <v>341</v>
      </c>
      <c r="H13" s="13" t="s">
        <v>370</v>
      </c>
      <c r="I13" s="13" t="s">
        <v>371</v>
      </c>
      <c r="J13" s="13" t="s">
        <v>344</v>
      </c>
      <c r="K13" s="13" t="s">
        <v>372</v>
      </c>
    </row>
    <row r="14" ht="19.5" customHeight="1" spans="1:11">
      <c r="A14" s="140" t="s">
        <v>304</v>
      </c>
      <c r="B14" s="13" t="s">
        <v>302</v>
      </c>
      <c r="C14" s="13" t="s">
        <v>373</v>
      </c>
      <c r="D14" s="13" t="s">
        <v>338</v>
      </c>
      <c r="E14" s="13" t="s">
        <v>339</v>
      </c>
      <c r="F14" s="13" t="s">
        <v>374</v>
      </c>
      <c r="G14" s="13" t="s">
        <v>341</v>
      </c>
      <c r="H14" s="13" t="s">
        <v>362</v>
      </c>
      <c r="I14" s="13" t="s">
        <v>350</v>
      </c>
      <c r="J14" s="13" t="s">
        <v>344</v>
      </c>
      <c r="K14" s="13" t="s">
        <v>375</v>
      </c>
    </row>
    <row r="15" ht="19.5" customHeight="1" spans="1:11">
      <c r="A15" s="140" t="s">
        <v>304</v>
      </c>
      <c r="B15" s="13" t="s">
        <v>302</v>
      </c>
      <c r="C15" s="13" t="s">
        <v>373</v>
      </c>
      <c r="D15" s="13" t="s">
        <v>338</v>
      </c>
      <c r="E15" s="13" t="s">
        <v>346</v>
      </c>
      <c r="F15" s="13" t="s">
        <v>376</v>
      </c>
      <c r="G15" s="13" t="s">
        <v>341</v>
      </c>
      <c r="H15" s="13" t="s">
        <v>377</v>
      </c>
      <c r="I15" s="13" t="s">
        <v>350</v>
      </c>
      <c r="J15" s="13" t="s">
        <v>344</v>
      </c>
      <c r="K15" s="13" t="s">
        <v>378</v>
      </c>
    </row>
    <row r="16" ht="19.5" customHeight="1" spans="1:11">
      <c r="A16" s="140" t="s">
        <v>304</v>
      </c>
      <c r="B16" s="13" t="s">
        <v>302</v>
      </c>
      <c r="C16" s="13" t="s">
        <v>373</v>
      </c>
      <c r="D16" s="13" t="s">
        <v>338</v>
      </c>
      <c r="E16" s="13" t="s">
        <v>346</v>
      </c>
      <c r="F16" s="13" t="s">
        <v>379</v>
      </c>
      <c r="G16" s="13" t="s">
        <v>341</v>
      </c>
      <c r="H16" s="13" t="s">
        <v>380</v>
      </c>
      <c r="I16" s="13" t="s">
        <v>343</v>
      </c>
      <c r="J16" s="13" t="s">
        <v>344</v>
      </c>
      <c r="K16" s="13" t="s">
        <v>381</v>
      </c>
    </row>
    <row r="17" ht="19.5" customHeight="1" spans="1:11">
      <c r="A17" s="140" t="s">
        <v>304</v>
      </c>
      <c r="B17" s="13" t="s">
        <v>302</v>
      </c>
      <c r="C17" s="13" t="s">
        <v>373</v>
      </c>
      <c r="D17" s="13" t="s">
        <v>338</v>
      </c>
      <c r="E17" s="13" t="s">
        <v>352</v>
      </c>
      <c r="F17" s="13" t="s">
        <v>382</v>
      </c>
      <c r="G17" s="13" t="s">
        <v>354</v>
      </c>
      <c r="H17" s="13" t="s">
        <v>115</v>
      </c>
      <c r="I17" s="13" t="s">
        <v>357</v>
      </c>
      <c r="J17" s="13" t="s">
        <v>344</v>
      </c>
      <c r="K17" s="13" t="s">
        <v>383</v>
      </c>
    </row>
    <row r="18" ht="19.5" customHeight="1" spans="1:11">
      <c r="A18" s="140" t="s">
        <v>304</v>
      </c>
      <c r="B18" s="13" t="s">
        <v>302</v>
      </c>
      <c r="C18" s="13" t="s">
        <v>373</v>
      </c>
      <c r="D18" s="13" t="s">
        <v>359</v>
      </c>
      <c r="E18" s="13" t="s">
        <v>360</v>
      </c>
      <c r="F18" s="13" t="s">
        <v>384</v>
      </c>
      <c r="G18" s="13" t="s">
        <v>341</v>
      </c>
      <c r="H18" s="13" t="s">
        <v>362</v>
      </c>
      <c r="I18" s="13" t="s">
        <v>350</v>
      </c>
      <c r="J18" s="13" t="s">
        <v>344</v>
      </c>
      <c r="K18" s="13" t="s">
        <v>385</v>
      </c>
    </row>
    <row r="19" ht="19.5" customHeight="1" spans="1:11">
      <c r="A19" s="140" t="s">
        <v>304</v>
      </c>
      <c r="B19" s="13" t="s">
        <v>302</v>
      </c>
      <c r="C19" s="13" t="s">
        <v>373</v>
      </c>
      <c r="D19" s="13" t="s">
        <v>364</v>
      </c>
      <c r="E19" s="13" t="s">
        <v>365</v>
      </c>
      <c r="F19" s="13" t="s">
        <v>386</v>
      </c>
      <c r="G19" s="13" t="s">
        <v>341</v>
      </c>
      <c r="H19" s="13" t="s">
        <v>362</v>
      </c>
      <c r="I19" s="13" t="s">
        <v>350</v>
      </c>
      <c r="J19" s="13" t="s">
        <v>344</v>
      </c>
      <c r="K19" s="13" t="s">
        <v>387</v>
      </c>
    </row>
    <row r="20" ht="19.5" customHeight="1" spans="1:11">
      <c r="A20" s="140" t="s">
        <v>315</v>
      </c>
      <c r="B20" s="13" t="s">
        <v>314</v>
      </c>
      <c r="C20" s="13" t="s">
        <v>388</v>
      </c>
      <c r="D20" s="13" t="s">
        <v>338</v>
      </c>
      <c r="E20" s="13" t="s">
        <v>339</v>
      </c>
      <c r="F20" s="13" t="s">
        <v>389</v>
      </c>
      <c r="G20" s="13" t="s">
        <v>348</v>
      </c>
      <c r="H20" s="13" t="s">
        <v>128</v>
      </c>
      <c r="I20" s="13" t="s">
        <v>343</v>
      </c>
      <c r="J20" s="13" t="s">
        <v>344</v>
      </c>
      <c r="K20" s="13" t="s">
        <v>390</v>
      </c>
    </row>
    <row r="21" ht="19.5" customHeight="1" spans="1:11">
      <c r="A21" s="140" t="s">
        <v>315</v>
      </c>
      <c r="B21" s="13" t="s">
        <v>314</v>
      </c>
      <c r="C21" s="13" t="s">
        <v>391</v>
      </c>
      <c r="D21" s="13" t="s">
        <v>338</v>
      </c>
      <c r="E21" s="13" t="s">
        <v>339</v>
      </c>
      <c r="F21" s="13" t="s">
        <v>392</v>
      </c>
      <c r="G21" s="13" t="s">
        <v>348</v>
      </c>
      <c r="H21" s="13" t="s">
        <v>349</v>
      </c>
      <c r="I21" s="13" t="s">
        <v>350</v>
      </c>
      <c r="J21" s="13" t="s">
        <v>344</v>
      </c>
      <c r="K21" s="13" t="s">
        <v>392</v>
      </c>
    </row>
    <row r="22" ht="19.5" customHeight="1" spans="1:11">
      <c r="A22" s="140" t="s">
        <v>315</v>
      </c>
      <c r="B22" s="13" t="s">
        <v>314</v>
      </c>
      <c r="C22" s="13" t="s">
        <v>391</v>
      </c>
      <c r="D22" s="13" t="s">
        <v>338</v>
      </c>
      <c r="E22" s="13" t="s">
        <v>352</v>
      </c>
      <c r="F22" s="13" t="s">
        <v>393</v>
      </c>
      <c r="G22" s="13" t="s">
        <v>348</v>
      </c>
      <c r="H22" s="13" t="s">
        <v>349</v>
      </c>
      <c r="I22" s="13" t="s">
        <v>350</v>
      </c>
      <c r="J22" s="13" t="s">
        <v>344</v>
      </c>
      <c r="K22" s="13" t="s">
        <v>394</v>
      </c>
    </row>
    <row r="23" ht="19.5" customHeight="1" spans="1:11">
      <c r="A23" s="140" t="s">
        <v>315</v>
      </c>
      <c r="B23" s="13" t="s">
        <v>314</v>
      </c>
      <c r="C23" s="13" t="s">
        <v>391</v>
      </c>
      <c r="D23" s="13" t="s">
        <v>338</v>
      </c>
      <c r="E23" s="13" t="s">
        <v>352</v>
      </c>
      <c r="F23" s="13" t="s">
        <v>395</v>
      </c>
      <c r="G23" s="13" t="s">
        <v>354</v>
      </c>
      <c r="H23" s="13" t="s">
        <v>115</v>
      </c>
      <c r="I23" s="13" t="s">
        <v>357</v>
      </c>
      <c r="J23" s="13" t="s">
        <v>344</v>
      </c>
      <c r="K23" s="13" t="s">
        <v>396</v>
      </c>
    </row>
    <row r="24" ht="19.5" customHeight="1" spans="1:11">
      <c r="A24" s="140" t="s">
        <v>315</v>
      </c>
      <c r="B24" s="13" t="s">
        <v>314</v>
      </c>
      <c r="C24" s="13" t="s">
        <v>391</v>
      </c>
      <c r="D24" s="13" t="s">
        <v>338</v>
      </c>
      <c r="E24" s="13" t="s">
        <v>397</v>
      </c>
      <c r="F24" s="13" t="s">
        <v>398</v>
      </c>
      <c r="G24" s="13" t="s">
        <v>348</v>
      </c>
      <c r="H24" s="13" t="s">
        <v>349</v>
      </c>
      <c r="I24" s="13" t="s">
        <v>350</v>
      </c>
      <c r="J24" s="13" t="s">
        <v>344</v>
      </c>
      <c r="K24" s="13" t="s">
        <v>399</v>
      </c>
    </row>
    <row r="25" ht="19.5" customHeight="1" spans="1:11">
      <c r="A25" s="140" t="s">
        <v>315</v>
      </c>
      <c r="B25" s="13" t="s">
        <v>314</v>
      </c>
      <c r="C25" s="13" t="s">
        <v>391</v>
      </c>
      <c r="D25" s="13" t="s">
        <v>359</v>
      </c>
      <c r="E25" s="13" t="s">
        <v>400</v>
      </c>
      <c r="F25" s="13" t="s">
        <v>401</v>
      </c>
      <c r="G25" s="13" t="s">
        <v>354</v>
      </c>
      <c r="H25" s="13" t="s">
        <v>117</v>
      </c>
      <c r="I25" s="13" t="s">
        <v>357</v>
      </c>
      <c r="J25" s="13" t="s">
        <v>344</v>
      </c>
      <c r="K25" s="13" t="s">
        <v>402</v>
      </c>
    </row>
    <row r="26" ht="19.5" customHeight="1" spans="1:11">
      <c r="A26" s="140" t="s">
        <v>315</v>
      </c>
      <c r="B26" s="13" t="s">
        <v>314</v>
      </c>
      <c r="C26" s="13" t="s">
        <v>391</v>
      </c>
      <c r="D26" s="13" t="s">
        <v>364</v>
      </c>
      <c r="E26" s="13" t="s">
        <v>365</v>
      </c>
      <c r="F26" s="13" t="s">
        <v>403</v>
      </c>
      <c r="G26" s="13" t="s">
        <v>341</v>
      </c>
      <c r="H26" s="13" t="s">
        <v>362</v>
      </c>
      <c r="I26" s="13" t="s">
        <v>350</v>
      </c>
      <c r="J26" s="13" t="s">
        <v>344</v>
      </c>
      <c r="K26" s="13" t="s">
        <v>404</v>
      </c>
    </row>
    <row r="27" ht="19.5" customHeight="1" spans="1:11">
      <c r="A27" s="140" t="s">
        <v>317</v>
      </c>
      <c r="B27" s="13" t="s">
        <v>316</v>
      </c>
      <c r="C27" s="13" t="s">
        <v>337</v>
      </c>
      <c r="D27" s="13" t="s">
        <v>338</v>
      </c>
      <c r="E27" s="13" t="s">
        <v>339</v>
      </c>
      <c r="F27" s="13" t="s">
        <v>405</v>
      </c>
      <c r="G27" s="13" t="s">
        <v>341</v>
      </c>
      <c r="H27" s="13" t="s">
        <v>406</v>
      </c>
      <c r="I27" s="13" t="s">
        <v>343</v>
      </c>
      <c r="J27" s="13" t="s">
        <v>344</v>
      </c>
      <c r="K27" s="13" t="s">
        <v>407</v>
      </c>
    </row>
    <row r="28" ht="19.5" customHeight="1" spans="1:11">
      <c r="A28" s="140" t="s">
        <v>317</v>
      </c>
      <c r="B28" s="13" t="s">
        <v>316</v>
      </c>
      <c r="C28" s="13" t="s">
        <v>337</v>
      </c>
      <c r="D28" s="13" t="s">
        <v>338</v>
      </c>
      <c r="E28" s="13" t="s">
        <v>346</v>
      </c>
      <c r="F28" s="13" t="s">
        <v>408</v>
      </c>
      <c r="G28" s="13" t="s">
        <v>348</v>
      </c>
      <c r="H28" s="13" t="s">
        <v>349</v>
      </c>
      <c r="I28" s="13" t="s">
        <v>350</v>
      </c>
      <c r="J28" s="13" t="s">
        <v>344</v>
      </c>
      <c r="K28" s="13" t="s">
        <v>409</v>
      </c>
    </row>
    <row r="29" ht="19.5" customHeight="1" spans="1:11">
      <c r="A29" s="140" t="s">
        <v>317</v>
      </c>
      <c r="B29" s="13" t="s">
        <v>316</v>
      </c>
      <c r="C29" s="13" t="s">
        <v>337</v>
      </c>
      <c r="D29" s="13" t="s">
        <v>338</v>
      </c>
      <c r="E29" s="13" t="s">
        <v>346</v>
      </c>
      <c r="F29" s="13" t="s">
        <v>347</v>
      </c>
      <c r="G29" s="13" t="s">
        <v>348</v>
      </c>
      <c r="H29" s="13" t="s">
        <v>349</v>
      </c>
      <c r="I29" s="13" t="s">
        <v>350</v>
      </c>
      <c r="J29" s="13" t="s">
        <v>344</v>
      </c>
      <c r="K29" s="13" t="s">
        <v>351</v>
      </c>
    </row>
    <row r="30" ht="19.5" customHeight="1" spans="1:11">
      <c r="A30" s="140" t="s">
        <v>317</v>
      </c>
      <c r="B30" s="13" t="s">
        <v>316</v>
      </c>
      <c r="C30" s="13" t="s">
        <v>337</v>
      </c>
      <c r="D30" s="13" t="s">
        <v>338</v>
      </c>
      <c r="E30" s="13" t="s">
        <v>352</v>
      </c>
      <c r="F30" s="13" t="s">
        <v>353</v>
      </c>
      <c r="G30" s="13" t="s">
        <v>341</v>
      </c>
      <c r="H30" s="13" t="s">
        <v>362</v>
      </c>
      <c r="I30" s="13" t="s">
        <v>350</v>
      </c>
      <c r="J30" s="13" t="s">
        <v>344</v>
      </c>
      <c r="K30" s="13" t="s">
        <v>355</v>
      </c>
    </row>
    <row r="31" ht="19.5" customHeight="1" spans="1:11">
      <c r="A31" s="140" t="s">
        <v>317</v>
      </c>
      <c r="B31" s="13" t="s">
        <v>316</v>
      </c>
      <c r="C31" s="13" t="s">
        <v>337</v>
      </c>
      <c r="D31" s="13" t="s">
        <v>338</v>
      </c>
      <c r="E31" s="13" t="s">
        <v>352</v>
      </c>
      <c r="F31" s="13" t="s">
        <v>356</v>
      </c>
      <c r="G31" s="13" t="s">
        <v>354</v>
      </c>
      <c r="H31" s="13" t="s">
        <v>117</v>
      </c>
      <c r="I31" s="13" t="s">
        <v>357</v>
      </c>
      <c r="J31" s="13" t="s">
        <v>344</v>
      </c>
      <c r="K31" s="13" t="s">
        <v>358</v>
      </c>
    </row>
    <row r="32" ht="19.5" customHeight="1" spans="1:11">
      <c r="A32" s="140" t="s">
        <v>317</v>
      </c>
      <c r="B32" s="13" t="s">
        <v>316</v>
      </c>
      <c r="C32" s="13" t="s">
        <v>337</v>
      </c>
      <c r="D32" s="13" t="s">
        <v>359</v>
      </c>
      <c r="E32" s="13" t="s">
        <v>360</v>
      </c>
      <c r="F32" s="13" t="s">
        <v>410</v>
      </c>
      <c r="G32" s="13" t="s">
        <v>341</v>
      </c>
      <c r="H32" s="13" t="s">
        <v>362</v>
      </c>
      <c r="I32" s="13" t="s">
        <v>350</v>
      </c>
      <c r="J32" s="13" t="s">
        <v>344</v>
      </c>
      <c r="K32" s="13" t="s">
        <v>411</v>
      </c>
    </row>
    <row r="33" ht="19.5" customHeight="1" spans="1:11">
      <c r="A33" s="140" t="s">
        <v>317</v>
      </c>
      <c r="B33" s="13" t="s">
        <v>316</v>
      </c>
      <c r="C33" s="13" t="s">
        <v>337</v>
      </c>
      <c r="D33" s="13" t="s">
        <v>364</v>
      </c>
      <c r="E33" s="13" t="s">
        <v>365</v>
      </c>
      <c r="F33" s="13" t="s">
        <v>412</v>
      </c>
      <c r="G33" s="13" t="s">
        <v>341</v>
      </c>
      <c r="H33" s="13" t="s">
        <v>362</v>
      </c>
      <c r="I33" s="13" t="s">
        <v>350</v>
      </c>
      <c r="J33" s="13" t="s">
        <v>344</v>
      </c>
      <c r="K33" s="13" t="s">
        <v>367</v>
      </c>
    </row>
    <row r="34" ht="19.5" customHeight="1" spans="1:11">
      <c r="A34" s="140" t="s">
        <v>308</v>
      </c>
      <c r="B34" s="13" t="s">
        <v>307</v>
      </c>
      <c r="C34" s="13" t="s">
        <v>413</v>
      </c>
      <c r="D34" s="13" t="s">
        <v>338</v>
      </c>
      <c r="E34" s="13" t="s">
        <v>346</v>
      </c>
      <c r="F34" s="13" t="s">
        <v>414</v>
      </c>
      <c r="G34" s="13" t="s">
        <v>341</v>
      </c>
      <c r="H34" s="13" t="s">
        <v>362</v>
      </c>
      <c r="I34" s="13" t="s">
        <v>350</v>
      </c>
      <c r="J34" s="13" t="s">
        <v>344</v>
      </c>
      <c r="K34" s="13" t="s">
        <v>415</v>
      </c>
    </row>
    <row r="35" ht="19.5" customHeight="1" spans="1:11">
      <c r="A35" s="140" t="s">
        <v>308</v>
      </c>
      <c r="B35" s="13" t="s">
        <v>307</v>
      </c>
      <c r="C35" s="13" t="s">
        <v>413</v>
      </c>
      <c r="D35" s="13" t="s">
        <v>338</v>
      </c>
      <c r="E35" s="13" t="s">
        <v>352</v>
      </c>
      <c r="F35" s="13" t="s">
        <v>416</v>
      </c>
      <c r="G35" s="13" t="s">
        <v>348</v>
      </c>
      <c r="H35" s="13" t="s">
        <v>349</v>
      </c>
      <c r="I35" s="13" t="s">
        <v>350</v>
      </c>
      <c r="J35" s="13" t="s">
        <v>344</v>
      </c>
      <c r="K35" s="13" t="s">
        <v>417</v>
      </c>
    </row>
    <row r="36" ht="19.5" customHeight="1" spans="1:11">
      <c r="A36" s="140" t="s">
        <v>308</v>
      </c>
      <c r="B36" s="13" t="s">
        <v>307</v>
      </c>
      <c r="C36" s="13" t="s">
        <v>413</v>
      </c>
      <c r="D36" s="13" t="s">
        <v>338</v>
      </c>
      <c r="E36" s="13" t="s">
        <v>352</v>
      </c>
      <c r="F36" s="13" t="s">
        <v>418</v>
      </c>
      <c r="G36" s="13" t="s">
        <v>354</v>
      </c>
      <c r="H36" s="13" t="s">
        <v>349</v>
      </c>
      <c r="I36" s="13" t="s">
        <v>357</v>
      </c>
      <c r="J36" s="13" t="s">
        <v>344</v>
      </c>
      <c r="K36" s="13" t="s">
        <v>419</v>
      </c>
    </row>
    <row r="37" ht="19.5" customHeight="1" spans="1:11">
      <c r="A37" s="140" t="s">
        <v>308</v>
      </c>
      <c r="B37" s="13" t="s">
        <v>307</v>
      </c>
      <c r="C37" s="13" t="s">
        <v>413</v>
      </c>
      <c r="D37" s="13" t="s">
        <v>338</v>
      </c>
      <c r="E37" s="13" t="s">
        <v>397</v>
      </c>
      <c r="F37" s="13" t="s">
        <v>420</v>
      </c>
      <c r="G37" s="13" t="s">
        <v>348</v>
      </c>
      <c r="H37" s="13" t="s">
        <v>349</v>
      </c>
      <c r="I37" s="13" t="s">
        <v>350</v>
      </c>
      <c r="J37" s="13" t="s">
        <v>344</v>
      </c>
      <c r="K37" s="13" t="s">
        <v>421</v>
      </c>
    </row>
    <row r="38" ht="19.5" customHeight="1" spans="1:11">
      <c r="A38" s="140" t="s">
        <v>308</v>
      </c>
      <c r="B38" s="13" t="s">
        <v>307</v>
      </c>
      <c r="C38" s="13" t="s">
        <v>413</v>
      </c>
      <c r="D38" s="13" t="s">
        <v>359</v>
      </c>
      <c r="E38" s="13" t="s">
        <v>360</v>
      </c>
      <c r="F38" s="13" t="s">
        <v>384</v>
      </c>
      <c r="G38" s="13" t="s">
        <v>341</v>
      </c>
      <c r="H38" s="13" t="s">
        <v>362</v>
      </c>
      <c r="I38" s="13" t="s">
        <v>350</v>
      </c>
      <c r="J38" s="13" t="s">
        <v>344</v>
      </c>
      <c r="K38" s="13" t="s">
        <v>385</v>
      </c>
    </row>
    <row r="39" ht="19.5" customHeight="1" spans="1:11">
      <c r="A39" s="140" t="s">
        <v>308</v>
      </c>
      <c r="B39" s="13" t="s">
        <v>307</v>
      </c>
      <c r="C39" s="13" t="s">
        <v>413</v>
      </c>
      <c r="D39" s="13" t="s">
        <v>359</v>
      </c>
      <c r="E39" s="13" t="s">
        <v>400</v>
      </c>
      <c r="F39" s="13" t="s">
        <v>356</v>
      </c>
      <c r="G39" s="13" t="s">
        <v>354</v>
      </c>
      <c r="H39" s="13" t="s">
        <v>117</v>
      </c>
      <c r="I39" s="13" t="s">
        <v>357</v>
      </c>
      <c r="J39" s="13" t="s">
        <v>344</v>
      </c>
      <c r="K39" s="13" t="s">
        <v>422</v>
      </c>
    </row>
    <row r="40" ht="19.5" customHeight="1" spans="1:11">
      <c r="A40" s="140" t="s">
        <v>308</v>
      </c>
      <c r="B40" s="13" t="s">
        <v>307</v>
      </c>
      <c r="C40" s="13" t="s">
        <v>413</v>
      </c>
      <c r="D40" s="13" t="s">
        <v>364</v>
      </c>
      <c r="E40" s="13" t="s">
        <v>365</v>
      </c>
      <c r="F40" s="13" t="s">
        <v>423</v>
      </c>
      <c r="G40" s="13" t="s">
        <v>341</v>
      </c>
      <c r="H40" s="13" t="s">
        <v>362</v>
      </c>
      <c r="I40" s="13" t="s">
        <v>350</v>
      </c>
      <c r="J40" s="13" t="s">
        <v>344</v>
      </c>
      <c r="K40" s="13" t="s">
        <v>404</v>
      </c>
    </row>
    <row r="41" ht="19.5" customHeight="1" spans="1:11">
      <c r="A41" s="140" t="s">
        <v>324</v>
      </c>
      <c r="B41" s="13" t="s">
        <v>323</v>
      </c>
      <c r="C41" s="13" t="s">
        <v>424</v>
      </c>
      <c r="D41" s="13" t="s">
        <v>338</v>
      </c>
      <c r="E41" s="13" t="s">
        <v>339</v>
      </c>
      <c r="F41" s="13" t="s">
        <v>369</v>
      </c>
      <c r="G41" s="13" t="s">
        <v>348</v>
      </c>
      <c r="H41" s="13" t="s">
        <v>425</v>
      </c>
      <c r="I41" s="13" t="s">
        <v>371</v>
      </c>
      <c r="J41" s="13" t="s">
        <v>344</v>
      </c>
      <c r="K41" s="13" t="s">
        <v>372</v>
      </c>
    </row>
    <row r="42" ht="19.5" customHeight="1" spans="1:11">
      <c r="A42" s="140" t="s">
        <v>324</v>
      </c>
      <c r="B42" s="13" t="s">
        <v>323</v>
      </c>
      <c r="C42" s="13" t="s">
        <v>424</v>
      </c>
      <c r="D42" s="13" t="s">
        <v>338</v>
      </c>
      <c r="E42" s="13" t="s">
        <v>339</v>
      </c>
      <c r="F42" s="13" t="s">
        <v>374</v>
      </c>
      <c r="G42" s="13" t="s">
        <v>341</v>
      </c>
      <c r="H42" s="13" t="s">
        <v>362</v>
      </c>
      <c r="I42" s="13" t="s">
        <v>350</v>
      </c>
      <c r="J42" s="13" t="s">
        <v>344</v>
      </c>
      <c r="K42" s="13" t="s">
        <v>375</v>
      </c>
    </row>
    <row r="43" ht="19.5" customHeight="1" spans="1:11">
      <c r="A43" s="140" t="s">
        <v>324</v>
      </c>
      <c r="B43" s="13" t="s">
        <v>323</v>
      </c>
      <c r="C43" s="13" t="s">
        <v>424</v>
      </c>
      <c r="D43" s="13" t="s">
        <v>338</v>
      </c>
      <c r="E43" s="13" t="s">
        <v>346</v>
      </c>
      <c r="F43" s="13" t="s">
        <v>426</v>
      </c>
      <c r="G43" s="13" t="s">
        <v>341</v>
      </c>
      <c r="H43" s="13" t="s">
        <v>377</v>
      </c>
      <c r="I43" s="13" t="s">
        <v>350</v>
      </c>
      <c r="J43" s="13" t="s">
        <v>344</v>
      </c>
      <c r="K43" s="13" t="s">
        <v>378</v>
      </c>
    </row>
    <row r="44" ht="19.5" customHeight="1" spans="1:11">
      <c r="A44" s="140" t="s">
        <v>324</v>
      </c>
      <c r="B44" s="13" t="s">
        <v>323</v>
      </c>
      <c r="C44" s="13" t="s">
        <v>424</v>
      </c>
      <c r="D44" s="13" t="s">
        <v>338</v>
      </c>
      <c r="E44" s="13" t="s">
        <v>346</v>
      </c>
      <c r="F44" s="13" t="s">
        <v>427</v>
      </c>
      <c r="G44" s="13" t="s">
        <v>348</v>
      </c>
      <c r="H44" s="13" t="s">
        <v>117</v>
      </c>
      <c r="I44" s="13" t="s">
        <v>343</v>
      </c>
      <c r="J44" s="13" t="s">
        <v>344</v>
      </c>
      <c r="K44" s="13" t="s">
        <v>427</v>
      </c>
    </row>
    <row r="45" ht="19.5" customHeight="1" spans="1:11">
      <c r="A45" s="140" t="s">
        <v>324</v>
      </c>
      <c r="B45" s="13" t="s">
        <v>323</v>
      </c>
      <c r="C45" s="13" t="s">
        <v>424</v>
      </c>
      <c r="D45" s="13" t="s">
        <v>338</v>
      </c>
      <c r="E45" s="13" t="s">
        <v>352</v>
      </c>
      <c r="F45" s="13" t="s">
        <v>382</v>
      </c>
      <c r="G45" s="13" t="s">
        <v>354</v>
      </c>
      <c r="H45" s="13" t="s">
        <v>115</v>
      </c>
      <c r="I45" s="13" t="s">
        <v>357</v>
      </c>
      <c r="J45" s="13" t="s">
        <v>344</v>
      </c>
      <c r="K45" s="13" t="s">
        <v>383</v>
      </c>
    </row>
    <row r="46" ht="19.5" customHeight="1" spans="1:11">
      <c r="A46" s="140" t="s">
        <v>324</v>
      </c>
      <c r="B46" s="13" t="s">
        <v>323</v>
      </c>
      <c r="C46" s="13" t="s">
        <v>424</v>
      </c>
      <c r="D46" s="13" t="s">
        <v>359</v>
      </c>
      <c r="E46" s="13" t="s">
        <v>360</v>
      </c>
      <c r="F46" s="13" t="s">
        <v>428</v>
      </c>
      <c r="G46" s="13" t="s">
        <v>341</v>
      </c>
      <c r="H46" s="13" t="s">
        <v>362</v>
      </c>
      <c r="I46" s="13" t="s">
        <v>350</v>
      </c>
      <c r="J46" s="13" t="s">
        <v>344</v>
      </c>
      <c r="K46" s="13" t="s">
        <v>429</v>
      </c>
    </row>
    <row r="47" ht="19.5" customHeight="1" spans="1:11">
      <c r="A47" s="140" t="s">
        <v>324</v>
      </c>
      <c r="B47" s="13" t="s">
        <v>323</v>
      </c>
      <c r="C47" s="13" t="s">
        <v>424</v>
      </c>
      <c r="D47" s="13" t="s">
        <v>364</v>
      </c>
      <c r="E47" s="13" t="s">
        <v>365</v>
      </c>
      <c r="F47" s="13" t="s">
        <v>386</v>
      </c>
      <c r="G47" s="13" t="s">
        <v>341</v>
      </c>
      <c r="H47" s="13" t="s">
        <v>362</v>
      </c>
      <c r="I47" s="13" t="s">
        <v>350</v>
      </c>
      <c r="J47" s="13" t="s">
        <v>344</v>
      </c>
      <c r="K47" s="13" t="s">
        <v>430</v>
      </c>
    </row>
    <row r="48" ht="19.5" customHeight="1" spans="1:11">
      <c r="A48" s="140" t="s">
        <v>320</v>
      </c>
      <c r="B48" s="13" t="s">
        <v>318</v>
      </c>
      <c r="C48" s="13" t="s">
        <v>431</v>
      </c>
      <c r="D48" s="13" t="s">
        <v>338</v>
      </c>
      <c r="E48" s="13" t="s">
        <v>339</v>
      </c>
      <c r="F48" s="13" t="s">
        <v>432</v>
      </c>
      <c r="G48" s="13" t="s">
        <v>341</v>
      </c>
      <c r="H48" s="13" t="s">
        <v>433</v>
      </c>
      <c r="I48" s="13" t="s">
        <v>343</v>
      </c>
      <c r="J48" s="13" t="s">
        <v>344</v>
      </c>
      <c r="K48" s="13" t="s">
        <v>434</v>
      </c>
    </row>
    <row r="49" ht="19.5" customHeight="1" spans="1:11">
      <c r="A49" s="140" t="s">
        <v>320</v>
      </c>
      <c r="B49" s="13" t="s">
        <v>318</v>
      </c>
      <c r="C49" s="13" t="s">
        <v>431</v>
      </c>
      <c r="D49" s="13" t="s">
        <v>338</v>
      </c>
      <c r="E49" s="13" t="s">
        <v>339</v>
      </c>
      <c r="F49" s="13" t="s">
        <v>435</v>
      </c>
      <c r="G49" s="13" t="s">
        <v>341</v>
      </c>
      <c r="H49" s="13" t="s">
        <v>436</v>
      </c>
      <c r="I49" s="13" t="s">
        <v>343</v>
      </c>
      <c r="J49" s="13" t="s">
        <v>344</v>
      </c>
      <c r="K49" s="13" t="s">
        <v>437</v>
      </c>
    </row>
    <row r="50" ht="19.5" customHeight="1" spans="1:11">
      <c r="A50" s="140" t="s">
        <v>320</v>
      </c>
      <c r="B50" s="13" t="s">
        <v>318</v>
      </c>
      <c r="C50" s="13" t="s">
        <v>431</v>
      </c>
      <c r="D50" s="13" t="s">
        <v>338</v>
      </c>
      <c r="E50" s="13" t="s">
        <v>346</v>
      </c>
      <c r="F50" s="13" t="s">
        <v>438</v>
      </c>
      <c r="G50" s="13" t="s">
        <v>341</v>
      </c>
      <c r="H50" s="13" t="s">
        <v>377</v>
      </c>
      <c r="I50" s="13" t="s">
        <v>350</v>
      </c>
      <c r="J50" s="13" t="s">
        <v>344</v>
      </c>
      <c r="K50" s="13" t="s">
        <v>439</v>
      </c>
    </row>
    <row r="51" ht="19.5" customHeight="1" spans="1:11">
      <c r="A51" s="140" t="s">
        <v>320</v>
      </c>
      <c r="B51" s="13" t="s">
        <v>318</v>
      </c>
      <c r="C51" s="13" t="s">
        <v>431</v>
      </c>
      <c r="D51" s="13" t="s">
        <v>338</v>
      </c>
      <c r="E51" s="13" t="s">
        <v>346</v>
      </c>
      <c r="F51" s="13" t="s">
        <v>440</v>
      </c>
      <c r="G51" s="13" t="s">
        <v>348</v>
      </c>
      <c r="H51" s="13" t="s">
        <v>349</v>
      </c>
      <c r="I51" s="13" t="s">
        <v>350</v>
      </c>
      <c r="J51" s="13" t="s">
        <v>344</v>
      </c>
      <c r="K51" s="13" t="s">
        <v>441</v>
      </c>
    </row>
    <row r="52" ht="19.5" customHeight="1" spans="1:11">
      <c r="A52" s="140" t="s">
        <v>320</v>
      </c>
      <c r="B52" s="13" t="s">
        <v>318</v>
      </c>
      <c r="C52" s="13" t="s">
        <v>431</v>
      </c>
      <c r="D52" s="13" t="s">
        <v>338</v>
      </c>
      <c r="E52" s="13" t="s">
        <v>346</v>
      </c>
      <c r="F52" s="13" t="s">
        <v>442</v>
      </c>
      <c r="G52" s="13" t="s">
        <v>348</v>
      </c>
      <c r="H52" s="13" t="s">
        <v>349</v>
      </c>
      <c r="I52" s="13" t="s">
        <v>350</v>
      </c>
      <c r="J52" s="13" t="s">
        <v>344</v>
      </c>
      <c r="K52" s="13" t="s">
        <v>443</v>
      </c>
    </row>
    <row r="53" ht="19.5" customHeight="1" spans="1:11">
      <c r="A53" s="140" t="s">
        <v>320</v>
      </c>
      <c r="B53" s="13" t="s">
        <v>318</v>
      </c>
      <c r="C53" s="13" t="s">
        <v>431</v>
      </c>
      <c r="D53" s="13" t="s">
        <v>338</v>
      </c>
      <c r="E53" s="13" t="s">
        <v>346</v>
      </c>
      <c r="F53" s="13" t="s">
        <v>444</v>
      </c>
      <c r="G53" s="13" t="s">
        <v>445</v>
      </c>
      <c r="H53" s="13" t="s">
        <v>130</v>
      </c>
      <c r="I53" s="13" t="s">
        <v>350</v>
      </c>
      <c r="J53" s="13" t="s">
        <v>344</v>
      </c>
      <c r="K53" s="13" t="s">
        <v>446</v>
      </c>
    </row>
    <row r="54" ht="19.5" customHeight="1" spans="1:11">
      <c r="A54" s="140" t="s">
        <v>320</v>
      </c>
      <c r="B54" s="13" t="s">
        <v>318</v>
      </c>
      <c r="C54" s="13" t="s">
        <v>431</v>
      </c>
      <c r="D54" s="13" t="s">
        <v>338</v>
      </c>
      <c r="E54" s="13" t="s">
        <v>352</v>
      </c>
      <c r="F54" s="13" t="s">
        <v>447</v>
      </c>
      <c r="G54" s="13" t="s">
        <v>341</v>
      </c>
      <c r="H54" s="13" t="s">
        <v>362</v>
      </c>
      <c r="I54" s="13" t="s">
        <v>350</v>
      </c>
      <c r="J54" s="13" t="s">
        <v>344</v>
      </c>
      <c r="K54" s="13" t="s">
        <v>448</v>
      </c>
    </row>
    <row r="55" ht="19.5" customHeight="1" spans="1:11">
      <c r="A55" s="140" t="s">
        <v>320</v>
      </c>
      <c r="B55" s="13" t="s">
        <v>318</v>
      </c>
      <c r="C55" s="13" t="s">
        <v>431</v>
      </c>
      <c r="D55" s="13" t="s">
        <v>338</v>
      </c>
      <c r="E55" s="13" t="s">
        <v>352</v>
      </c>
      <c r="F55" s="13" t="s">
        <v>449</v>
      </c>
      <c r="G55" s="13" t="s">
        <v>354</v>
      </c>
      <c r="H55" s="13" t="s">
        <v>349</v>
      </c>
      <c r="I55" s="13" t="s">
        <v>350</v>
      </c>
      <c r="J55" s="13" t="s">
        <v>344</v>
      </c>
      <c r="K55" s="13" t="s">
        <v>450</v>
      </c>
    </row>
    <row r="56" ht="19.5" customHeight="1" spans="1:11">
      <c r="A56" s="140" t="s">
        <v>320</v>
      </c>
      <c r="B56" s="13" t="s">
        <v>318</v>
      </c>
      <c r="C56" s="13" t="s">
        <v>431</v>
      </c>
      <c r="D56" s="13" t="s">
        <v>338</v>
      </c>
      <c r="E56" s="13" t="s">
        <v>352</v>
      </c>
      <c r="F56" s="13" t="s">
        <v>451</v>
      </c>
      <c r="G56" s="13" t="s">
        <v>341</v>
      </c>
      <c r="H56" s="13" t="s">
        <v>362</v>
      </c>
      <c r="I56" s="13" t="s">
        <v>350</v>
      </c>
      <c r="J56" s="13" t="s">
        <v>344</v>
      </c>
      <c r="K56" s="13" t="s">
        <v>439</v>
      </c>
    </row>
    <row r="57" ht="19.5" customHeight="1" spans="1:11">
      <c r="A57" s="140" t="s">
        <v>320</v>
      </c>
      <c r="B57" s="13" t="s">
        <v>318</v>
      </c>
      <c r="C57" s="13" t="s">
        <v>431</v>
      </c>
      <c r="D57" s="13" t="s">
        <v>338</v>
      </c>
      <c r="E57" s="13" t="s">
        <v>397</v>
      </c>
      <c r="F57" s="13" t="s">
        <v>452</v>
      </c>
      <c r="G57" s="13" t="s">
        <v>354</v>
      </c>
      <c r="H57" s="13" t="s">
        <v>453</v>
      </c>
      <c r="I57" s="13" t="s">
        <v>454</v>
      </c>
      <c r="J57" s="13" t="s">
        <v>344</v>
      </c>
      <c r="K57" s="13" t="s">
        <v>455</v>
      </c>
    </row>
    <row r="58" ht="19.5" customHeight="1" spans="1:11">
      <c r="A58" s="140" t="s">
        <v>320</v>
      </c>
      <c r="B58" s="13" t="s">
        <v>318</v>
      </c>
      <c r="C58" s="13" t="s">
        <v>431</v>
      </c>
      <c r="D58" s="13" t="s">
        <v>359</v>
      </c>
      <c r="E58" s="13" t="s">
        <v>360</v>
      </c>
      <c r="F58" s="13" t="s">
        <v>456</v>
      </c>
      <c r="G58" s="13" t="s">
        <v>341</v>
      </c>
      <c r="H58" s="13" t="s">
        <v>377</v>
      </c>
      <c r="I58" s="13" t="s">
        <v>350</v>
      </c>
      <c r="J58" s="13" t="s">
        <v>344</v>
      </c>
      <c r="K58" s="13" t="s">
        <v>457</v>
      </c>
    </row>
    <row r="59" ht="19.5" customHeight="1" spans="1:11">
      <c r="A59" s="140" t="s">
        <v>320</v>
      </c>
      <c r="B59" s="13" t="s">
        <v>318</v>
      </c>
      <c r="C59" s="13" t="s">
        <v>431</v>
      </c>
      <c r="D59" s="13" t="s">
        <v>364</v>
      </c>
      <c r="E59" s="13" t="s">
        <v>365</v>
      </c>
      <c r="F59" s="13" t="s">
        <v>458</v>
      </c>
      <c r="G59" s="13" t="s">
        <v>341</v>
      </c>
      <c r="H59" s="13" t="s">
        <v>362</v>
      </c>
      <c r="I59" s="13" t="s">
        <v>350</v>
      </c>
      <c r="J59" s="13" t="s">
        <v>344</v>
      </c>
      <c r="K59" s="13" t="s">
        <v>459</v>
      </c>
    </row>
    <row r="60" ht="47.5" customHeight="1" spans="1:11">
      <c r="A60" s="140" t="s">
        <v>320</v>
      </c>
      <c r="B60" s="13" t="s">
        <v>318</v>
      </c>
      <c r="C60" s="13" t="s">
        <v>431</v>
      </c>
      <c r="D60" s="13" t="s">
        <v>364</v>
      </c>
      <c r="E60" s="13" t="s">
        <v>365</v>
      </c>
      <c r="F60" s="13" t="s">
        <v>460</v>
      </c>
      <c r="G60" s="13" t="s">
        <v>341</v>
      </c>
      <c r="H60" s="13" t="s">
        <v>461</v>
      </c>
      <c r="I60" s="13" t="s">
        <v>350</v>
      </c>
      <c r="J60" s="13" t="s">
        <v>344</v>
      </c>
      <c r="K60" s="13" t="s">
        <v>462</v>
      </c>
    </row>
    <row r="61" ht="19.5" customHeight="1" spans="1:11">
      <c r="A61" s="140" t="s">
        <v>292</v>
      </c>
      <c r="B61" s="13" t="s">
        <v>293</v>
      </c>
      <c r="C61" s="13" t="s">
        <v>463</v>
      </c>
      <c r="D61" s="13" t="s">
        <v>338</v>
      </c>
      <c r="E61" s="13" t="s">
        <v>339</v>
      </c>
      <c r="F61" s="13" t="s">
        <v>194</v>
      </c>
      <c r="G61" s="13" t="s">
        <v>348</v>
      </c>
      <c r="H61" s="13" t="s">
        <v>464</v>
      </c>
      <c r="I61" s="13" t="s">
        <v>454</v>
      </c>
      <c r="J61" s="13" t="s">
        <v>344</v>
      </c>
      <c r="K61" s="13" t="s">
        <v>465</v>
      </c>
    </row>
    <row r="62" ht="19.5" customHeight="1" spans="1:11">
      <c r="A62" s="140" t="s">
        <v>292</v>
      </c>
      <c r="B62" s="13" t="s">
        <v>293</v>
      </c>
      <c r="C62" s="13" t="s">
        <v>463</v>
      </c>
      <c r="D62" s="13" t="s">
        <v>338</v>
      </c>
      <c r="E62" s="13" t="s">
        <v>346</v>
      </c>
      <c r="F62" s="13" t="s">
        <v>444</v>
      </c>
      <c r="G62" s="13" t="s">
        <v>445</v>
      </c>
      <c r="H62" s="13" t="s">
        <v>130</v>
      </c>
      <c r="I62" s="13" t="s">
        <v>350</v>
      </c>
      <c r="J62" s="13" t="s">
        <v>344</v>
      </c>
      <c r="K62" s="13" t="s">
        <v>446</v>
      </c>
    </row>
    <row r="63" ht="19.5" customHeight="1" spans="1:11">
      <c r="A63" s="140" t="s">
        <v>292</v>
      </c>
      <c r="B63" s="13" t="s">
        <v>293</v>
      </c>
      <c r="C63" s="13" t="s">
        <v>463</v>
      </c>
      <c r="D63" s="13" t="s">
        <v>359</v>
      </c>
      <c r="E63" s="13" t="s">
        <v>360</v>
      </c>
      <c r="F63" s="13" t="s">
        <v>466</v>
      </c>
      <c r="G63" s="13" t="s">
        <v>348</v>
      </c>
      <c r="H63" s="13" t="s">
        <v>467</v>
      </c>
      <c r="I63" s="13"/>
      <c r="J63" s="13" t="s">
        <v>468</v>
      </c>
      <c r="K63" s="13" t="s">
        <v>469</v>
      </c>
    </row>
    <row r="64" ht="19.5" customHeight="1" spans="1:11">
      <c r="A64" s="140" t="s">
        <v>292</v>
      </c>
      <c r="B64" s="13" t="s">
        <v>293</v>
      </c>
      <c r="C64" s="13" t="s">
        <v>463</v>
      </c>
      <c r="D64" s="13" t="s">
        <v>364</v>
      </c>
      <c r="E64" s="13" t="s">
        <v>365</v>
      </c>
      <c r="F64" s="13" t="s">
        <v>470</v>
      </c>
      <c r="G64" s="13" t="s">
        <v>341</v>
      </c>
      <c r="H64" s="13" t="s">
        <v>362</v>
      </c>
      <c r="I64" s="13" t="s">
        <v>350</v>
      </c>
      <c r="J64" s="13" t="s">
        <v>344</v>
      </c>
      <c r="K64" s="13" t="s">
        <v>459</v>
      </c>
    </row>
    <row r="65" ht="19.5" customHeight="1" spans="1:11">
      <c r="A65" s="140" t="s">
        <v>311</v>
      </c>
      <c r="B65" s="13" t="s">
        <v>310</v>
      </c>
      <c r="C65" s="13" t="s">
        <v>471</v>
      </c>
      <c r="D65" s="13" t="s">
        <v>338</v>
      </c>
      <c r="E65" s="13" t="s">
        <v>339</v>
      </c>
      <c r="F65" s="13" t="s">
        <v>472</v>
      </c>
      <c r="G65" s="13" t="s">
        <v>348</v>
      </c>
      <c r="H65" s="13" t="s">
        <v>349</v>
      </c>
      <c r="I65" s="13" t="s">
        <v>350</v>
      </c>
      <c r="J65" s="13" t="s">
        <v>344</v>
      </c>
      <c r="K65" s="13" t="s">
        <v>473</v>
      </c>
    </row>
    <row r="66" ht="19.5" customHeight="1" spans="1:11">
      <c r="A66" s="140" t="s">
        <v>311</v>
      </c>
      <c r="B66" s="13" t="s">
        <v>310</v>
      </c>
      <c r="C66" s="13" t="s">
        <v>474</v>
      </c>
      <c r="D66" s="13" t="s">
        <v>338</v>
      </c>
      <c r="E66" s="13" t="s">
        <v>346</v>
      </c>
      <c r="F66" s="13" t="s">
        <v>475</v>
      </c>
      <c r="G66" s="13" t="s">
        <v>341</v>
      </c>
      <c r="H66" s="13" t="s">
        <v>362</v>
      </c>
      <c r="I66" s="13" t="s">
        <v>350</v>
      </c>
      <c r="J66" s="13" t="s">
        <v>344</v>
      </c>
      <c r="K66" s="13" t="s">
        <v>476</v>
      </c>
    </row>
    <row r="67" ht="19.5" customHeight="1" spans="1:11">
      <c r="A67" s="140" t="s">
        <v>311</v>
      </c>
      <c r="B67" s="13" t="s">
        <v>310</v>
      </c>
      <c r="C67" s="13" t="s">
        <v>474</v>
      </c>
      <c r="D67" s="13" t="s">
        <v>338</v>
      </c>
      <c r="E67" s="13" t="s">
        <v>346</v>
      </c>
      <c r="F67" s="13" t="s">
        <v>477</v>
      </c>
      <c r="G67" s="13" t="s">
        <v>341</v>
      </c>
      <c r="H67" s="13" t="s">
        <v>362</v>
      </c>
      <c r="I67" s="13" t="s">
        <v>350</v>
      </c>
      <c r="J67" s="13" t="s">
        <v>344</v>
      </c>
      <c r="K67" s="13" t="s">
        <v>478</v>
      </c>
    </row>
    <row r="68" ht="19.5" customHeight="1" spans="1:11">
      <c r="A68" s="140" t="s">
        <v>311</v>
      </c>
      <c r="B68" s="13" t="s">
        <v>310</v>
      </c>
      <c r="C68" s="13" t="s">
        <v>474</v>
      </c>
      <c r="D68" s="13" t="s">
        <v>338</v>
      </c>
      <c r="E68" s="13" t="s">
        <v>352</v>
      </c>
      <c r="F68" s="13" t="s">
        <v>418</v>
      </c>
      <c r="G68" s="13" t="s">
        <v>354</v>
      </c>
      <c r="H68" s="13" t="s">
        <v>349</v>
      </c>
      <c r="I68" s="13" t="s">
        <v>350</v>
      </c>
      <c r="J68" s="13" t="s">
        <v>344</v>
      </c>
      <c r="K68" s="13" t="s">
        <v>479</v>
      </c>
    </row>
    <row r="69" ht="19.5" customHeight="1" spans="1:11">
      <c r="A69" s="140" t="s">
        <v>311</v>
      </c>
      <c r="B69" s="13" t="s">
        <v>310</v>
      </c>
      <c r="C69" s="13" t="s">
        <v>474</v>
      </c>
      <c r="D69" s="13" t="s">
        <v>338</v>
      </c>
      <c r="E69" s="13" t="s">
        <v>352</v>
      </c>
      <c r="F69" s="13" t="s">
        <v>414</v>
      </c>
      <c r="G69" s="13" t="s">
        <v>341</v>
      </c>
      <c r="H69" s="13" t="s">
        <v>362</v>
      </c>
      <c r="I69" s="13" t="s">
        <v>350</v>
      </c>
      <c r="J69" s="13" t="s">
        <v>344</v>
      </c>
      <c r="K69" s="13" t="s">
        <v>479</v>
      </c>
    </row>
    <row r="70" ht="19.5" customHeight="1" spans="1:11">
      <c r="A70" s="140" t="s">
        <v>311</v>
      </c>
      <c r="B70" s="13" t="s">
        <v>310</v>
      </c>
      <c r="C70" s="13" t="s">
        <v>474</v>
      </c>
      <c r="D70" s="13" t="s">
        <v>359</v>
      </c>
      <c r="E70" s="13" t="s">
        <v>400</v>
      </c>
      <c r="F70" s="13" t="s">
        <v>480</v>
      </c>
      <c r="G70" s="13" t="s">
        <v>354</v>
      </c>
      <c r="H70" s="13" t="s">
        <v>117</v>
      </c>
      <c r="I70" s="13" t="s">
        <v>357</v>
      </c>
      <c r="J70" s="13" t="s">
        <v>344</v>
      </c>
      <c r="K70" s="13" t="s">
        <v>481</v>
      </c>
    </row>
    <row r="71" ht="19.5" customHeight="1" spans="1:11">
      <c r="A71" s="140" t="s">
        <v>311</v>
      </c>
      <c r="B71" s="13" t="s">
        <v>310</v>
      </c>
      <c r="C71" s="13" t="s">
        <v>474</v>
      </c>
      <c r="D71" s="13" t="s">
        <v>364</v>
      </c>
      <c r="E71" s="13" t="s">
        <v>365</v>
      </c>
      <c r="F71" s="13" t="s">
        <v>423</v>
      </c>
      <c r="G71" s="13" t="s">
        <v>341</v>
      </c>
      <c r="H71" s="13" t="s">
        <v>362</v>
      </c>
      <c r="I71" s="13" t="s">
        <v>350</v>
      </c>
      <c r="J71" s="13" t="s">
        <v>344</v>
      </c>
      <c r="K71" s="13" t="s">
        <v>482</v>
      </c>
    </row>
  </sheetData>
  <mergeCells count="28">
    <mergeCell ref="B2:K2"/>
    <mergeCell ref="A7:A12"/>
    <mergeCell ref="A13:A19"/>
    <mergeCell ref="A20:A26"/>
    <mergeCell ref="A27:A33"/>
    <mergeCell ref="A34:A40"/>
    <mergeCell ref="A41:A47"/>
    <mergeCell ref="A48:A60"/>
    <mergeCell ref="A61:A64"/>
    <mergeCell ref="A65:A71"/>
    <mergeCell ref="B7:B12"/>
    <mergeCell ref="B13:B19"/>
    <mergeCell ref="B20:B26"/>
    <mergeCell ref="B27:B33"/>
    <mergeCell ref="B34:B40"/>
    <mergeCell ref="B41:B47"/>
    <mergeCell ref="B48:B60"/>
    <mergeCell ref="B61:B64"/>
    <mergeCell ref="B65:B71"/>
    <mergeCell ref="C7:C12"/>
    <mergeCell ref="C13:C19"/>
    <mergeCell ref="C20:C26"/>
    <mergeCell ref="C27:C33"/>
    <mergeCell ref="C34:C40"/>
    <mergeCell ref="C41:C47"/>
    <mergeCell ref="C48:C60"/>
    <mergeCell ref="C61:C64"/>
    <mergeCell ref="C65:C71"/>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A8" sqref="A8"/>
    </sheetView>
  </sheetViews>
  <sheetFormatPr defaultColWidth="7.09166666666667" defaultRowHeight="12" customHeight="1" outlineLevelRow="7"/>
  <cols>
    <col min="1" max="1" width="29.6333333333333" customWidth="1"/>
    <col min="2" max="2" width="17.6333333333333" customWidth="1"/>
    <col min="3" max="3" width="13.6333333333333" customWidth="1"/>
    <col min="4" max="7" width="18.3666666666667" customWidth="1"/>
    <col min="8" max="8" width="17" customWidth="1"/>
    <col min="9" max="11" width="18.3666666666667" customWidth="1"/>
  </cols>
  <sheetData>
    <row r="1" ht="17.25" customHeight="1" spans="11:11">
      <c r="K1" s="67" t="s">
        <v>483</v>
      </c>
    </row>
    <row r="2" ht="28.5" customHeight="1" spans="2:11">
      <c r="B2" s="126" t="s">
        <v>484</v>
      </c>
      <c r="C2" s="20"/>
      <c r="D2" s="20"/>
      <c r="E2" s="20"/>
      <c r="F2" s="20"/>
      <c r="G2" s="73"/>
      <c r="H2" s="20"/>
      <c r="I2" s="73"/>
      <c r="J2" s="73"/>
      <c r="K2" s="20"/>
    </row>
    <row r="3" ht="17.25" customHeight="1" spans="1:2">
      <c r="A3" t="str">
        <f>"单位名称："&amp;"曲靖市民族中学"</f>
        <v>单位名称：曲靖市民族中学</v>
      </c>
      <c r="B3" s="127"/>
    </row>
    <row r="4" ht="44.25" customHeight="1" spans="1:11">
      <c r="A4" s="128" t="s">
        <v>224</v>
      </c>
      <c r="B4" s="46" t="s">
        <v>327</v>
      </c>
      <c r="C4" s="46" t="s">
        <v>328</v>
      </c>
      <c r="D4" s="46" t="s">
        <v>329</v>
      </c>
      <c r="E4" s="46" t="s">
        <v>330</v>
      </c>
      <c r="F4" s="46" t="s">
        <v>331</v>
      </c>
      <c r="G4" s="52" t="s">
        <v>332</v>
      </c>
      <c r="H4" s="46" t="s">
        <v>333</v>
      </c>
      <c r="I4" s="52" t="s">
        <v>334</v>
      </c>
      <c r="J4" s="52" t="s">
        <v>335</v>
      </c>
      <c r="K4" s="46" t="s">
        <v>336</v>
      </c>
    </row>
    <row r="5" ht="14.25" customHeight="1" spans="1:11">
      <c r="A5" s="129">
        <v>1</v>
      </c>
      <c r="B5" s="130">
        <v>2</v>
      </c>
      <c r="C5" s="131">
        <v>3</v>
      </c>
      <c r="D5" s="132">
        <v>4</v>
      </c>
      <c r="E5" s="132">
        <v>5</v>
      </c>
      <c r="F5" s="132">
        <v>6</v>
      </c>
      <c r="G5" s="132">
        <v>7</v>
      </c>
      <c r="H5" s="131">
        <v>8</v>
      </c>
      <c r="I5" s="132">
        <v>8</v>
      </c>
      <c r="J5" s="131">
        <v>10</v>
      </c>
      <c r="K5" s="131">
        <v>11</v>
      </c>
    </row>
    <row r="6" ht="42" customHeight="1" spans="1:11">
      <c r="A6" s="14"/>
      <c r="B6" s="13"/>
      <c r="C6" s="133"/>
      <c r="D6" s="133"/>
      <c r="E6" s="133"/>
      <c r="F6" s="134"/>
      <c r="G6" s="135"/>
      <c r="H6" s="134"/>
      <c r="I6" s="135"/>
      <c r="J6" s="135"/>
      <c r="K6" s="134"/>
    </row>
    <row r="7" ht="51.75" customHeight="1" spans="1:11">
      <c r="A7" s="129"/>
      <c r="B7" s="13"/>
      <c r="C7" s="13"/>
      <c r="D7" s="13"/>
      <c r="E7" s="13"/>
      <c r="F7" s="13"/>
      <c r="G7" s="13"/>
      <c r="H7" s="13"/>
      <c r="I7" s="13"/>
      <c r="J7" s="13"/>
      <c r="K7" s="32"/>
    </row>
    <row r="8" customHeight="1" spans="1:1">
      <c r="A8" t="s">
        <v>485</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C10" sqref="C10"/>
    </sheetView>
  </sheetViews>
  <sheetFormatPr defaultColWidth="7.09166666666667" defaultRowHeight="14.25" customHeight="1" outlineLevelCol="5"/>
  <cols>
    <col min="1" max="1" width="20.9083333333333" customWidth="1"/>
    <col min="2" max="2" width="26.6333333333333" customWidth="1"/>
    <col min="3" max="3" width="23.6333333333333" customWidth="1"/>
    <col min="4" max="4" width="22.3666666666667" customWidth="1"/>
    <col min="5" max="6" width="20.9083333333333" customWidth="1"/>
  </cols>
  <sheetData>
    <row r="1" ht="12" customHeight="1" spans="1:6">
      <c r="A1" s="104">
        <v>1</v>
      </c>
      <c r="B1" s="105">
        <v>0</v>
      </c>
      <c r="C1" s="104">
        <v>1</v>
      </c>
      <c r="D1" s="120"/>
      <c r="E1" s="120"/>
      <c r="F1" s="103" t="s">
        <v>486</v>
      </c>
    </row>
    <row r="2" ht="26.25" customHeight="1" spans="1:6">
      <c r="A2" s="108" t="s">
        <v>487</v>
      </c>
      <c r="B2" s="108" t="s">
        <v>487</v>
      </c>
      <c r="C2" s="109"/>
      <c r="D2" s="121"/>
      <c r="E2" s="121"/>
      <c r="F2" s="121"/>
    </row>
    <row r="3" ht="13.5" customHeight="1" spans="1:6">
      <c r="A3" s="4" t="str">
        <f>"单位名称："&amp;"曲靖市民族中学"</f>
        <v>单位名称：曲靖市民族中学</v>
      </c>
      <c r="B3" s="4" t="s">
        <v>488</v>
      </c>
      <c r="C3" s="104"/>
      <c r="D3" s="120"/>
      <c r="E3" s="120"/>
      <c r="F3" s="287" t="s">
        <v>2</v>
      </c>
    </row>
    <row r="4" ht="19.5" customHeight="1" spans="1:6">
      <c r="A4" s="65" t="s">
        <v>489</v>
      </c>
      <c r="B4" s="122" t="s">
        <v>46</v>
      </c>
      <c r="C4" s="65" t="s">
        <v>47</v>
      </c>
      <c r="D4" s="10" t="s">
        <v>490</v>
      </c>
      <c r="E4" s="10"/>
      <c r="F4" s="10"/>
    </row>
    <row r="5" ht="18.75" customHeight="1" spans="1:6">
      <c r="A5" s="65"/>
      <c r="B5" s="123"/>
      <c r="C5" s="65"/>
      <c r="D5" s="10" t="s">
        <v>29</v>
      </c>
      <c r="E5" s="10" t="s">
        <v>48</v>
      </c>
      <c r="F5" s="10" t="s">
        <v>49</v>
      </c>
    </row>
    <row r="6" ht="23.25" customHeight="1" spans="1:6">
      <c r="A6" s="52">
        <v>1</v>
      </c>
      <c r="B6" s="116" t="s">
        <v>116</v>
      </c>
      <c r="C6" s="52">
        <v>3</v>
      </c>
      <c r="D6" s="64">
        <v>4</v>
      </c>
      <c r="E6" s="64">
        <v>5</v>
      </c>
      <c r="F6" s="64">
        <v>6</v>
      </c>
    </row>
    <row r="7" ht="23.25" customHeight="1" spans="1:6">
      <c r="A7" s="13"/>
      <c r="B7" s="14"/>
      <c r="C7" s="14"/>
      <c r="D7" s="15"/>
      <c r="E7" s="15"/>
      <c r="F7" s="15"/>
    </row>
    <row r="8" ht="24" customHeight="1" spans="1:6">
      <c r="A8" s="14"/>
      <c r="B8" s="13"/>
      <c r="C8" s="13"/>
      <c r="D8" s="15"/>
      <c r="E8" s="15"/>
      <c r="F8" s="15"/>
    </row>
    <row r="9" ht="18.75" customHeight="1" spans="1:6">
      <c r="A9" s="124" t="s">
        <v>98</v>
      </c>
      <c r="B9" s="124" t="s">
        <v>98</v>
      </c>
      <c r="C9" s="125" t="s">
        <v>98</v>
      </c>
      <c r="D9" s="15"/>
      <c r="E9" s="15"/>
      <c r="F9" s="15"/>
    </row>
    <row r="10" customHeight="1" spans="1:1">
      <c r="A10" t="s">
        <v>491</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D23" sqref="D23"/>
    </sheetView>
  </sheetViews>
  <sheetFormatPr defaultColWidth="7.09166666666667" defaultRowHeight="14.25" customHeight="1" outlineLevelCol="5"/>
  <cols>
    <col min="1" max="1" width="18.3666666666667" customWidth="1"/>
    <col min="2" max="2" width="23.6333333333333" customWidth="1"/>
    <col min="3" max="3" width="20.3666666666667" customWidth="1"/>
    <col min="4" max="4" width="19.6333333333333" customWidth="1"/>
    <col min="5" max="6" width="18.3666666666667" customWidth="1"/>
  </cols>
  <sheetData>
    <row r="1" ht="12" customHeight="1" spans="1:6">
      <c r="A1" s="104">
        <v>1</v>
      </c>
      <c r="B1" s="105">
        <v>0</v>
      </c>
      <c r="C1" s="104">
        <v>1</v>
      </c>
      <c r="D1" s="106"/>
      <c r="E1" s="106"/>
      <c r="F1" s="107" t="s">
        <v>486</v>
      </c>
    </row>
    <row r="2" ht="26.25" customHeight="1" spans="1:6">
      <c r="A2" s="108" t="s">
        <v>492</v>
      </c>
      <c r="B2" s="108" t="s">
        <v>487</v>
      </c>
      <c r="C2" s="109"/>
      <c r="D2" s="110"/>
      <c r="E2" s="110"/>
      <c r="F2" s="110"/>
    </row>
    <row r="3" ht="13.5" customHeight="1" spans="1:6">
      <c r="A3" s="4" t="str">
        <f>"单位名称："&amp;"曲靖市民族中学"</f>
        <v>单位名称：曲靖市民族中学</v>
      </c>
      <c r="B3" s="111" t="s">
        <v>488</v>
      </c>
      <c r="C3" s="104"/>
      <c r="D3" s="106"/>
      <c r="E3" s="106"/>
      <c r="F3" s="287" t="s">
        <v>2</v>
      </c>
    </row>
    <row r="4" ht="19.5" customHeight="1" spans="1:6">
      <c r="A4" s="112" t="s">
        <v>489</v>
      </c>
      <c r="B4" s="113" t="s">
        <v>46</v>
      </c>
      <c r="C4" s="112" t="s">
        <v>47</v>
      </c>
      <c r="D4" s="37" t="s">
        <v>493</v>
      </c>
      <c r="E4" s="38"/>
      <c r="F4" s="39"/>
    </row>
    <row r="5" ht="18.75" customHeight="1" spans="1:6">
      <c r="A5" s="114"/>
      <c r="B5" s="115"/>
      <c r="C5" s="114"/>
      <c r="D5" s="25" t="s">
        <v>29</v>
      </c>
      <c r="E5" s="37" t="s">
        <v>48</v>
      </c>
      <c r="F5" s="25" t="s">
        <v>49</v>
      </c>
    </row>
    <row r="6" ht="18.75" customHeight="1" spans="1:6">
      <c r="A6" s="52">
        <v>1</v>
      </c>
      <c r="B6" s="116" t="s">
        <v>116</v>
      </c>
      <c r="C6" s="52">
        <v>3</v>
      </c>
      <c r="D6" s="64">
        <v>4</v>
      </c>
      <c r="E6" s="64">
        <v>5</v>
      </c>
      <c r="F6" s="64">
        <v>6</v>
      </c>
    </row>
    <row r="7" ht="21" customHeight="1" spans="1:6">
      <c r="A7" s="13"/>
      <c r="B7" s="117"/>
      <c r="C7" s="117"/>
      <c r="D7" s="15"/>
      <c r="E7" s="15"/>
      <c r="F7" s="15"/>
    </row>
    <row r="8" ht="21" customHeight="1" spans="1:6">
      <c r="A8" s="117"/>
      <c r="B8" s="13"/>
      <c r="C8" s="13"/>
      <c r="D8" s="15"/>
      <c r="E8" s="15"/>
      <c r="F8" s="15"/>
    </row>
    <row r="9" ht="18.75" customHeight="1" spans="1:6">
      <c r="A9" s="118" t="s">
        <v>98</v>
      </c>
      <c r="B9" s="118" t="s">
        <v>98</v>
      </c>
      <c r="C9" s="119" t="s">
        <v>98</v>
      </c>
      <c r="D9" s="15"/>
      <c r="E9" s="15"/>
      <c r="F9" s="15"/>
    </row>
    <row r="10" customHeight="1" spans="1:1">
      <c r="A10" t="s">
        <v>494</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workbookViewId="0">
      <selection activeCell="E18" sqref="E18"/>
    </sheetView>
  </sheetViews>
  <sheetFormatPr defaultColWidth="7.09166666666667" defaultRowHeight="14.25" customHeight="1"/>
  <cols>
    <col min="1" max="2" width="18.3666666666667" customWidth="1"/>
    <col min="3" max="3" width="21" customWidth="1"/>
    <col min="4" max="5" width="18.3666666666667" customWidth="1"/>
    <col min="6" max="6" width="26.3666666666667" customWidth="1"/>
    <col min="7" max="8" width="15.6333333333333" customWidth="1"/>
    <col min="9" max="9" width="19.6333333333333" customWidth="1"/>
    <col min="10" max="12" width="21" customWidth="1"/>
    <col min="13" max="13" width="18.3666666666667" customWidth="1"/>
    <col min="14" max="14" width="23.6333333333333" customWidth="1"/>
    <col min="15" max="15" width="21" customWidth="1"/>
    <col min="16" max="16" width="23.6333333333333" customWidth="1"/>
    <col min="17" max="17" width="18.3666666666667" customWidth="1"/>
  </cols>
  <sheetData>
    <row r="1" ht="13.5" customHeight="1" spans="15:17">
      <c r="O1" s="67"/>
      <c r="P1" s="67"/>
      <c r="Q1" s="40" t="s">
        <v>495</v>
      </c>
    </row>
    <row r="2" ht="27.75" customHeight="1" spans="1:17">
      <c r="A2" s="41" t="s">
        <v>496</v>
      </c>
      <c r="B2" s="20"/>
      <c r="C2" s="20"/>
      <c r="D2" s="20"/>
      <c r="E2" s="20"/>
      <c r="F2" s="20"/>
      <c r="G2" s="20"/>
      <c r="H2" s="20"/>
      <c r="I2" s="20"/>
      <c r="J2" s="20"/>
      <c r="K2" s="73"/>
      <c r="L2" s="20"/>
      <c r="M2" s="20"/>
      <c r="N2" s="20"/>
      <c r="O2" s="73"/>
      <c r="P2" s="73"/>
      <c r="Q2" s="20"/>
    </row>
    <row r="3" ht="18.75" customHeight="1" spans="1:17">
      <c r="A3" s="42" t="str">
        <f>"单位名称："&amp;"曲靖市民族中学"</f>
        <v>单位名称：曲靖市民族中学</v>
      </c>
      <c r="B3" s="22"/>
      <c r="C3" s="22"/>
      <c r="D3" s="22"/>
      <c r="E3" s="22"/>
      <c r="F3" s="22"/>
      <c r="G3" s="22"/>
      <c r="H3" s="22"/>
      <c r="I3" s="22"/>
      <c r="J3" s="22"/>
      <c r="O3" s="88"/>
      <c r="P3" s="88"/>
      <c r="Q3" s="287" t="s">
        <v>2</v>
      </c>
    </row>
    <row r="4" ht="15.75" customHeight="1" spans="1:17">
      <c r="A4" s="24" t="s">
        <v>497</v>
      </c>
      <c r="B4" s="75" t="s">
        <v>498</v>
      </c>
      <c r="C4" s="75" t="s">
        <v>499</v>
      </c>
      <c r="D4" s="75" t="s">
        <v>500</v>
      </c>
      <c r="E4" s="75" t="s">
        <v>501</v>
      </c>
      <c r="F4" s="75" t="s">
        <v>502</v>
      </c>
      <c r="G4" s="44" t="s">
        <v>230</v>
      </c>
      <c r="H4" s="44"/>
      <c r="I4" s="44"/>
      <c r="J4" s="44"/>
      <c r="K4" s="89"/>
      <c r="L4" s="44"/>
      <c r="M4" s="44"/>
      <c r="N4" s="44"/>
      <c r="O4" s="90"/>
      <c r="P4" s="89"/>
      <c r="Q4" s="45"/>
    </row>
    <row r="5" ht="17.25" customHeight="1" spans="1:17">
      <c r="A5" s="27"/>
      <c r="B5" s="77"/>
      <c r="C5" s="77"/>
      <c r="D5" s="77"/>
      <c r="E5" s="77"/>
      <c r="F5" s="77"/>
      <c r="G5" s="77" t="s">
        <v>29</v>
      </c>
      <c r="H5" s="77" t="s">
        <v>32</v>
      </c>
      <c r="I5" s="77" t="s">
        <v>503</v>
      </c>
      <c r="J5" s="77" t="s">
        <v>504</v>
      </c>
      <c r="K5" s="78" t="s">
        <v>505</v>
      </c>
      <c r="L5" s="91" t="s">
        <v>36</v>
      </c>
      <c r="M5" s="91"/>
      <c r="N5" s="91"/>
      <c r="O5" s="92"/>
      <c r="P5" s="97"/>
      <c r="Q5" s="79"/>
    </row>
    <row r="6" ht="54" customHeight="1" spans="1:17">
      <c r="A6" s="30"/>
      <c r="B6" s="79"/>
      <c r="C6" s="79"/>
      <c r="D6" s="79"/>
      <c r="E6" s="79"/>
      <c r="F6" s="79"/>
      <c r="G6" s="79"/>
      <c r="H6" s="79" t="s">
        <v>31</v>
      </c>
      <c r="I6" s="79"/>
      <c r="J6" s="79"/>
      <c r="K6" s="80"/>
      <c r="L6" s="79" t="s">
        <v>31</v>
      </c>
      <c r="M6" s="79" t="s">
        <v>37</v>
      </c>
      <c r="N6" s="79" t="s">
        <v>239</v>
      </c>
      <c r="O6" s="53" t="s">
        <v>39</v>
      </c>
      <c r="P6" s="80" t="s">
        <v>40</v>
      </c>
      <c r="Q6" s="79" t="s">
        <v>41</v>
      </c>
    </row>
    <row r="7" ht="15" customHeight="1" spans="1:17">
      <c r="A7" s="31">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21" customHeight="1" spans="1:17">
      <c r="A8" s="13" t="s">
        <v>506</v>
      </c>
      <c r="B8" s="81"/>
      <c r="C8" s="81"/>
      <c r="D8" s="81"/>
      <c r="E8" s="101"/>
      <c r="F8" s="15">
        <v>26.5</v>
      </c>
      <c r="G8" s="15">
        <v>26.5</v>
      </c>
      <c r="H8" s="15">
        <v>24.2</v>
      </c>
      <c r="I8" s="15"/>
      <c r="J8" s="15"/>
      <c r="K8" s="15">
        <v>2.3</v>
      </c>
      <c r="L8" s="15"/>
      <c r="M8" s="15"/>
      <c r="N8" s="15"/>
      <c r="O8" s="15"/>
      <c r="P8" s="15"/>
      <c r="Q8" s="15"/>
    </row>
    <row r="9" ht="25.5" customHeight="1" spans="1:17">
      <c r="A9" s="13" t="s">
        <v>318</v>
      </c>
      <c r="B9" s="13" t="s">
        <v>507</v>
      </c>
      <c r="C9" s="13" t="s">
        <v>508</v>
      </c>
      <c r="D9" s="13" t="s">
        <v>509</v>
      </c>
      <c r="E9" s="13" t="s">
        <v>115</v>
      </c>
      <c r="F9" s="15">
        <v>1.5</v>
      </c>
      <c r="G9" s="15">
        <v>1.5</v>
      </c>
      <c r="H9" s="15"/>
      <c r="I9" s="15"/>
      <c r="J9" s="15"/>
      <c r="K9" s="15">
        <v>1.5</v>
      </c>
      <c r="L9" s="15"/>
      <c r="M9" s="15"/>
      <c r="N9" s="15"/>
      <c r="O9" s="15"/>
      <c r="P9" s="15"/>
      <c r="Q9" s="15"/>
    </row>
    <row r="10" ht="25.5" customHeight="1" spans="1:17">
      <c r="A10" s="13" t="s">
        <v>318</v>
      </c>
      <c r="B10" s="13" t="s">
        <v>510</v>
      </c>
      <c r="C10" s="13" t="s">
        <v>511</v>
      </c>
      <c r="D10" s="13" t="s">
        <v>512</v>
      </c>
      <c r="E10" s="13" t="s">
        <v>115</v>
      </c>
      <c r="F10" s="15">
        <v>0.8</v>
      </c>
      <c r="G10" s="15">
        <v>0.8</v>
      </c>
      <c r="H10" s="15"/>
      <c r="I10" s="15"/>
      <c r="J10" s="15"/>
      <c r="K10" s="15">
        <v>0.8</v>
      </c>
      <c r="L10" s="15"/>
      <c r="M10" s="15"/>
      <c r="N10" s="15"/>
      <c r="O10" s="15"/>
      <c r="P10" s="15"/>
      <c r="Q10" s="15"/>
    </row>
    <row r="11" s="98" customFormat="1" ht="25.5" customHeight="1" spans="1:17">
      <c r="A11" s="47" t="s">
        <v>265</v>
      </c>
      <c r="B11" s="47" t="s">
        <v>513</v>
      </c>
      <c r="C11" s="47" t="s">
        <v>514</v>
      </c>
      <c r="D11" s="47" t="s">
        <v>515</v>
      </c>
      <c r="E11" s="47" t="s">
        <v>516</v>
      </c>
      <c r="F11" s="102">
        <v>18.2</v>
      </c>
      <c r="G11" s="102">
        <v>18.2</v>
      </c>
      <c r="H11" s="102">
        <v>18.2</v>
      </c>
      <c r="I11" s="102"/>
      <c r="J11" s="102"/>
      <c r="K11" s="102"/>
      <c r="L11" s="102"/>
      <c r="M11" s="102"/>
      <c r="N11" s="102"/>
      <c r="O11" s="102"/>
      <c r="P11" s="102"/>
      <c r="Q11" s="102"/>
    </row>
    <row r="12" ht="25.5" customHeight="1" spans="1:17">
      <c r="A12" s="13" t="s">
        <v>265</v>
      </c>
      <c r="B12" s="13" t="s">
        <v>517</v>
      </c>
      <c r="C12" s="13" t="s">
        <v>518</v>
      </c>
      <c r="D12" s="13" t="s">
        <v>519</v>
      </c>
      <c r="E12" s="13" t="s">
        <v>115</v>
      </c>
      <c r="F12" s="15">
        <v>6</v>
      </c>
      <c r="G12" s="15">
        <v>6</v>
      </c>
      <c r="H12" s="15">
        <v>6</v>
      </c>
      <c r="I12" s="15"/>
      <c r="J12" s="15"/>
      <c r="K12" s="15"/>
      <c r="L12" s="15"/>
      <c r="M12" s="15"/>
      <c r="N12" s="15"/>
      <c r="O12" s="15"/>
      <c r="P12" s="15"/>
      <c r="Q12" s="15"/>
    </row>
    <row r="13" ht="21" customHeight="1" spans="1:17">
      <c r="A13" s="83" t="s">
        <v>98</v>
      </c>
      <c r="B13" s="84"/>
      <c r="C13" s="84"/>
      <c r="D13" s="84"/>
      <c r="E13" s="101"/>
      <c r="F13" s="15">
        <v>26.5</v>
      </c>
      <c r="G13" s="15">
        <v>26.5</v>
      </c>
      <c r="H13" s="15">
        <v>24.2</v>
      </c>
      <c r="I13" s="15"/>
      <c r="J13" s="15"/>
      <c r="K13" s="15">
        <v>2.3</v>
      </c>
      <c r="L13" s="15"/>
      <c r="M13" s="15"/>
      <c r="N13" s="15"/>
      <c r="O13" s="15"/>
      <c r="P13" s="15"/>
      <c r="Q13" s="15"/>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A11" sqref="A11"/>
    </sheetView>
  </sheetViews>
  <sheetFormatPr defaultColWidth="7.09166666666667" defaultRowHeight="14.25" customHeight="1"/>
  <cols>
    <col min="1" max="1" width="18.3666666666667" customWidth="1"/>
    <col min="2" max="2" width="21" customWidth="1"/>
    <col min="3" max="3" width="22" customWidth="1"/>
    <col min="4" max="4" width="18.3666666666667" customWidth="1"/>
    <col min="5" max="7" width="21" customWidth="1"/>
    <col min="8" max="9" width="15.6333333333333" customWidth="1"/>
    <col min="10" max="10" width="19.6333333333333" customWidth="1"/>
    <col min="11" max="13" width="21" customWidth="1"/>
    <col min="14" max="14" width="18.3666666666667" customWidth="1"/>
    <col min="15" max="15" width="23.6333333333333" customWidth="1"/>
    <col min="16" max="16" width="21" customWidth="1"/>
    <col min="17" max="17" width="23.6333333333333" customWidth="1"/>
    <col min="18" max="18" width="18.3666666666667" customWidth="1"/>
  </cols>
  <sheetData>
    <row r="1" ht="13.5" customHeight="1" spans="1:18">
      <c r="A1" s="70"/>
      <c r="B1" s="70"/>
      <c r="C1" s="70"/>
      <c r="D1" s="71"/>
      <c r="E1" s="71"/>
      <c r="F1" s="71"/>
      <c r="G1" s="71"/>
      <c r="H1" s="70"/>
      <c r="I1" s="70"/>
      <c r="J1" s="70"/>
      <c r="K1" s="70"/>
      <c r="L1" s="86"/>
      <c r="M1" s="70"/>
      <c r="N1" s="70"/>
      <c r="O1" s="70"/>
      <c r="P1" s="67"/>
      <c r="Q1" s="93"/>
      <c r="R1" s="94" t="s">
        <v>520</v>
      </c>
    </row>
    <row r="2" ht="27.75" customHeight="1" spans="1:18">
      <c r="A2" s="41" t="s">
        <v>521</v>
      </c>
      <c r="B2" s="72"/>
      <c r="C2" s="72"/>
      <c r="D2" s="73"/>
      <c r="E2" s="73"/>
      <c r="F2" s="73"/>
      <c r="G2" s="73"/>
      <c r="H2" s="72"/>
      <c r="I2" s="72"/>
      <c r="J2" s="72"/>
      <c r="K2" s="72"/>
      <c r="L2" s="87"/>
      <c r="M2" s="72"/>
      <c r="N2" s="72"/>
      <c r="O2" s="72"/>
      <c r="P2" s="73"/>
      <c r="Q2" s="87"/>
      <c r="R2" s="72"/>
    </row>
    <row r="3" ht="18.75" customHeight="1" spans="1:18">
      <c r="A3" s="74" t="str">
        <f>"单位名称："&amp;"曲靖市民族中学"</f>
        <v>单位名称：曲靖市民族中学</v>
      </c>
      <c r="B3" s="60"/>
      <c r="C3" s="60"/>
      <c r="D3" s="62"/>
      <c r="E3" s="62"/>
      <c r="F3" s="62"/>
      <c r="G3" s="62"/>
      <c r="H3" s="60"/>
      <c r="I3" s="60"/>
      <c r="J3" s="60"/>
      <c r="K3" s="60"/>
      <c r="L3" s="86"/>
      <c r="M3" s="70"/>
      <c r="N3" s="70"/>
      <c r="O3" s="70"/>
      <c r="P3" s="88"/>
      <c r="Q3" s="95"/>
      <c r="R3" s="291" t="s">
        <v>2</v>
      </c>
    </row>
    <row r="4" ht="15.75" customHeight="1" spans="1:18">
      <c r="A4" s="24" t="s">
        <v>497</v>
      </c>
      <c r="B4" s="75" t="s">
        <v>522</v>
      </c>
      <c r="C4" s="75" t="s">
        <v>523</v>
      </c>
      <c r="D4" s="76" t="s">
        <v>524</v>
      </c>
      <c r="E4" s="76" t="s">
        <v>525</v>
      </c>
      <c r="F4" s="76" t="s">
        <v>526</v>
      </c>
      <c r="G4" s="76" t="s">
        <v>527</v>
      </c>
      <c r="H4" s="44" t="s">
        <v>230</v>
      </c>
      <c r="I4" s="44"/>
      <c r="J4" s="44"/>
      <c r="K4" s="44"/>
      <c r="L4" s="89"/>
      <c r="M4" s="44"/>
      <c r="N4" s="44"/>
      <c r="O4" s="44"/>
      <c r="P4" s="90"/>
      <c r="Q4" s="89"/>
      <c r="R4" s="45"/>
    </row>
    <row r="5" ht="17.25" customHeight="1" spans="1:18">
      <c r="A5" s="27"/>
      <c r="B5" s="77"/>
      <c r="C5" s="77"/>
      <c r="D5" s="78"/>
      <c r="E5" s="78"/>
      <c r="F5" s="78"/>
      <c r="G5" s="78"/>
      <c r="H5" s="77" t="s">
        <v>29</v>
      </c>
      <c r="I5" s="77" t="s">
        <v>32</v>
      </c>
      <c r="J5" s="77" t="s">
        <v>503</v>
      </c>
      <c r="K5" s="77" t="s">
        <v>504</v>
      </c>
      <c r="L5" s="78" t="s">
        <v>505</v>
      </c>
      <c r="M5" s="91" t="s">
        <v>528</v>
      </c>
      <c r="N5" s="91"/>
      <c r="O5" s="91"/>
      <c r="P5" s="92"/>
      <c r="Q5" s="97"/>
      <c r="R5" s="79"/>
    </row>
    <row r="6" ht="54" customHeight="1" spans="1:18">
      <c r="A6" s="30"/>
      <c r="B6" s="79"/>
      <c r="C6" s="79"/>
      <c r="D6" s="80"/>
      <c r="E6" s="80"/>
      <c r="F6" s="80"/>
      <c r="G6" s="80"/>
      <c r="H6" s="79"/>
      <c r="I6" s="79" t="s">
        <v>31</v>
      </c>
      <c r="J6" s="79"/>
      <c r="K6" s="79"/>
      <c r="L6" s="80"/>
      <c r="M6" s="79" t="s">
        <v>31</v>
      </c>
      <c r="N6" s="79" t="s">
        <v>37</v>
      </c>
      <c r="O6" s="79" t="s">
        <v>239</v>
      </c>
      <c r="P6" s="53" t="s">
        <v>39</v>
      </c>
      <c r="Q6" s="80" t="s">
        <v>40</v>
      </c>
      <c r="R6" s="79" t="s">
        <v>41</v>
      </c>
    </row>
    <row r="7" ht="15" customHeight="1" spans="1:18">
      <c r="A7" s="30">
        <v>1</v>
      </c>
      <c r="B7" s="79">
        <v>2</v>
      </c>
      <c r="C7" s="79">
        <v>3</v>
      </c>
      <c r="D7" s="80">
        <v>4</v>
      </c>
      <c r="E7" s="80">
        <v>5</v>
      </c>
      <c r="F7" s="80">
        <v>6</v>
      </c>
      <c r="G7" s="80">
        <v>7</v>
      </c>
      <c r="H7" s="80">
        <v>8</v>
      </c>
      <c r="I7" s="80">
        <v>9</v>
      </c>
      <c r="J7" s="80">
        <v>10</v>
      </c>
      <c r="K7" s="80">
        <v>11</v>
      </c>
      <c r="L7" s="80">
        <v>12</v>
      </c>
      <c r="M7" s="80">
        <v>13</v>
      </c>
      <c r="N7" s="80">
        <v>14</v>
      </c>
      <c r="O7" s="80">
        <v>15</v>
      </c>
      <c r="P7" s="80">
        <v>16</v>
      </c>
      <c r="Q7" s="80">
        <v>17</v>
      </c>
      <c r="R7" s="80">
        <v>18</v>
      </c>
    </row>
    <row r="8" ht="21" customHeight="1" spans="1:18">
      <c r="A8" s="13"/>
      <c r="B8" s="81"/>
      <c r="C8" s="81"/>
      <c r="D8" s="82"/>
      <c r="E8" s="82"/>
      <c r="F8" s="82"/>
      <c r="G8" s="82"/>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3" t="s">
        <v>529</v>
      </c>
      <c r="B10" s="84"/>
      <c r="C10" s="85"/>
      <c r="D10" s="82"/>
      <c r="E10" s="82"/>
      <c r="F10" s="82"/>
      <c r="G10" s="82"/>
      <c r="H10" s="15"/>
      <c r="I10" s="15"/>
      <c r="J10" s="15"/>
      <c r="K10" s="15"/>
      <c r="L10" s="15"/>
      <c r="M10" s="15"/>
      <c r="N10" s="15"/>
      <c r="O10" s="15"/>
      <c r="P10" s="15"/>
      <c r="Q10" s="15"/>
      <c r="R10" s="15"/>
    </row>
    <row r="11" customHeight="1" spans="1:1">
      <c r="A11" t="s">
        <v>530</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H23" sqref="H23"/>
    </sheetView>
  </sheetViews>
  <sheetFormatPr defaultColWidth="7.09166666666667" defaultRowHeight="14.25" customHeight="1"/>
  <cols>
    <col min="1" max="1" width="29.3666666666667" customWidth="1"/>
    <col min="2" max="4" width="10.45" customWidth="1"/>
    <col min="5" max="5" width="8" customWidth="1"/>
    <col min="7" max="14" width="8" customWidth="1"/>
  </cols>
  <sheetData>
    <row r="1" ht="13.5" customHeight="1" spans="4:14">
      <c r="D1" s="55"/>
      <c r="F1" s="56"/>
      <c r="N1" s="67" t="s">
        <v>531</v>
      </c>
    </row>
    <row r="2" ht="35.25" customHeight="1" spans="1:14">
      <c r="A2" s="57" t="s">
        <v>532</v>
      </c>
      <c r="B2" s="58"/>
      <c r="C2" s="58"/>
      <c r="D2" s="58"/>
      <c r="E2" s="58"/>
      <c r="F2" s="58"/>
      <c r="G2" s="58"/>
      <c r="H2" s="58"/>
      <c r="I2" s="58"/>
      <c r="J2" s="58"/>
      <c r="K2" s="58"/>
      <c r="L2" s="58"/>
      <c r="M2" s="58"/>
      <c r="N2" s="58"/>
    </row>
    <row r="3" ht="24" customHeight="1" spans="1:13">
      <c r="A3" s="59" t="str">
        <f>"单位名称："&amp;"曲靖市民族中学"</f>
        <v>单位名称：曲靖市民族中学</v>
      </c>
      <c r="B3" s="60"/>
      <c r="C3" s="60"/>
      <c r="D3" s="61"/>
      <c r="E3" s="60"/>
      <c r="F3" s="62"/>
      <c r="G3" s="60"/>
      <c r="H3" s="60"/>
      <c r="I3" s="60"/>
      <c r="J3" s="60"/>
      <c r="K3" s="22"/>
      <c r="L3" s="22"/>
      <c r="M3" s="292" t="s">
        <v>2</v>
      </c>
    </row>
    <row r="4" ht="19.5" customHeight="1" spans="1:14">
      <c r="A4" s="10" t="s">
        <v>533</v>
      </c>
      <c r="B4" s="10" t="s">
        <v>230</v>
      </c>
      <c r="C4" s="10"/>
      <c r="D4" s="10"/>
      <c r="E4" s="10" t="s">
        <v>534</v>
      </c>
      <c r="F4" s="10"/>
      <c r="G4" s="10"/>
      <c r="H4" s="10"/>
      <c r="I4" s="10"/>
      <c r="J4" s="10"/>
      <c r="K4" s="10"/>
      <c r="L4" s="10"/>
      <c r="M4" s="10"/>
      <c r="N4" s="10"/>
    </row>
    <row r="5" ht="40.5" customHeight="1" spans="1:14">
      <c r="A5" s="10"/>
      <c r="B5" s="10" t="s">
        <v>29</v>
      </c>
      <c r="C5" s="9" t="s">
        <v>32</v>
      </c>
      <c r="D5" s="63" t="s">
        <v>535</v>
      </c>
      <c r="E5" s="52" t="s">
        <v>536</v>
      </c>
      <c r="F5" s="52" t="s">
        <v>537</v>
      </c>
      <c r="G5" s="52" t="s">
        <v>538</v>
      </c>
      <c r="H5" s="52" t="s">
        <v>539</v>
      </c>
      <c r="I5" s="52" t="s">
        <v>540</v>
      </c>
      <c r="J5" s="52" t="s">
        <v>541</v>
      </c>
      <c r="K5" s="52" t="s">
        <v>542</v>
      </c>
      <c r="L5" s="52" t="s">
        <v>543</v>
      </c>
      <c r="M5" s="52" t="s">
        <v>544</v>
      </c>
      <c r="N5" s="52" t="s">
        <v>545</v>
      </c>
    </row>
    <row r="6" ht="19.5" customHeight="1" spans="1:14">
      <c r="A6" s="64">
        <v>1</v>
      </c>
      <c r="B6" s="64">
        <v>2</v>
      </c>
      <c r="C6" s="64">
        <v>3</v>
      </c>
      <c r="D6" s="10">
        <v>4</v>
      </c>
      <c r="E6" s="52">
        <v>5</v>
      </c>
      <c r="F6" s="64">
        <v>6</v>
      </c>
      <c r="G6" s="52">
        <v>7</v>
      </c>
      <c r="H6" s="65">
        <v>8</v>
      </c>
      <c r="I6" s="52">
        <v>9</v>
      </c>
      <c r="J6" s="52">
        <v>10</v>
      </c>
      <c r="K6" s="52">
        <v>11</v>
      </c>
      <c r="L6" s="65">
        <v>12</v>
      </c>
      <c r="M6" s="52">
        <v>13</v>
      </c>
      <c r="N6" s="69">
        <v>14</v>
      </c>
    </row>
    <row r="7" ht="18.75" customHeight="1" spans="1:14">
      <c r="A7" s="66"/>
      <c r="B7" s="15"/>
      <c r="C7" s="15"/>
      <c r="D7" s="15"/>
      <c r="E7" s="15"/>
      <c r="F7" s="15"/>
      <c r="G7" s="15"/>
      <c r="H7" s="15"/>
      <c r="I7" s="15"/>
      <c r="J7" s="15"/>
      <c r="K7" s="15"/>
      <c r="L7" s="15"/>
      <c r="M7" s="15"/>
      <c r="N7" s="15"/>
    </row>
    <row r="8" ht="18.75" customHeight="1" spans="1:14">
      <c r="A8" s="66"/>
      <c r="B8" s="15"/>
      <c r="C8" s="15"/>
      <c r="D8" s="15"/>
      <c r="E8" s="15"/>
      <c r="F8" s="15"/>
      <c r="G8" s="15"/>
      <c r="H8" s="15"/>
      <c r="I8" s="15"/>
      <c r="J8" s="15"/>
      <c r="K8" s="15"/>
      <c r="L8" s="15"/>
      <c r="M8" s="15"/>
      <c r="N8" s="15"/>
    </row>
    <row r="9" customHeight="1" spans="1:1">
      <c r="A9" t="s">
        <v>546</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D17" sqref="D17"/>
    </sheetView>
  </sheetViews>
  <sheetFormatPr defaultColWidth="7.09166666666667" defaultRowHeight="12" customHeight="1" outlineLevelRow="7"/>
  <cols>
    <col min="1" max="1" width="20.45" customWidth="1"/>
    <col min="2" max="5" width="20.9083333333333" customWidth="1"/>
    <col min="6" max="6" width="18.3666666666667" customWidth="1"/>
    <col min="7" max="7" width="19.45" customWidth="1"/>
    <col min="8" max="9" width="18.3666666666667" customWidth="1"/>
    <col min="10" max="10" width="20.9083333333333" customWidth="1"/>
  </cols>
  <sheetData>
    <row r="1" customHeight="1" spans="10:10">
      <c r="J1" s="54" t="s">
        <v>547</v>
      </c>
    </row>
    <row r="2" ht="28.5" customHeight="1" spans="1:10">
      <c r="A2" s="50" t="s">
        <v>548</v>
      </c>
      <c r="B2" s="3"/>
      <c r="C2" s="3"/>
      <c r="D2" s="3"/>
      <c r="E2" s="3"/>
      <c r="F2" s="51"/>
      <c r="G2" s="3"/>
      <c r="H2" s="51"/>
      <c r="I2" s="51"/>
      <c r="J2" s="3"/>
    </row>
    <row r="3" ht="17.25" customHeight="1" spans="1:1">
      <c r="A3" s="4" t="str">
        <f>"单位名称："&amp;"曲靖市民族中学"</f>
        <v>单位名称：曲靖市民族中学</v>
      </c>
    </row>
    <row r="4" ht="44.25" customHeight="1" spans="1:10">
      <c r="A4" s="46" t="s">
        <v>327</v>
      </c>
      <c r="B4" s="46" t="s">
        <v>328</v>
      </c>
      <c r="C4" s="46" t="s">
        <v>329</v>
      </c>
      <c r="D4" s="46" t="s">
        <v>330</v>
      </c>
      <c r="E4" s="46" t="s">
        <v>331</v>
      </c>
      <c r="F4" s="52" t="s">
        <v>332</v>
      </c>
      <c r="G4" s="46" t="s">
        <v>333</v>
      </c>
      <c r="H4" s="52" t="s">
        <v>334</v>
      </c>
      <c r="I4" s="52" t="s">
        <v>335</v>
      </c>
      <c r="J4" s="46" t="s">
        <v>336</v>
      </c>
    </row>
    <row r="5" ht="14.25" customHeight="1" spans="1:10">
      <c r="A5" s="46">
        <v>1</v>
      </c>
      <c r="B5" s="52">
        <v>2</v>
      </c>
      <c r="C5" s="53">
        <v>3</v>
      </c>
      <c r="D5" s="53">
        <v>4</v>
      </c>
      <c r="E5" s="53">
        <v>5</v>
      </c>
      <c r="F5" s="53">
        <v>6</v>
      </c>
      <c r="G5" s="52">
        <v>7</v>
      </c>
      <c r="H5" s="53">
        <v>8</v>
      </c>
      <c r="I5" s="52">
        <v>9</v>
      </c>
      <c r="J5" s="52">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546</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workbookViewId="0">
      <selection activeCell="F14" sqref="F14"/>
    </sheetView>
  </sheetViews>
  <sheetFormatPr defaultColWidth="7.09166666666667" defaultRowHeight="12" customHeight="1" outlineLevelRow="7" outlineLevelCol="7"/>
  <cols>
    <col min="1" max="1" width="17.6333333333333" customWidth="1"/>
    <col min="2" max="2" width="19.0916666666667" customWidth="1"/>
    <col min="3" max="3" width="23.6333333333333" customWidth="1"/>
    <col min="4" max="5" width="18.3666666666667" customWidth="1"/>
    <col min="6" max="8" width="25" customWidth="1"/>
  </cols>
  <sheetData>
    <row r="1" ht="14.25" customHeight="1" spans="8:8">
      <c r="H1" s="40" t="s">
        <v>549</v>
      </c>
    </row>
    <row r="2" ht="28.5" customHeight="1" spans="1:8">
      <c r="A2" s="41" t="s">
        <v>550</v>
      </c>
      <c r="B2" s="20"/>
      <c r="C2" s="20"/>
      <c r="D2" s="20"/>
      <c r="E2" s="20"/>
      <c r="F2" s="20"/>
      <c r="G2" s="20"/>
      <c r="H2" s="20"/>
    </row>
    <row r="3" ht="13.5" customHeight="1" spans="1:2">
      <c r="A3" s="42" t="str">
        <f>"单位名称："&amp;"曲靖市民族中学"</f>
        <v>单位名称：曲靖市民族中学</v>
      </c>
      <c r="B3" s="21"/>
    </row>
    <row r="4" ht="18" customHeight="1" spans="1:8">
      <c r="A4" s="24" t="s">
        <v>489</v>
      </c>
      <c r="B4" s="24" t="s">
        <v>551</v>
      </c>
      <c r="C4" s="24" t="s">
        <v>552</v>
      </c>
      <c r="D4" s="24" t="s">
        <v>553</v>
      </c>
      <c r="E4" s="24" t="s">
        <v>554</v>
      </c>
      <c r="F4" s="43" t="s">
        <v>555</v>
      </c>
      <c r="G4" s="44"/>
      <c r="H4" s="45"/>
    </row>
    <row r="5" ht="18" customHeight="1" spans="1:8">
      <c r="A5" s="30"/>
      <c r="B5" s="30"/>
      <c r="C5" s="30"/>
      <c r="D5" s="30"/>
      <c r="E5" s="30"/>
      <c r="F5" s="46" t="s">
        <v>501</v>
      </c>
      <c r="G5" s="46" t="s">
        <v>556</v>
      </c>
      <c r="H5" s="46" t="s">
        <v>557</v>
      </c>
    </row>
    <row r="6" ht="21" customHeight="1" spans="1:8">
      <c r="A6" s="46">
        <v>1</v>
      </c>
      <c r="B6" s="46">
        <v>2</v>
      </c>
      <c r="C6" s="46">
        <v>3</v>
      </c>
      <c r="D6" s="46">
        <v>4</v>
      </c>
      <c r="E6" s="46">
        <v>5</v>
      </c>
      <c r="F6" s="46">
        <v>6</v>
      </c>
      <c r="G6" s="46">
        <v>7</v>
      </c>
      <c r="H6" s="46">
        <v>8</v>
      </c>
    </row>
    <row r="7" ht="33" customHeight="1" spans="1:8">
      <c r="A7" s="47" t="s">
        <v>43</v>
      </c>
      <c r="B7" s="47" t="s">
        <v>558</v>
      </c>
      <c r="C7" s="47" t="s">
        <v>514</v>
      </c>
      <c r="D7" s="13" t="s">
        <v>513</v>
      </c>
      <c r="E7" s="13" t="s">
        <v>559</v>
      </c>
      <c r="F7" s="13" t="s">
        <v>516</v>
      </c>
      <c r="G7" s="15">
        <v>260</v>
      </c>
      <c r="H7" s="15">
        <v>182000</v>
      </c>
    </row>
    <row r="8" ht="24" customHeight="1" spans="1:8">
      <c r="A8" s="48" t="s">
        <v>29</v>
      </c>
      <c r="B8" s="49"/>
      <c r="C8" s="49"/>
      <c r="D8" s="49"/>
      <c r="E8" s="49"/>
      <c r="F8" s="13" t="s">
        <v>516</v>
      </c>
      <c r="G8" s="15"/>
      <c r="H8" s="15">
        <v>182000</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I18" sqref="I18"/>
    </sheetView>
  </sheetViews>
  <sheetFormatPr defaultColWidth="7.09166666666667" defaultRowHeight="14.25" customHeight="1"/>
  <cols>
    <col min="1" max="3" width="18.3666666666667" customWidth="1"/>
    <col min="4" max="7" width="21" customWidth="1"/>
    <col min="8" max="8" width="15.6333333333333" customWidth="1"/>
    <col min="9" max="9" width="26.3666666666667" customWidth="1"/>
    <col min="10" max="10" width="25" customWidth="1"/>
    <col min="11" max="11" width="13.6333333333333" customWidth="1"/>
  </cols>
  <sheetData>
    <row r="1" ht="13.5" customHeight="1" spans="4:11">
      <c r="D1" s="19"/>
      <c r="E1" s="19"/>
      <c r="F1" s="19"/>
      <c r="G1" s="19"/>
      <c r="K1" s="36" t="s">
        <v>560</v>
      </c>
    </row>
    <row r="2" ht="27.75" customHeight="1" spans="1:11">
      <c r="A2" s="20" t="s">
        <v>561</v>
      </c>
      <c r="B2" s="20"/>
      <c r="C2" s="20"/>
      <c r="D2" s="20"/>
      <c r="E2" s="20"/>
      <c r="F2" s="20"/>
      <c r="G2" s="20"/>
      <c r="H2" s="20"/>
      <c r="I2" s="20"/>
      <c r="J2" s="20"/>
      <c r="K2" s="20"/>
    </row>
    <row r="3" ht="13.5" customHeight="1" spans="1:11">
      <c r="A3" s="4" t="str">
        <f>"单位名称："&amp;"曲靖市民族中学"</f>
        <v>单位名称：曲靖市民族中学</v>
      </c>
      <c r="B3" s="21"/>
      <c r="C3" s="21"/>
      <c r="D3" s="21"/>
      <c r="E3" s="21"/>
      <c r="F3" s="21"/>
      <c r="G3" s="21"/>
      <c r="H3" s="22"/>
      <c r="I3" s="22"/>
      <c r="J3" s="22"/>
      <c r="K3" s="293" t="s">
        <v>2</v>
      </c>
    </row>
    <row r="4" ht="21.75" customHeight="1" spans="1:11">
      <c r="A4" s="23" t="s">
        <v>297</v>
      </c>
      <c r="B4" s="23" t="s">
        <v>225</v>
      </c>
      <c r="C4" s="23" t="s">
        <v>223</v>
      </c>
      <c r="D4" s="24" t="s">
        <v>226</v>
      </c>
      <c r="E4" s="24" t="s">
        <v>227</v>
      </c>
      <c r="F4" s="24" t="s">
        <v>298</v>
      </c>
      <c r="G4" s="24" t="s">
        <v>299</v>
      </c>
      <c r="H4" s="25" t="s">
        <v>29</v>
      </c>
      <c r="I4" s="37" t="s">
        <v>562</v>
      </c>
      <c r="J4" s="38"/>
      <c r="K4" s="39"/>
    </row>
    <row r="5" ht="21.75" customHeight="1" spans="1:11">
      <c r="A5" s="26"/>
      <c r="B5" s="26"/>
      <c r="C5" s="26"/>
      <c r="D5" s="27"/>
      <c r="E5" s="27"/>
      <c r="F5" s="27"/>
      <c r="G5" s="27"/>
      <c r="H5" s="28"/>
      <c r="I5" s="24" t="s">
        <v>32</v>
      </c>
      <c r="J5" s="24" t="s">
        <v>33</v>
      </c>
      <c r="K5" s="24" t="s">
        <v>34</v>
      </c>
    </row>
    <row r="6" ht="40.5" customHeight="1" spans="1:11">
      <c r="A6" s="29"/>
      <c r="B6" s="29"/>
      <c r="C6" s="29"/>
      <c r="D6" s="30"/>
      <c r="E6" s="30"/>
      <c r="F6" s="30"/>
      <c r="G6" s="30"/>
      <c r="H6" s="31"/>
      <c r="I6" s="30" t="s">
        <v>31</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98</v>
      </c>
      <c r="B10" s="34"/>
      <c r="C10" s="34"/>
      <c r="D10" s="34"/>
      <c r="E10" s="34"/>
      <c r="F10" s="34"/>
      <c r="G10" s="35"/>
      <c r="H10" s="15"/>
      <c r="I10" s="15"/>
      <c r="J10" s="15"/>
      <c r="K10" s="15"/>
    </row>
    <row r="11" customHeight="1" spans="1:1">
      <c r="A11" t="s">
        <v>563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1" sqref="A1"/>
    </sheetView>
  </sheetViews>
  <sheetFormatPr defaultColWidth="6.26666666666667" defaultRowHeight="14.25" customHeight="1"/>
  <cols>
    <col min="1" max="1" width="19.6333333333333" customWidth="1"/>
    <col min="2" max="2" width="26.0916666666667" customWidth="1"/>
    <col min="3" max="8" width="9.725" customWidth="1"/>
    <col min="9" max="9" width="9.09166666666667" customWidth="1"/>
    <col min="10" max="14" width="9.725" customWidth="1"/>
    <col min="15" max="15" width="12.3666666666667" customWidth="1"/>
    <col min="16" max="16" width="7.45" customWidth="1"/>
    <col min="17" max="17" width="16.45" customWidth="1"/>
    <col min="18" max="18" width="8.26666666666667" customWidth="1"/>
    <col min="19" max="20" width="7.90833333333333" customWidth="1"/>
  </cols>
  <sheetData>
    <row r="1" customHeight="1" spans="9:20">
      <c r="I1" s="71"/>
      <c r="O1" s="71"/>
      <c r="P1" s="71"/>
      <c r="Q1" s="71"/>
      <c r="R1" s="71"/>
      <c r="S1" s="95" t="s">
        <v>24</v>
      </c>
      <c r="T1" s="36" t="s">
        <v>24</v>
      </c>
    </row>
    <row r="2" ht="36" customHeight="1" spans="1:20">
      <c r="A2" s="248" t="s">
        <v>25</v>
      </c>
      <c r="B2" s="20"/>
      <c r="C2" s="20"/>
      <c r="D2" s="20"/>
      <c r="E2" s="20"/>
      <c r="F2" s="20"/>
      <c r="G2" s="20"/>
      <c r="H2" s="20"/>
      <c r="I2" s="73"/>
      <c r="J2" s="20"/>
      <c r="K2" s="20"/>
      <c r="L2" s="20"/>
      <c r="M2" s="20"/>
      <c r="N2" s="20"/>
      <c r="O2" s="73"/>
      <c r="P2" s="73"/>
      <c r="Q2" s="73"/>
      <c r="R2" s="73"/>
      <c r="S2" s="20"/>
      <c r="T2" s="73"/>
    </row>
    <row r="3" ht="20.25" customHeight="1" spans="1:20">
      <c r="A3" s="42" t="str">
        <f>"单位名称："&amp;"曲靖市民族中学"</f>
        <v>单位名称：曲靖市民族中学</v>
      </c>
      <c r="B3" s="22"/>
      <c r="C3" s="22"/>
      <c r="D3" s="22"/>
      <c r="E3" s="22"/>
      <c r="F3" s="22"/>
      <c r="G3" s="22"/>
      <c r="H3" s="22"/>
      <c r="I3" s="62"/>
      <c r="J3" s="22"/>
      <c r="K3" s="22"/>
      <c r="L3" s="22"/>
      <c r="M3" s="22"/>
      <c r="N3" s="22"/>
      <c r="O3" s="62"/>
      <c r="P3" s="62"/>
      <c r="Q3" s="62"/>
      <c r="R3" s="62"/>
      <c r="S3" s="285" t="s">
        <v>2</v>
      </c>
      <c r="T3" s="270" t="s">
        <v>26</v>
      </c>
    </row>
    <row r="4" ht="18.75" customHeight="1" spans="1:20">
      <c r="A4" s="249" t="s">
        <v>27</v>
      </c>
      <c r="B4" s="250" t="s">
        <v>28</v>
      </c>
      <c r="C4" s="250" t="s">
        <v>29</v>
      </c>
      <c r="D4" s="251" t="s">
        <v>30</v>
      </c>
      <c r="E4" s="252"/>
      <c r="F4" s="252"/>
      <c r="G4" s="252"/>
      <c r="H4" s="252"/>
      <c r="I4" s="262"/>
      <c r="J4" s="252"/>
      <c r="K4" s="252"/>
      <c r="L4" s="252"/>
      <c r="M4" s="252"/>
      <c r="N4" s="263"/>
      <c r="O4" s="251" t="s">
        <v>20</v>
      </c>
      <c r="P4" s="251"/>
      <c r="Q4" s="251"/>
      <c r="R4" s="251"/>
      <c r="S4" s="252"/>
      <c r="T4" s="271"/>
    </row>
    <row r="5" ht="24.75" customHeight="1" spans="1:20">
      <c r="A5" s="253"/>
      <c r="B5" s="254"/>
      <c r="C5" s="254"/>
      <c r="D5" s="254" t="s">
        <v>31</v>
      </c>
      <c r="E5" s="254" t="s">
        <v>32</v>
      </c>
      <c r="F5" s="254" t="s">
        <v>33</v>
      </c>
      <c r="G5" s="254" t="s">
        <v>34</v>
      </c>
      <c r="H5" s="254" t="s">
        <v>35</v>
      </c>
      <c r="I5" s="264" t="s">
        <v>36</v>
      </c>
      <c r="J5" s="265"/>
      <c r="K5" s="265"/>
      <c r="L5" s="265"/>
      <c r="M5" s="265"/>
      <c r="N5" s="266"/>
      <c r="O5" s="267" t="s">
        <v>31</v>
      </c>
      <c r="P5" s="267" t="s">
        <v>32</v>
      </c>
      <c r="Q5" s="249" t="s">
        <v>33</v>
      </c>
      <c r="R5" s="250" t="s">
        <v>34</v>
      </c>
      <c r="S5" s="272" t="s">
        <v>35</v>
      </c>
      <c r="T5" s="250" t="s">
        <v>36</v>
      </c>
    </row>
    <row r="6" ht="24.75" customHeight="1" spans="1:20">
      <c r="A6" s="255"/>
      <c r="B6" s="256"/>
      <c r="C6" s="256"/>
      <c r="D6" s="256"/>
      <c r="E6" s="256"/>
      <c r="F6" s="256"/>
      <c r="G6" s="256"/>
      <c r="H6" s="256"/>
      <c r="I6" s="12" t="s">
        <v>31</v>
      </c>
      <c r="J6" s="268" t="s">
        <v>37</v>
      </c>
      <c r="K6" s="268" t="s">
        <v>38</v>
      </c>
      <c r="L6" s="268" t="s">
        <v>39</v>
      </c>
      <c r="M6" s="268" t="s">
        <v>40</v>
      </c>
      <c r="N6" s="268" t="s">
        <v>41</v>
      </c>
      <c r="O6" s="269"/>
      <c r="P6" s="269"/>
      <c r="Q6" s="273"/>
      <c r="R6" s="269"/>
      <c r="S6" s="256"/>
      <c r="T6" s="256"/>
    </row>
    <row r="7" ht="16.5" customHeight="1" spans="1:20">
      <c r="A7" s="257">
        <v>1</v>
      </c>
      <c r="B7" s="11">
        <v>2</v>
      </c>
      <c r="C7" s="11">
        <v>3</v>
      </c>
      <c r="D7" s="11">
        <v>4</v>
      </c>
      <c r="E7" s="258">
        <v>5</v>
      </c>
      <c r="F7" s="259">
        <v>6</v>
      </c>
      <c r="G7" s="259">
        <v>7</v>
      </c>
      <c r="H7" s="258">
        <v>8</v>
      </c>
      <c r="I7" s="258">
        <v>9</v>
      </c>
      <c r="J7" s="259">
        <v>10</v>
      </c>
      <c r="K7" s="259">
        <v>11</v>
      </c>
      <c r="L7" s="258">
        <v>12</v>
      </c>
      <c r="M7" s="258">
        <v>13</v>
      </c>
      <c r="N7" s="259">
        <v>14</v>
      </c>
      <c r="O7" s="259">
        <v>15</v>
      </c>
      <c r="P7" s="258">
        <v>16</v>
      </c>
      <c r="Q7" s="274">
        <v>17</v>
      </c>
      <c r="R7" s="275">
        <v>18</v>
      </c>
      <c r="S7" s="275">
        <v>19</v>
      </c>
      <c r="T7" s="275">
        <v>20</v>
      </c>
    </row>
    <row r="8" ht="16.5" customHeight="1" spans="1:20">
      <c r="A8" s="13" t="s">
        <v>42</v>
      </c>
      <c r="B8" s="13" t="s">
        <v>43</v>
      </c>
      <c r="C8" s="15">
        <v>6183.596502</v>
      </c>
      <c r="D8" s="15">
        <v>6183.596502</v>
      </c>
      <c r="E8" s="15">
        <v>5277.596502</v>
      </c>
      <c r="F8" s="15"/>
      <c r="G8" s="15"/>
      <c r="H8" s="15">
        <v>306</v>
      </c>
      <c r="I8" s="15">
        <v>600</v>
      </c>
      <c r="J8" s="15"/>
      <c r="K8" s="15"/>
      <c r="L8" s="15"/>
      <c r="M8" s="15"/>
      <c r="N8" s="15">
        <v>600</v>
      </c>
      <c r="O8" s="15"/>
      <c r="P8" s="15"/>
      <c r="Q8" s="15"/>
      <c r="R8" s="15"/>
      <c r="S8" s="15"/>
      <c r="T8" s="15"/>
    </row>
    <row r="9" ht="12.75" customHeight="1" spans="1:20">
      <c r="A9" s="260" t="s">
        <v>29</v>
      </c>
      <c r="B9" s="261"/>
      <c r="C9" s="15">
        <v>6183.596502</v>
      </c>
      <c r="D9" s="15">
        <v>6183.596502</v>
      </c>
      <c r="E9" s="15">
        <v>5277.596502</v>
      </c>
      <c r="F9" s="15"/>
      <c r="G9" s="15"/>
      <c r="H9" s="15">
        <v>306</v>
      </c>
      <c r="I9" s="15">
        <v>600</v>
      </c>
      <c r="J9" s="15"/>
      <c r="K9" s="15"/>
      <c r="L9" s="15"/>
      <c r="M9" s="15"/>
      <c r="N9" s="15">
        <v>600</v>
      </c>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workbookViewId="0">
      <selection activeCell="G10" sqref="G10"/>
    </sheetView>
  </sheetViews>
  <sheetFormatPr defaultColWidth="7.09166666666667" defaultRowHeight="14.25" customHeight="1" outlineLevelCol="6"/>
  <cols>
    <col min="1" max="1" width="21.3666666666667" customWidth="1"/>
    <col min="2" max="2" width="23.9083333333333" customWidth="1"/>
    <col min="3" max="3" width="21.3666666666667" customWidth="1"/>
    <col min="4" max="4" width="20.9083333333333" customWidth="1"/>
    <col min="5" max="7" width="23.6333333333333" customWidth="1"/>
  </cols>
  <sheetData>
    <row r="1" ht="13.5" customHeight="1" spans="4:7">
      <c r="D1" s="1"/>
      <c r="G1" s="2" t="s">
        <v>564</v>
      </c>
    </row>
    <row r="2" ht="27.75" customHeight="1" spans="1:7">
      <c r="A2" s="3" t="s">
        <v>565</v>
      </c>
      <c r="B2" s="3"/>
      <c r="C2" s="3"/>
      <c r="D2" s="3"/>
      <c r="E2" s="3"/>
      <c r="F2" s="3"/>
      <c r="G2" s="3"/>
    </row>
    <row r="3" ht="13.5" customHeight="1" spans="1:7">
      <c r="A3" s="4" t="str">
        <f>"单位名称："&amp;"曲靖市民族中学"</f>
        <v>单位名称：曲靖市民族中学</v>
      </c>
      <c r="B3" s="5"/>
      <c r="C3" s="5"/>
      <c r="D3" s="5"/>
      <c r="E3" s="6"/>
      <c r="F3" s="6"/>
      <c r="G3" s="293" t="s">
        <v>2</v>
      </c>
    </row>
    <row r="4" ht="21.75" customHeight="1" spans="1:7">
      <c r="A4" s="8" t="s">
        <v>223</v>
      </c>
      <c r="B4" s="8" t="s">
        <v>297</v>
      </c>
      <c r="C4" s="8" t="s">
        <v>225</v>
      </c>
      <c r="D4" s="9" t="s">
        <v>566</v>
      </c>
      <c r="E4" s="10" t="s">
        <v>32</v>
      </c>
      <c r="F4" s="10"/>
      <c r="G4" s="10"/>
    </row>
    <row r="5" ht="21.75" customHeight="1" spans="1:7">
      <c r="A5" s="8"/>
      <c r="B5" s="8"/>
      <c r="C5" s="8"/>
      <c r="D5" s="9"/>
      <c r="E5" s="10" t="s">
        <v>567</v>
      </c>
      <c r="F5" s="9" t="s">
        <v>568</v>
      </c>
      <c r="G5" s="9" t="s">
        <v>569</v>
      </c>
    </row>
    <row r="6" ht="40.5" customHeight="1" spans="1:7">
      <c r="A6" s="8"/>
      <c r="B6" s="8"/>
      <c r="C6" s="8"/>
      <c r="D6" s="9"/>
      <c r="E6" s="10"/>
      <c r="F6" s="9" t="s">
        <v>31</v>
      </c>
      <c r="G6" s="9"/>
    </row>
    <row r="7" ht="15.75" customHeight="1" spans="1:7">
      <c r="A7" s="11">
        <v>1</v>
      </c>
      <c r="B7" s="11">
        <v>2</v>
      </c>
      <c r="C7" s="11">
        <v>3</v>
      </c>
      <c r="D7" s="11">
        <v>4</v>
      </c>
      <c r="E7" s="11">
        <v>8</v>
      </c>
      <c r="F7" s="11">
        <v>9</v>
      </c>
      <c r="G7" s="12">
        <v>10</v>
      </c>
    </row>
    <row r="8" ht="26.25" customHeight="1" spans="1:7">
      <c r="A8" s="13" t="s">
        <v>43</v>
      </c>
      <c r="B8" s="14"/>
      <c r="C8" s="14"/>
      <c r="D8" s="14"/>
      <c r="E8" s="15">
        <v>477.2995</v>
      </c>
      <c r="F8" s="15"/>
      <c r="G8" s="15"/>
    </row>
    <row r="9" ht="24.75" customHeight="1" spans="1:7">
      <c r="A9" s="14"/>
      <c r="B9" s="13" t="s">
        <v>570</v>
      </c>
      <c r="C9" s="13" t="s">
        <v>293</v>
      </c>
      <c r="D9" s="13" t="s">
        <v>571</v>
      </c>
      <c r="E9" s="15">
        <v>110</v>
      </c>
      <c r="F9" s="15"/>
      <c r="G9" s="15"/>
    </row>
    <row r="10" ht="24.75" customHeight="1" spans="1:7">
      <c r="A10" s="13"/>
      <c r="B10" s="13" t="s">
        <v>572</v>
      </c>
      <c r="C10" s="13" t="s">
        <v>312</v>
      </c>
      <c r="D10" s="13" t="s">
        <v>571</v>
      </c>
      <c r="E10" s="15">
        <v>5.04</v>
      </c>
      <c r="F10" s="15"/>
      <c r="G10" s="15"/>
    </row>
    <row r="11" ht="24.75" customHeight="1" spans="1:7">
      <c r="A11" s="13"/>
      <c r="B11" s="13" t="s">
        <v>572</v>
      </c>
      <c r="C11" s="13" t="s">
        <v>307</v>
      </c>
      <c r="D11" s="13" t="s">
        <v>571</v>
      </c>
      <c r="E11" s="15">
        <v>31.1343</v>
      </c>
      <c r="F11" s="15"/>
      <c r="G11" s="15"/>
    </row>
    <row r="12" ht="24.75" customHeight="1" spans="1:7">
      <c r="A12" s="13"/>
      <c r="B12" s="13" t="s">
        <v>572</v>
      </c>
      <c r="C12" s="13" t="s">
        <v>314</v>
      </c>
      <c r="D12" s="13" t="s">
        <v>571</v>
      </c>
      <c r="E12" s="15">
        <v>0.75</v>
      </c>
      <c r="F12" s="15"/>
      <c r="G12" s="15"/>
    </row>
    <row r="13" ht="24.75" customHeight="1" spans="1:7">
      <c r="A13" s="13"/>
      <c r="B13" s="13" t="s">
        <v>572</v>
      </c>
      <c r="C13" s="13" t="s">
        <v>310</v>
      </c>
      <c r="D13" s="13" t="s">
        <v>571</v>
      </c>
      <c r="E13" s="15">
        <v>52.62</v>
      </c>
      <c r="F13" s="15"/>
      <c r="G13" s="15"/>
    </row>
    <row r="14" ht="24.75" customHeight="1" spans="1:7">
      <c r="A14" s="13"/>
      <c r="B14" s="13" t="s">
        <v>572</v>
      </c>
      <c r="C14" s="13" t="s">
        <v>323</v>
      </c>
      <c r="D14" s="13" t="s">
        <v>571</v>
      </c>
      <c r="E14" s="15">
        <v>0.108</v>
      </c>
      <c r="F14" s="15"/>
      <c r="G14" s="15"/>
    </row>
    <row r="15" ht="24.75" customHeight="1" spans="1:7">
      <c r="A15" s="13"/>
      <c r="B15" s="13" t="s">
        <v>572</v>
      </c>
      <c r="C15" s="13" t="s">
        <v>302</v>
      </c>
      <c r="D15" s="13" t="s">
        <v>571</v>
      </c>
      <c r="E15" s="15">
        <v>17.1522</v>
      </c>
      <c r="F15" s="15"/>
      <c r="G15" s="15"/>
    </row>
    <row r="16" ht="24.75" customHeight="1" spans="1:7">
      <c r="A16" s="13"/>
      <c r="B16" s="13" t="s">
        <v>572</v>
      </c>
      <c r="C16" s="13" t="s">
        <v>316</v>
      </c>
      <c r="D16" s="13" t="s">
        <v>571</v>
      </c>
      <c r="E16" s="15">
        <v>0.495</v>
      </c>
      <c r="F16" s="15"/>
      <c r="G16" s="15"/>
    </row>
    <row r="17" ht="24.75" customHeight="1" spans="1:7">
      <c r="A17" s="13"/>
      <c r="B17" s="13" t="s">
        <v>573</v>
      </c>
      <c r="C17" s="13" t="s">
        <v>318</v>
      </c>
      <c r="D17" s="13" t="s">
        <v>571</v>
      </c>
      <c r="E17" s="15">
        <v>260</v>
      </c>
      <c r="F17" s="15"/>
      <c r="G17" s="15"/>
    </row>
    <row r="18" ht="18.75" customHeight="1" spans="1:7">
      <c r="A18" s="16" t="s">
        <v>29</v>
      </c>
      <c r="B18" s="17" t="s">
        <v>574</v>
      </c>
      <c r="C18" s="17"/>
      <c r="D18" s="18"/>
      <c r="E18" s="15">
        <v>477.2995</v>
      </c>
      <c r="F18" s="15"/>
      <c r="G18" s="15"/>
    </row>
  </sheetData>
  <mergeCells count="11">
    <mergeCell ref="A2:G2"/>
    <mergeCell ref="A3:D3"/>
    <mergeCell ref="E4:G4"/>
    <mergeCell ref="A18:D18"/>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8"/>
  <sheetViews>
    <sheetView topLeftCell="A3" workbookViewId="0">
      <selection activeCell="H31" sqref="H31"/>
    </sheetView>
  </sheetViews>
  <sheetFormatPr defaultColWidth="7.09166666666667" defaultRowHeight="14.25" customHeight="1"/>
  <cols>
    <col min="1" max="1" width="23.6333333333333" customWidth="1"/>
    <col min="2" max="2" width="29.3666666666667" customWidth="1"/>
    <col min="3" max="3" width="14.6333333333333" customWidth="1"/>
    <col min="4" max="4" width="16.3666666666667" customWidth="1"/>
    <col min="5" max="5" width="14.6333333333333" customWidth="1"/>
    <col min="6" max="6" width="15.6333333333333" customWidth="1"/>
    <col min="7" max="7" width="14.6333333333333" customWidth="1"/>
    <col min="8" max="8" width="15.45" customWidth="1"/>
    <col min="9" max="9" width="16.45" customWidth="1"/>
    <col min="10" max="10" width="12.0916666666667" customWidth="1"/>
    <col min="11" max="11" width="12.725" customWidth="1"/>
    <col min="12" max="12" width="10.45" customWidth="1"/>
    <col min="13" max="17" width="14.6333333333333" customWidth="1"/>
  </cols>
  <sheetData>
    <row r="1" ht="15.75" customHeight="1" spans="17:17">
      <c r="Q1" s="40" t="s">
        <v>44</v>
      </c>
    </row>
    <row r="2" ht="28.5" customHeight="1" spans="1:17">
      <c r="A2" s="3" t="s">
        <v>45</v>
      </c>
      <c r="B2" s="3"/>
      <c r="C2" s="3"/>
      <c r="D2" s="3"/>
      <c r="E2" s="3"/>
      <c r="F2" s="3"/>
      <c r="G2" s="3"/>
      <c r="H2" s="3"/>
      <c r="I2" s="3"/>
      <c r="J2" s="3"/>
      <c r="K2" s="3"/>
      <c r="L2" s="3"/>
      <c r="M2" s="3"/>
      <c r="N2" s="3"/>
      <c r="O2" s="3"/>
      <c r="P2" s="3"/>
      <c r="Q2" s="3"/>
    </row>
    <row r="3" ht="15" customHeight="1" spans="1:17">
      <c r="A3" s="228" t="str">
        <f>"单位名称："&amp;"曲靖市民族中学"</f>
        <v>单位名称：曲靖市民族中学</v>
      </c>
      <c r="B3" s="229"/>
      <c r="C3" s="60"/>
      <c r="D3" s="6"/>
      <c r="E3" s="60"/>
      <c r="F3" s="6"/>
      <c r="G3" s="60"/>
      <c r="H3" s="6"/>
      <c r="I3" s="6"/>
      <c r="J3" s="6"/>
      <c r="K3" s="60"/>
      <c r="L3" s="6"/>
      <c r="M3" s="60"/>
      <c r="N3" s="60"/>
      <c r="O3" s="6"/>
      <c r="P3" s="6"/>
      <c r="Q3" s="286" t="s">
        <v>2</v>
      </c>
    </row>
    <row r="4" ht="17.25" customHeight="1" spans="1:17">
      <c r="A4" s="230" t="s">
        <v>46</v>
      </c>
      <c r="B4" s="231" t="s">
        <v>47</v>
      </c>
      <c r="C4" s="232" t="s">
        <v>29</v>
      </c>
      <c r="D4" s="233" t="s">
        <v>48</v>
      </c>
      <c r="E4" s="10"/>
      <c r="F4" s="233" t="s">
        <v>49</v>
      </c>
      <c r="G4" s="10"/>
      <c r="H4" s="234" t="s">
        <v>32</v>
      </c>
      <c r="I4" s="241" t="s">
        <v>33</v>
      </c>
      <c r="J4" s="231" t="s">
        <v>50</v>
      </c>
      <c r="K4" s="242" t="s">
        <v>34</v>
      </c>
      <c r="L4" s="233" t="s">
        <v>36</v>
      </c>
      <c r="M4" s="243"/>
      <c r="N4" s="243"/>
      <c r="O4" s="243"/>
      <c r="P4" s="243"/>
      <c r="Q4" s="247"/>
    </row>
    <row r="5" ht="26.25" customHeight="1" spans="1:17">
      <c r="A5" s="10"/>
      <c r="B5" s="235"/>
      <c r="C5" s="235"/>
      <c r="D5" s="235" t="s">
        <v>29</v>
      </c>
      <c r="E5" s="235" t="s">
        <v>51</v>
      </c>
      <c r="F5" s="235" t="s">
        <v>29</v>
      </c>
      <c r="G5" s="236" t="s">
        <v>51</v>
      </c>
      <c r="H5" s="235"/>
      <c r="I5" s="235"/>
      <c r="J5" s="235"/>
      <c r="K5" s="236"/>
      <c r="L5" s="235" t="s">
        <v>31</v>
      </c>
      <c r="M5" s="244" t="s">
        <v>52</v>
      </c>
      <c r="N5" s="244" t="s">
        <v>53</v>
      </c>
      <c r="O5" s="244" t="s">
        <v>54</v>
      </c>
      <c r="P5" s="244" t="s">
        <v>55</v>
      </c>
      <c r="Q5" s="244" t="s">
        <v>56</v>
      </c>
    </row>
    <row r="6" ht="16.5" customHeight="1" spans="1:17">
      <c r="A6" s="10">
        <v>1</v>
      </c>
      <c r="B6" s="235">
        <v>2</v>
      </c>
      <c r="C6" s="235">
        <v>3</v>
      </c>
      <c r="D6" s="235">
        <v>4</v>
      </c>
      <c r="E6" s="237">
        <v>5</v>
      </c>
      <c r="F6" s="238">
        <v>6</v>
      </c>
      <c r="G6" s="237">
        <v>7</v>
      </c>
      <c r="H6" s="238">
        <v>8</v>
      </c>
      <c r="I6" s="237">
        <v>9</v>
      </c>
      <c r="J6" s="237">
        <v>10</v>
      </c>
      <c r="K6" s="237">
        <v>11</v>
      </c>
      <c r="L6" s="237">
        <v>12</v>
      </c>
      <c r="M6" s="245">
        <v>13</v>
      </c>
      <c r="N6" s="246">
        <v>14</v>
      </c>
      <c r="O6" s="246">
        <v>15</v>
      </c>
      <c r="P6" s="246">
        <v>16</v>
      </c>
      <c r="Q6" s="246">
        <v>17</v>
      </c>
    </row>
    <row r="7" ht="19.5" customHeight="1" spans="1:17">
      <c r="A7" s="13" t="s">
        <v>57</v>
      </c>
      <c r="B7" s="13" t="s">
        <v>58</v>
      </c>
      <c r="C7" s="15">
        <v>4986.821762</v>
      </c>
      <c r="D7" s="15">
        <v>3933.522262</v>
      </c>
      <c r="E7" s="15">
        <v>3813.522262</v>
      </c>
      <c r="F7" s="15">
        <v>1053.2995</v>
      </c>
      <c r="G7" s="15">
        <v>367.2995</v>
      </c>
      <c r="H7" s="15">
        <v>4180.821762</v>
      </c>
      <c r="I7" s="15"/>
      <c r="J7" s="15">
        <v>206</v>
      </c>
      <c r="K7" s="15"/>
      <c r="L7" s="15">
        <v>600</v>
      </c>
      <c r="M7" s="15"/>
      <c r="N7" s="15"/>
      <c r="O7" s="15"/>
      <c r="P7" s="15"/>
      <c r="Q7" s="15">
        <v>600</v>
      </c>
    </row>
    <row r="8" ht="19.5" customHeight="1" spans="1:17">
      <c r="A8" s="160" t="s">
        <v>59</v>
      </c>
      <c r="B8" s="160" t="s">
        <v>60</v>
      </c>
      <c r="C8" s="15">
        <v>4986.713762</v>
      </c>
      <c r="D8" s="15">
        <v>3933.522262</v>
      </c>
      <c r="E8" s="15">
        <v>3813.522262</v>
      </c>
      <c r="F8" s="15">
        <v>1053.1915</v>
      </c>
      <c r="G8" s="15">
        <v>367.1915</v>
      </c>
      <c r="H8" s="15">
        <v>4180.713762</v>
      </c>
      <c r="I8" s="15"/>
      <c r="J8" s="15">
        <v>206</v>
      </c>
      <c r="K8" s="15"/>
      <c r="L8" s="15">
        <v>600</v>
      </c>
      <c r="M8" s="15"/>
      <c r="N8" s="15"/>
      <c r="O8" s="15"/>
      <c r="P8" s="15"/>
      <c r="Q8" s="15">
        <v>600</v>
      </c>
    </row>
    <row r="9" ht="19.5" customHeight="1" spans="1:17">
      <c r="A9" s="239" t="s">
        <v>61</v>
      </c>
      <c r="B9" s="239" t="s">
        <v>62</v>
      </c>
      <c r="C9" s="15">
        <v>387.1665</v>
      </c>
      <c r="D9" s="15">
        <v>46.26</v>
      </c>
      <c r="E9" s="15">
        <v>46.26</v>
      </c>
      <c r="F9" s="15">
        <v>340.9065</v>
      </c>
      <c r="G9" s="15">
        <v>100.9065</v>
      </c>
      <c r="H9" s="15">
        <v>147.1665</v>
      </c>
      <c r="I9" s="15"/>
      <c r="J9" s="15"/>
      <c r="K9" s="15"/>
      <c r="L9" s="15">
        <v>240</v>
      </c>
      <c r="M9" s="15"/>
      <c r="N9" s="15"/>
      <c r="O9" s="15"/>
      <c r="P9" s="15"/>
      <c r="Q9" s="15">
        <v>240</v>
      </c>
    </row>
    <row r="10" ht="19.5" customHeight="1" spans="1:17">
      <c r="A10" s="239" t="s">
        <v>63</v>
      </c>
      <c r="B10" s="239" t="s">
        <v>64</v>
      </c>
      <c r="C10" s="15">
        <v>4599.547262</v>
      </c>
      <c r="D10" s="15">
        <v>3887.262262</v>
      </c>
      <c r="E10" s="15">
        <v>3767.262262</v>
      </c>
      <c r="F10" s="15">
        <v>712.285</v>
      </c>
      <c r="G10" s="15">
        <v>266.285</v>
      </c>
      <c r="H10" s="15">
        <v>4033.547262</v>
      </c>
      <c r="I10" s="15"/>
      <c r="J10" s="15">
        <v>206</v>
      </c>
      <c r="K10" s="15"/>
      <c r="L10" s="15">
        <v>360</v>
      </c>
      <c r="M10" s="15"/>
      <c r="N10" s="15"/>
      <c r="O10" s="15"/>
      <c r="P10" s="15"/>
      <c r="Q10" s="15">
        <v>360</v>
      </c>
    </row>
    <row r="11" ht="19.5" customHeight="1" spans="1:17">
      <c r="A11" s="160" t="s">
        <v>65</v>
      </c>
      <c r="B11" s="160" t="s">
        <v>66</v>
      </c>
      <c r="C11" s="15">
        <v>0.108</v>
      </c>
      <c r="D11" s="15"/>
      <c r="E11" s="15"/>
      <c r="F11" s="15">
        <v>0.108</v>
      </c>
      <c r="G11" s="15">
        <v>0.108</v>
      </c>
      <c r="H11" s="15">
        <v>0.108</v>
      </c>
      <c r="I11" s="15"/>
      <c r="J11" s="15"/>
      <c r="K11" s="15"/>
      <c r="L11" s="15"/>
      <c r="M11" s="15"/>
      <c r="N11" s="15"/>
      <c r="O11" s="15"/>
      <c r="P11" s="15"/>
      <c r="Q11" s="15"/>
    </row>
    <row r="12" ht="19.5" customHeight="1" spans="1:17">
      <c r="A12" s="239" t="s">
        <v>67</v>
      </c>
      <c r="B12" s="239" t="s">
        <v>68</v>
      </c>
      <c r="C12" s="15">
        <v>0.108</v>
      </c>
      <c r="D12" s="15"/>
      <c r="E12" s="15"/>
      <c r="F12" s="15">
        <v>0.108</v>
      </c>
      <c r="G12" s="15">
        <v>0.108</v>
      </c>
      <c r="H12" s="15">
        <v>0.108</v>
      </c>
      <c r="I12" s="15"/>
      <c r="J12" s="15"/>
      <c r="K12" s="15"/>
      <c r="L12" s="15"/>
      <c r="M12" s="15"/>
      <c r="N12" s="15"/>
      <c r="O12" s="15"/>
      <c r="P12" s="15"/>
      <c r="Q12" s="15"/>
    </row>
    <row r="13" ht="19.5" customHeight="1" spans="1:17">
      <c r="A13" s="13" t="s">
        <v>69</v>
      </c>
      <c r="B13" s="13" t="s">
        <v>70</v>
      </c>
      <c r="C13" s="15">
        <v>518.755896</v>
      </c>
      <c r="D13" s="15">
        <v>518.755896</v>
      </c>
      <c r="E13" s="15">
        <v>518.755896</v>
      </c>
      <c r="F13" s="15"/>
      <c r="G13" s="15"/>
      <c r="H13" s="15">
        <v>518.755896</v>
      </c>
      <c r="I13" s="15"/>
      <c r="J13" s="15"/>
      <c r="K13" s="15"/>
      <c r="L13" s="15"/>
      <c r="M13" s="15"/>
      <c r="N13" s="15"/>
      <c r="O13" s="15"/>
      <c r="P13" s="15"/>
      <c r="Q13" s="15"/>
    </row>
    <row r="14" ht="19.5" customHeight="1" spans="1:17">
      <c r="A14" s="160" t="s">
        <v>71</v>
      </c>
      <c r="B14" s="160" t="s">
        <v>72</v>
      </c>
      <c r="C14" s="15">
        <v>499.947366</v>
      </c>
      <c r="D14" s="15">
        <v>499.947366</v>
      </c>
      <c r="E14" s="15">
        <v>499.947366</v>
      </c>
      <c r="F14" s="15"/>
      <c r="G14" s="15"/>
      <c r="H14" s="15">
        <v>499.947366</v>
      </c>
      <c r="I14" s="15"/>
      <c r="J14" s="15"/>
      <c r="K14" s="15"/>
      <c r="L14" s="15"/>
      <c r="M14" s="15"/>
      <c r="N14" s="15"/>
      <c r="O14" s="15"/>
      <c r="P14" s="15"/>
      <c r="Q14" s="15"/>
    </row>
    <row r="15" ht="19.5" customHeight="1" spans="1:17">
      <c r="A15" s="239" t="s">
        <v>73</v>
      </c>
      <c r="B15" s="239" t="s">
        <v>74</v>
      </c>
      <c r="C15" s="15">
        <v>20.172501</v>
      </c>
      <c r="D15" s="15">
        <v>20.172501</v>
      </c>
      <c r="E15" s="15">
        <v>20.172501</v>
      </c>
      <c r="F15" s="15"/>
      <c r="G15" s="15"/>
      <c r="H15" s="15">
        <v>20.172501</v>
      </c>
      <c r="I15" s="15"/>
      <c r="J15" s="15"/>
      <c r="K15" s="15"/>
      <c r="L15" s="15"/>
      <c r="M15" s="15"/>
      <c r="N15" s="15"/>
      <c r="O15" s="15"/>
      <c r="P15" s="15"/>
      <c r="Q15" s="15"/>
    </row>
    <row r="16" ht="19.5" customHeight="1" spans="1:17">
      <c r="A16" s="239" t="s">
        <v>75</v>
      </c>
      <c r="B16" s="239" t="s">
        <v>76</v>
      </c>
      <c r="C16" s="15">
        <v>479.774865</v>
      </c>
      <c r="D16" s="15">
        <v>479.774865</v>
      </c>
      <c r="E16" s="15">
        <v>479.774865</v>
      </c>
      <c r="F16" s="15"/>
      <c r="G16" s="15"/>
      <c r="H16" s="15">
        <v>479.774865</v>
      </c>
      <c r="I16" s="15"/>
      <c r="J16" s="15"/>
      <c r="K16" s="15"/>
      <c r="L16" s="15"/>
      <c r="M16" s="15"/>
      <c r="N16" s="15"/>
      <c r="O16" s="15"/>
      <c r="P16" s="15"/>
      <c r="Q16" s="15"/>
    </row>
    <row r="17" ht="19.5" customHeight="1" spans="1:17">
      <c r="A17" s="160" t="s">
        <v>77</v>
      </c>
      <c r="B17" s="160" t="s">
        <v>78</v>
      </c>
      <c r="C17" s="15">
        <v>0.544704</v>
      </c>
      <c r="D17" s="15">
        <v>0.544704</v>
      </c>
      <c r="E17" s="15">
        <v>0.544704</v>
      </c>
      <c r="F17" s="15"/>
      <c r="G17" s="15"/>
      <c r="H17" s="15">
        <v>0.544704</v>
      </c>
      <c r="I17" s="15"/>
      <c r="J17" s="15"/>
      <c r="K17" s="15"/>
      <c r="L17" s="15"/>
      <c r="M17" s="15"/>
      <c r="N17" s="15"/>
      <c r="O17" s="15"/>
      <c r="P17" s="15"/>
      <c r="Q17" s="15"/>
    </row>
    <row r="18" ht="19.5" customHeight="1" spans="1:17">
      <c r="A18" s="239" t="s">
        <v>79</v>
      </c>
      <c r="B18" s="239" t="s">
        <v>80</v>
      </c>
      <c r="C18" s="15">
        <v>0.544704</v>
      </c>
      <c r="D18" s="15">
        <v>0.544704</v>
      </c>
      <c r="E18" s="15">
        <v>0.544704</v>
      </c>
      <c r="F18" s="15"/>
      <c r="G18" s="15"/>
      <c r="H18" s="15">
        <v>0.544704</v>
      </c>
      <c r="I18" s="15"/>
      <c r="J18" s="15"/>
      <c r="K18" s="15"/>
      <c r="L18" s="15"/>
      <c r="M18" s="15"/>
      <c r="N18" s="15"/>
      <c r="O18" s="15"/>
      <c r="P18" s="15"/>
      <c r="Q18" s="15"/>
    </row>
    <row r="19" ht="19.5" customHeight="1" spans="1:17">
      <c r="A19" s="160" t="s">
        <v>81</v>
      </c>
      <c r="B19" s="160" t="s">
        <v>82</v>
      </c>
      <c r="C19" s="15">
        <v>18.263826</v>
      </c>
      <c r="D19" s="15">
        <v>18.263826</v>
      </c>
      <c r="E19" s="15">
        <v>18.263826</v>
      </c>
      <c r="F19" s="15"/>
      <c r="G19" s="15"/>
      <c r="H19" s="15">
        <v>18.263826</v>
      </c>
      <c r="I19" s="15"/>
      <c r="J19" s="15"/>
      <c r="K19" s="15"/>
      <c r="L19" s="15"/>
      <c r="M19" s="15"/>
      <c r="N19" s="15"/>
      <c r="O19" s="15"/>
      <c r="P19" s="15"/>
      <c r="Q19" s="15"/>
    </row>
    <row r="20" ht="19.5" customHeight="1" spans="1:17">
      <c r="A20" s="239" t="s">
        <v>83</v>
      </c>
      <c r="B20" s="239" t="s">
        <v>82</v>
      </c>
      <c r="C20" s="15">
        <v>18.263826</v>
      </c>
      <c r="D20" s="15">
        <v>18.263826</v>
      </c>
      <c r="E20" s="15">
        <v>18.263826</v>
      </c>
      <c r="F20" s="15"/>
      <c r="G20" s="15"/>
      <c r="H20" s="15">
        <v>18.263826</v>
      </c>
      <c r="I20" s="15"/>
      <c r="J20" s="15"/>
      <c r="K20" s="15"/>
      <c r="L20" s="15"/>
      <c r="M20" s="15"/>
      <c r="N20" s="15"/>
      <c r="O20" s="15"/>
      <c r="P20" s="15"/>
      <c r="Q20" s="15"/>
    </row>
    <row r="21" ht="19.5" customHeight="1" spans="1:17">
      <c r="A21" s="13" t="s">
        <v>84</v>
      </c>
      <c r="B21" s="13" t="s">
        <v>85</v>
      </c>
      <c r="C21" s="15">
        <v>296.155696</v>
      </c>
      <c r="D21" s="15">
        <v>296.155696</v>
      </c>
      <c r="E21" s="15">
        <v>196.155696</v>
      </c>
      <c r="F21" s="15"/>
      <c r="G21" s="15"/>
      <c r="H21" s="15">
        <v>196.155696</v>
      </c>
      <c r="I21" s="15"/>
      <c r="J21" s="15">
        <v>100</v>
      </c>
      <c r="K21" s="15"/>
      <c r="L21" s="15"/>
      <c r="M21" s="15"/>
      <c r="N21" s="15"/>
      <c r="O21" s="15"/>
      <c r="P21" s="15"/>
      <c r="Q21" s="15"/>
    </row>
    <row r="22" ht="19.5" customHeight="1" spans="1:17">
      <c r="A22" s="160" t="s">
        <v>86</v>
      </c>
      <c r="B22" s="160" t="s">
        <v>87</v>
      </c>
      <c r="C22" s="15">
        <v>296.155696</v>
      </c>
      <c r="D22" s="15">
        <v>296.155696</v>
      </c>
      <c r="E22" s="15">
        <v>196.155696</v>
      </c>
      <c r="F22" s="15"/>
      <c r="G22" s="15"/>
      <c r="H22" s="15">
        <v>196.155696</v>
      </c>
      <c r="I22" s="15"/>
      <c r="J22" s="15">
        <v>100</v>
      </c>
      <c r="K22" s="15"/>
      <c r="L22" s="15"/>
      <c r="M22" s="15"/>
      <c r="N22" s="15"/>
      <c r="O22" s="15"/>
      <c r="P22" s="15"/>
      <c r="Q22" s="15"/>
    </row>
    <row r="23" ht="19.5" customHeight="1" spans="1:17">
      <c r="A23" s="239" t="s">
        <v>88</v>
      </c>
      <c r="B23" s="239" t="s">
        <v>89</v>
      </c>
      <c r="C23" s="15">
        <v>277.420024</v>
      </c>
      <c r="D23" s="15">
        <v>277.420024</v>
      </c>
      <c r="E23" s="15">
        <v>177.420024</v>
      </c>
      <c r="F23" s="15"/>
      <c r="G23" s="15"/>
      <c r="H23" s="15">
        <v>177.420024</v>
      </c>
      <c r="I23" s="15"/>
      <c r="J23" s="15">
        <v>100</v>
      </c>
      <c r="K23" s="15"/>
      <c r="L23" s="15"/>
      <c r="M23" s="15"/>
      <c r="N23" s="15"/>
      <c r="O23" s="15"/>
      <c r="P23" s="15"/>
      <c r="Q23" s="15"/>
    </row>
    <row r="24" ht="19.5" customHeight="1" spans="1:17">
      <c r="A24" s="239" t="s">
        <v>90</v>
      </c>
      <c r="B24" s="239" t="s">
        <v>91</v>
      </c>
      <c r="C24" s="15">
        <v>18.735672</v>
      </c>
      <c r="D24" s="15">
        <v>18.735672</v>
      </c>
      <c r="E24" s="15">
        <v>18.735672</v>
      </c>
      <c r="F24" s="15"/>
      <c r="G24" s="15"/>
      <c r="H24" s="15">
        <v>18.735672</v>
      </c>
      <c r="I24" s="15"/>
      <c r="J24" s="15"/>
      <c r="K24" s="15"/>
      <c r="L24" s="15"/>
      <c r="M24" s="15"/>
      <c r="N24" s="15"/>
      <c r="O24" s="15"/>
      <c r="P24" s="15"/>
      <c r="Q24" s="15"/>
    </row>
    <row r="25" ht="19.5" customHeight="1" spans="1:17">
      <c r="A25" s="13" t="s">
        <v>92</v>
      </c>
      <c r="B25" s="13" t="s">
        <v>93</v>
      </c>
      <c r="C25" s="15">
        <v>381.863148</v>
      </c>
      <c r="D25" s="15">
        <v>381.863148</v>
      </c>
      <c r="E25" s="15">
        <v>381.863148</v>
      </c>
      <c r="F25" s="15"/>
      <c r="G25" s="15"/>
      <c r="H25" s="15">
        <v>381.863148</v>
      </c>
      <c r="I25" s="15"/>
      <c r="J25" s="15"/>
      <c r="K25" s="15"/>
      <c r="L25" s="15"/>
      <c r="M25" s="15"/>
      <c r="N25" s="15"/>
      <c r="O25" s="15"/>
      <c r="P25" s="15"/>
      <c r="Q25" s="15"/>
    </row>
    <row r="26" ht="19.5" customHeight="1" spans="1:17">
      <c r="A26" s="160" t="s">
        <v>94</v>
      </c>
      <c r="B26" s="160" t="s">
        <v>95</v>
      </c>
      <c r="C26" s="15">
        <v>381.863148</v>
      </c>
      <c r="D26" s="15">
        <v>381.863148</v>
      </c>
      <c r="E26" s="15">
        <v>381.863148</v>
      </c>
      <c r="F26" s="15"/>
      <c r="G26" s="15"/>
      <c r="H26" s="15">
        <v>381.863148</v>
      </c>
      <c r="I26" s="15"/>
      <c r="J26" s="15"/>
      <c r="K26" s="15"/>
      <c r="L26" s="15"/>
      <c r="M26" s="15"/>
      <c r="N26" s="15"/>
      <c r="O26" s="15"/>
      <c r="P26" s="15"/>
      <c r="Q26" s="15"/>
    </row>
    <row r="27" ht="19.5" customHeight="1" spans="1:17">
      <c r="A27" s="239" t="s">
        <v>96</v>
      </c>
      <c r="B27" s="239" t="s">
        <v>97</v>
      </c>
      <c r="C27" s="15">
        <v>381.863148</v>
      </c>
      <c r="D27" s="15">
        <v>381.863148</v>
      </c>
      <c r="E27" s="15">
        <v>381.863148</v>
      </c>
      <c r="F27" s="15"/>
      <c r="G27" s="15"/>
      <c r="H27" s="15">
        <v>381.863148</v>
      </c>
      <c r="I27" s="15"/>
      <c r="J27" s="15"/>
      <c r="K27" s="15"/>
      <c r="L27" s="15"/>
      <c r="M27" s="15"/>
      <c r="N27" s="15"/>
      <c r="O27" s="15"/>
      <c r="P27" s="15"/>
      <c r="Q27" s="15"/>
    </row>
    <row r="28" ht="17.25" customHeight="1" spans="1:17">
      <c r="A28" s="240" t="s">
        <v>98</v>
      </c>
      <c r="B28" s="241" t="s">
        <v>98</v>
      </c>
      <c r="C28" s="15">
        <v>6183.596502</v>
      </c>
      <c r="D28" s="15">
        <v>5130.297002</v>
      </c>
      <c r="E28" s="15">
        <v>4910.297002</v>
      </c>
      <c r="F28" s="15">
        <v>1053.2995</v>
      </c>
      <c r="G28" s="15">
        <v>367.2995</v>
      </c>
      <c r="H28" s="15">
        <v>5277.596502</v>
      </c>
      <c r="I28" s="15"/>
      <c r="J28" s="15">
        <v>306</v>
      </c>
      <c r="K28" s="15"/>
      <c r="L28" s="15">
        <v>600</v>
      </c>
      <c r="M28" s="15"/>
      <c r="N28" s="15"/>
      <c r="O28" s="15"/>
      <c r="P28" s="15"/>
      <c r="Q28" s="15">
        <v>600</v>
      </c>
    </row>
  </sheetData>
  <mergeCells count="13">
    <mergeCell ref="A2:Q2"/>
    <mergeCell ref="A3:N3"/>
    <mergeCell ref="D4:E4"/>
    <mergeCell ref="F4:G4"/>
    <mergeCell ref="L4:Q4"/>
    <mergeCell ref="A28:B28"/>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workbookViewId="0">
      <selection activeCell="A1" sqref="A1"/>
    </sheetView>
  </sheetViews>
  <sheetFormatPr defaultColWidth="7.09166666666667" defaultRowHeight="14.25" customHeight="1" outlineLevelCol="3"/>
  <cols>
    <col min="1" max="1" width="38.3666666666667" customWidth="1"/>
    <col min="2" max="2" width="30.2666666666667" customWidth="1"/>
    <col min="3" max="3" width="41" customWidth="1"/>
    <col min="4" max="4" width="28.3666666666667" customWidth="1"/>
  </cols>
  <sheetData>
    <row r="1" customHeight="1" spans="1:4">
      <c r="A1" s="194"/>
      <c r="C1" s="221"/>
      <c r="D1" s="148" t="s">
        <v>99</v>
      </c>
    </row>
    <row r="2" ht="31.5" customHeight="1" spans="1:4">
      <c r="A2" s="50" t="s">
        <v>100</v>
      </c>
      <c r="B2" s="222"/>
      <c r="C2" s="221"/>
      <c r="D2" s="222"/>
    </row>
    <row r="3" ht="17.25" customHeight="1" spans="1:4">
      <c r="A3" s="111" t="str">
        <f>"单位名称："&amp;"曲靖市民族中学"</f>
        <v>单位名称：曲靖市民族中学</v>
      </c>
      <c r="B3" s="223"/>
      <c r="C3" s="221"/>
      <c r="D3" s="287" t="s">
        <v>2</v>
      </c>
    </row>
    <row r="4" ht="19.5" customHeight="1" spans="1:4">
      <c r="A4" s="10" t="s">
        <v>3</v>
      </c>
      <c r="B4" s="10"/>
      <c r="C4" s="224" t="s">
        <v>4</v>
      </c>
      <c r="D4" s="177"/>
    </row>
    <row r="5" ht="21.75" customHeight="1" spans="1:4">
      <c r="A5" s="10" t="s">
        <v>5</v>
      </c>
      <c r="B5" s="225" t="s">
        <v>6</v>
      </c>
      <c r="C5" s="226" t="s">
        <v>101</v>
      </c>
      <c r="D5" s="225" t="s">
        <v>6</v>
      </c>
    </row>
    <row r="6" ht="17.25" customHeight="1" spans="1:4">
      <c r="A6" s="10"/>
      <c r="B6" s="227"/>
      <c r="C6" s="226"/>
      <c r="D6" s="227"/>
    </row>
    <row r="7" ht="17.25" customHeight="1" spans="1:4">
      <c r="A7" s="13" t="s">
        <v>102</v>
      </c>
      <c r="B7" s="15">
        <v>5277.596502</v>
      </c>
      <c r="C7" s="13" t="s">
        <v>103</v>
      </c>
      <c r="D7" s="15">
        <v>5277.596502</v>
      </c>
    </row>
    <row r="8" ht="17.25" customHeight="1" spans="1:4">
      <c r="A8" s="13" t="s">
        <v>104</v>
      </c>
      <c r="B8" s="15">
        <v>5277.596502</v>
      </c>
      <c r="C8" s="13" t="str">
        <f>"(一)"&amp;"教育支出"</f>
        <v>(一)教育支出</v>
      </c>
      <c r="D8" s="15">
        <v>4180.821762</v>
      </c>
    </row>
    <row r="9" ht="17.25" customHeight="1" spans="1:4">
      <c r="A9" s="13" t="s">
        <v>105</v>
      </c>
      <c r="B9" s="15"/>
      <c r="C9" s="13" t="str">
        <f>"(二)"&amp;"社会保障和就业支出"</f>
        <v>(二)社会保障和就业支出</v>
      </c>
      <c r="D9" s="15">
        <v>518.755896</v>
      </c>
    </row>
    <row r="10" ht="17.25" customHeight="1" spans="1:4">
      <c r="A10" s="13" t="s">
        <v>106</v>
      </c>
      <c r="B10" s="15"/>
      <c r="C10" s="13" t="str">
        <f>"(三)"&amp;"卫生健康支出"</f>
        <v>(三)卫生健康支出</v>
      </c>
      <c r="D10" s="15">
        <v>196.155696</v>
      </c>
    </row>
    <row r="11" ht="17.25" customHeight="1" spans="1:4">
      <c r="A11" s="13" t="s">
        <v>107</v>
      </c>
      <c r="B11" s="15"/>
      <c r="C11" s="13" t="str">
        <f>"(四)"&amp;"住房保障支出"</f>
        <v>(四)住房保障支出</v>
      </c>
      <c r="D11" s="15">
        <v>381.863148</v>
      </c>
    </row>
    <row r="12" ht="17.25" customHeight="1" spans="1:4">
      <c r="A12" s="13" t="s">
        <v>104</v>
      </c>
      <c r="B12" s="15"/>
      <c r="C12" s="13"/>
      <c r="D12" s="15"/>
    </row>
    <row r="13" ht="17.25" customHeight="1" spans="1:4">
      <c r="A13" s="13" t="s">
        <v>105</v>
      </c>
      <c r="B13" s="15"/>
      <c r="C13" s="13"/>
      <c r="D13" s="15"/>
    </row>
    <row r="14" ht="17.25" customHeight="1" spans="1:4">
      <c r="A14" s="13" t="s">
        <v>106</v>
      </c>
      <c r="B14" s="15"/>
      <c r="C14" s="13"/>
      <c r="D14" s="15"/>
    </row>
    <row r="15" customHeight="1" spans="1:4">
      <c r="A15" s="13"/>
      <c r="B15" s="15"/>
      <c r="C15" s="13" t="s">
        <v>108</v>
      </c>
      <c r="D15" s="15"/>
    </row>
    <row r="16" ht="17.25" customHeight="1" spans="1:4">
      <c r="A16" s="226" t="s">
        <v>109</v>
      </c>
      <c r="B16" s="15">
        <v>5277.596502</v>
      </c>
      <c r="C16" s="226" t="s">
        <v>23</v>
      </c>
      <c r="D16" s="15">
        <v>5277.596502</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tabSelected="1" workbookViewId="0">
      <selection activeCell="F30" sqref="F30"/>
    </sheetView>
  </sheetViews>
  <sheetFormatPr defaultColWidth="7.09166666666667" defaultRowHeight="14.25" customHeight="1" outlineLevelCol="6"/>
  <cols>
    <col min="1" max="1" width="15.6333333333333" customWidth="1"/>
    <col min="2" max="2" width="34.2666666666667" customWidth="1"/>
    <col min="3" max="3" width="18.9083333333333" customWidth="1"/>
    <col min="4" max="4" width="12.9083333333333" customWidth="1"/>
    <col min="5" max="7" width="18.9083333333333" customWidth="1"/>
  </cols>
  <sheetData>
    <row r="1" customHeight="1" spans="1:7">
      <c r="A1" s="198"/>
      <c r="B1" s="198"/>
      <c r="C1" s="198"/>
      <c r="D1" s="199"/>
      <c r="E1" s="198"/>
      <c r="F1" s="200"/>
      <c r="G1" s="201" t="s">
        <v>110</v>
      </c>
    </row>
    <row r="2" ht="39" customHeight="1" spans="1:7">
      <c r="A2" s="202" t="s">
        <v>111</v>
      </c>
      <c r="B2" s="202"/>
      <c r="C2" s="202"/>
      <c r="D2" s="202"/>
      <c r="E2" s="202"/>
      <c r="F2" s="202"/>
      <c r="G2" s="202"/>
    </row>
    <row r="3" ht="18" customHeight="1" spans="1:7">
      <c r="A3" s="203" t="str">
        <f>"单位名称："&amp;"曲靖市民族中学"</f>
        <v>单位名称：曲靖市民族中学</v>
      </c>
      <c r="B3" s="198"/>
      <c r="C3" s="198"/>
      <c r="D3" s="198"/>
      <c r="E3" s="198"/>
      <c r="F3" s="204"/>
      <c r="G3" s="288" t="s">
        <v>2</v>
      </c>
    </row>
    <row r="4" ht="20.25" customHeight="1" spans="1:7">
      <c r="A4" s="206" t="s">
        <v>112</v>
      </c>
      <c r="B4" s="207"/>
      <c r="C4" s="208" t="s">
        <v>29</v>
      </c>
      <c r="D4" s="209" t="s">
        <v>48</v>
      </c>
      <c r="E4" s="210"/>
      <c r="F4" s="210"/>
      <c r="G4" s="210" t="s">
        <v>49</v>
      </c>
    </row>
    <row r="5" ht="20.25" customHeight="1" spans="1:7">
      <c r="A5" s="211" t="s">
        <v>46</v>
      </c>
      <c r="B5" s="211" t="s">
        <v>47</v>
      </c>
      <c r="C5" s="210"/>
      <c r="D5" s="212" t="s">
        <v>31</v>
      </c>
      <c r="E5" s="212" t="s">
        <v>113</v>
      </c>
      <c r="F5" s="212" t="s">
        <v>114</v>
      </c>
      <c r="G5" s="210"/>
    </row>
    <row r="6" ht="13.5" customHeight="1" spans="1:7">
      <c r="A6" s="211" t="s">
        <v>115</v>
      </c>
      <c r="B6" s="211" t="s">
        <v>116</v>
      </c>
      <c r="C6" s="211" t="s">
        <v>117</v>
      </c>
      <c r="D6" s="213" t="s">
        <v>118</v>
      </c>
      <c r="E6" s="213" t="s">
        <v>119</v>
      </c>
      <c r="F6" s="213" t="s">
        <v>120</v>
      </c>
      <c r="G6" s="214">
        <v>7</v>
      </c>
    </row>
    <row r="7" ht="18" customHeight="1" spans="1:7">
      <c r="A7" s="215" t="s">
        <v>57</v>
      </c>
      <c r="B7" s="215" t="s">
        <v>58</v>
      </c>
      <c r="C7" s="216">
        <v>4180.821762</v>
      </c>
      <c r="D7" s="216">
        <v>3813.522262</v>
      </c>
      <c r="E7" s="216">
        <v>3293.6269</v>
      </c>
      <c r="F7" s="216">
        <v>519.895362</v>
      </c>
      <c r="G7" s="216">
        <v>367.2995</v>
      </c>
    </row>
    <row r="8" ht="18" customHeight="1" spans="1:7">
      <c r="A8" s="217" t="s">
        <v>59</v>
      </c>
      <c r="B8" s="217" t="s">
        <v>60</v>
      </c>
      <c r="C8" s="216">
        <v>4180.713762</v>
      </c>
      <c r="D8" s="216">
        <v>3813.522262</v>
      </c>
      <c r="E8" s="216">
        <v>3293.6269</v>
      </c>
      <c r="F8" s="216">
        <v>519.895362</v>
      </c>
      <c r="G8" s="216">
        <v>367.1915</v>
      </c>
    </row>
    <row r="9" ht="18" customHeight="1" spans="1:7">
      <c r="A9" s="218" t="s">
        <v>61</v>
      </c>
      <c r="B9" s="218" t="s">
        <v>62</v>
      </c>
      <c r="C9" s="216">
        <v>147.1665</v>
      </c>
      <c r="D9" s="216">
        <v>46.26</v>
      </c>
      <c r="E9" s="216"/>
      <c r="F9" s="216">
        <v>46.26</v>
      </c>
      <c r="G9" s="216">
        <v>100.9065</v>
      </c>
    </row>
    <row r="10" ht="18" customHeight="1" spans="1:7">
      <c r="A10" s="218" t="s">
        <v>63</v>
      </c>
      <c r="B10" s="218" t="s">
        <v>64</v>
      </c>
      <c r="C10" s="216">
        <v>4033.547262</v>
      </c>
      <c r="D10" s="216">
        <v>3767.262262</v>
      </c>
      <c r="E10" s="216">
        <v>3293.6269</v>
      </c>
      <c r="F10" s="216">
        <v>473.635362</v>
      </c>
      <c r="G10" s="216">
        <v>266.285</v>
      </c>
    </row>
    <row r="11" ht="18" customHeight="1" spans="1:7">
      <c r="A11" s="217" t="s">
        <v>65</v>
      </c>
      <c r="B11" s="217" t="s">
        <v>66</v>
      </c>
      <c r="C11" s="216">
        <v>0.108</v>
      </c>
      <c r="D11" s="216"/>
      <c r="E11" s="216"/>
      <c r="F11" s="216"/>
      <c r="G11" s="216">
        <v>0.108</v>
      </c>
    </row>
    <row r="12" ht="18" customHeight="1" spans="1:7">
      <c r="A12" s="218" t="s">
        <v>67</v>
      </c>
      <c r="B12" s="218" t="s">
        <v>68</v>
      </c>
      <c r="C12" s="216">
        <v>0.108</v>
      </c>
      <c r="D12" s="216"/>
      <c r="E12" s="216"/>
      <c r="F12" s="216"/>
      <c r="G12" s="216">
        <v>0.108</v>
      </c>
    </row>
    <row r="13" ht="18" customHeight="1" spans="1:7">
      <c r="A13" s="215" t="s">
        <v>69</v>
      </c>
      <c r="B13" s="215" t="s">
        <v>70</v>
      </c>
      <c r="C13" s="216">
        <v>518.755896</v>
      </c>
      <c r="D13" s="216">
        <v>518.755896</v>
      </c>
      <c r="E13" s="216">
        <v>498.583395</v>
      </c>
      <c r="F13" s="216">
        <v>20.172501</v>
      </c>
      <c r="G13" s="216"/>
    </row>
    <row r="14" ht="18" customHeight="1" spans="1:7">
      <c r="A14" s="217" t="s">
        <v>71</v>
      </c>
      <c r="B14" s="217" t="s">
        <v>72</v>
      </c>
      <c r="C14" s="216">
        <v>499.947366</v>
      </c>
      <c r="D14" s="216">
        <v>499.947366</v>
      </c>
      <c r="E14" s="216">
        <v>479.774865</v>
      </c>
      <c r="F14" s="216">
        <v>20.172501</v>
      </c>
      <c r="G14" s="216"/>
    </row>
    <row r="15" ht="18" customHeight="1" spans="1:7">
      <c r="A15" s="218" t="s">
        <v>73</v>
      </c>
      <c r="B15" s="218" t="s">
        <v>74</v>
      </c>
      <c r="C15" s="216">
        <v>20.172501</v>
      </c>
      <c r="D15" s="216">
        <v>20.172501</v>
      </c>
      <c r="E15" s="216"/>
      <c r="F15" s="216">
        <v>20.172501</v>
      </c>
      <c r="G15" s="216"/>
    </row>
    <row r="16" ht="18" customHeight="1" spans="1:7">
      <c r="A16" s="218" t="s">
        <v>75</v>
      </c>
      <c r="B16" s="218" t="s">
        <v>76</v>
      </c>
      <c r="C16" s="216">
        <v>479.774865</v>
      </c>
      <c r="D16" s="216">
        <v>479.774865</v>
      </c>
      <c r="E16" s="216">
        <v>479.774865</v>
      </c>
      <c r="F16" s="216"/>
      <c r="G16" s="216"/>
    </row>
    <row r="17" ht="18" customHeight="1" spans="1:7">
      <c r="A17" s="217" t="s">
        <v>77</v>
      </c>
      <c r="B17" s="217" t="s">
        <v>78</v>
      </c>
      <c r="C17" s="216">
        <v>0.544704</v>
      </c>
      <c r="D17" s="216">
        <v>0.544704</v>
      </c>
      <c r="E17" s="216">
        <v>0.544704</v>
      </c>
      <c r="F17" s="216"/>
      <c r="G17" s="216"/>
    </row>
    <row r="18" ht="18" customHeight="1" spans="1:7">
      <c r="A18" s="218" t="s">
        <v>79</v>
      </c>
      <c r="B18" s="218" t="s">
        <v>80</v>
      </c>
      <c r="C18" s="216">
        <v>0.544704</v>
      </c>
      <c r="D18" s="216">
        <v>0.544704</v>
      </c>
      <c r="E18" s="216">
        <v>0.544704</v>
      </c>
      <c r="F18" s="216"/>
      <c r="G18" s="216"/>
    </row>
    <row r="19" ht="18" customHeight="1" spans="1:7">
      <c r="A19" s="217" t="s">
        <v>81</v>
      </c>
      <c r="B19" s="217" t="s">
        <v>82</v>
      </c>
      <c r="C19" s="216">
        <v>18.263826</v>
      </c>
      <c r="D19" s="216">
        <v>18.263826</v>
      </c>
      <c r="E19" s="216">
        <v>18.263826</v>
      </c>
      <c r="F19" s="216"/>
      <c r="G19" s="216"/>
    </row>
    <row r="20" ht="18" customHeight="1" spans="1:7">
      <c r="A20" s="218" t="s">
        <v>83</v>
      </c>
      <c r="B20" s="218" t="s">
        <v>82</v>
      </c>
      <c r="C20" s="216">
        <v>18.263826</v>
      </c>
      <c r="D20" s="216">
        <v>18.263826</v>
      </c>
      <c r="E20" s="216">
        <v>18.263826</v>
      </c>
      <c r="F20" s="216"/>
      <c r="G20" s="216"/>
    </row>
    <row r="21" ht="18" customHeight="1" spans="1:7">
      <c r="A21" s="215" t="s">
        <v>84</v>
      </c>
      <c r="B21" s="215" t="s">
        <v>85</v>
      </c>
      <c r="C21" s="216">
        <v>196.155696</v>
      </c>
      <c r="D21" s="216">
        <v>196.155696</v>
      </c>
      <c r="E21" s="216">
        <v>196.155696</v>
      </c>
      <c r="F21" s="216"/>
      <c r="G21" s="216"/>
    </row>
    <row r="22" ht="18" customHeight="1" spans="1:7">
      <c r="A22" s="217" t="s">
        <v>86</v>
      </c>
      <c r="B22" s="217" t="s">
        <v>87</v>
      </c>
      <c r="C22" s="216">
        <v>196.155696</v>
      </c>
      <c r="D22" s="216">
        <v>196.155696</v>
      </c>
      <c r="E22" s="216">
        <v>196.155696</v>
      </c>
      <c r="F22" s="216"/>
      <c r="G22" s="216"/>
    </row>
    <row r="23" ht="18" customHeight="1" spans="1:7">
      <c r="A23" s="218" t="s">
        <v>88</v>
      </c>
      <c r="B23" s="218" t="s">
        <v>89</v>
      </c>
      <c r="C23" s="216">
        <v>177.420024</v>
      </c>
      <c r="D23" s="216">
        <v>177.420024</v>
      </c>
      <c r="E23" s="216">
        <v>177.420024</v>
      </c>
      <c r="F23" s="216"/>
      <c r="G23" s="216"/>
    </row>
    <row r="24" ht="18" customHeight="1" spans="1:7">
      <c r="A24" s="218" t="s">
        <v>90</v>
      </c>
      <c r="B24" s="218" t="s">
        <v>91</v>
      </c>
      <c r="C24" s="216">
        <v>18.735672</v>
      </c>
      <c r="D24" s="216">
        <v>18.735672</v>
      </c>
      <c r="E24" s="216">
        <v>18.735672</v>
      </c>
      <c r="F24" s="216"/>
      <c r="G24" s="216"/>
    </row>
    <row r="25" ht="18" customHeight="1" spans="1:7">
      <c r="A25" s="215" t="s">
        <v>92</v>
      </c>
      <c r="B25" s="215" t="s">
        <v>93</v>
      </c>
      <c r="C25" s="216">
        <v>381.863148</v>
      </c>
      <c r="D25" s="216">
        <v>381.863148</v>
      </c>
      <c r="E25" s="216">
        <v>381.863148</v>
      </c>
      <c r="F25" s="216"/>
      <c r="G25" s="216"/>
    </row>
    <row r="26" ht="18" customHeight="1" spans="1:7">
      <c r="A26" s="217" t="s">
        <v>94</v>
      </c>
      <c r="B26" s="217" t="s">
        <v>95</v>
      </c>
      <c r="C26" s="216">
        <v>381.863148</v>
      </c>
      <c r="D26" s="216">
        <v>381.863148</v>
      </c>
      <c r="E26" s="216">
        <v>381.863148</v>
      </c>
      <c r="F26" s="216"/>
      <c r="G26" s="216"/>
    </row>
    <row r="27" ht="18" customHeight="1" spans="1:7">
      <c r="A27" s="218" t="s">
        <v>96</v>
      </c>
      <c r="B27" s="218" t="s">
        <v>97</v>
      </c>
      <c r="C27" s="216">
        <v>381.863148</v>
      </c>
      <c r="D27" s="216">
        <v>381.863148</v>
      </c>
      <c r="E27" s="216">
        <v>381.863148</v>
      </c>
      <c r="F27" s="216"/>
      <c r="G27" s="216"/>
    </row>
    <row r="28" ht="18" customHeight="1" spans="1:7">
      <c r="A28" s="219" t="s">
        <v>98</v>
      </c>
      <c r="B28" s="220"/>
      <c r="C28" s="216">
        <v>5277.596502</v>
      </c>
      <c r="D28" s="216">
        <v>4910.297002</v>
      </c>
      <c r="E28" s="216">
        <v>4370.229139</v>
      </c>
      <c r="F28" s="216">
        <v>540.067863</v>
      </c>
      <c r="G28" s="216">
        <v>367.2995</v>
      </c>
    </row>
  </sheetData>
  <mergeCells count="7">
    <mergeCell ref="A2:G2"/>
    <mergeCell ref="A3:E3"/>
    <mergeCell ref="A4:B4"/>
    <mergeCell ref="D4:F4"/>
    <mergeCell ref="A28:B28"/>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6"/>
  <sheetViews>
    <sheetView showGridLines="0" zoomScale="70" zoomScaleNormal="70" workbookViewId="0">
      <selection activeCell="A2" sqref="A2:Z2"/>
    </sheetView>
  </sheetViews>
  <sheetFormatPr defaultColWidth="7.09166666666667" defaultRowHeight="14.25" customHeight="1"/>
  <cols>
    <col min="1" max="1" width="4.45" customWidth="1"/>
    <col min="2" max="2" width="5.45" customWidth="1"/>
    <col min="3" max="3" width="34.2666666666667" customWidth="1"/>
    <col min="4" max="4" width="23" customWidth="1"/>
    <col min="5" max="13" width="15.0916666666667" customWidth="1"/>
    <col min="14" max="14" width="5.90833333333333" customWidth="1"/>
    <col min="15" max="15" width="4.90833333333333" customWidth="1"/>
    <col min="16" max="16" width="34.2666666666667" customWidth="1"/>
    <col min="17" max="17" width="16.9083333333333" customWidth="1"/>
    <col min="18" max="26" width="14.6333333333333" customWidth="1"/>
  </cols>
  <sheetData>
    <row r="1" ht="12" customHeight="1" spans="1:26">
      <c r="A1" s="174"/>
      <c r="D1" s="56"/>
      <c r="K1" s="56"/>
      <c r="L1" s="56"/>
      <c r="M1" s="56"/>
      <c r="Q1" s="56"/>
      <c r="W1" s="55"/>
      <c r="X1" s="55"/>
      <c r="Y1" s="55"/>
      <c r="Z1" s="54" t="s">
        <v>121</v>
      </c>
    </row>
    <row r="2" ht="39" customHeight="1" spans="1:26">
      <c r="A2" s="175" t="s">
        <v>122</v>
      </c>
      <c r="B2" s="176"/>
      <c r="C2" s="176"/>
      <c r="D2" s="176"/>
      <c r="E2" s="176"/>
      <c r="F2" s="176"/>
      <c r="G2" s="176"/>
      <c r="H2" s="176"/>
      <c r="I2" s="176"/>
      <c r="J2" s="176"/>
      <c r="K2" s="176"/>
      <c r="L2" s="176"/>
      <c r="M2" s="176"/>
      <c r="N2" s="176"/>
      <c r="O2" s="176"/>
      <c r="P2" s="176"/>
      <c r="Q2" s="176"/>
      <c r="R2" s="176"/>
      <c r="S2" s="176"/>
      <c r="T2" s="176"/>
      <c r="U2" s="176"/>
      <c r="V2" s="176"/>
      <c r="W2" s="176"/>
      <c r="X2" s="176"/>
      <c r="Y2" s="176"/>
      <c r="Z2" s="194"/>
    </row>
    <row r="3" ht="19.5" customHeight="1" spans="1:26">
      <c r="A3" s="21" t="str">
        <f>"单位名称："&amp;"曲靖市民族中学"</f>
        <v>单位名称：曲靖市民族中学</v>
      </c>
      <c r="D3" s="56"/>
      <c r="K3" s="56"/>
      <c r="L3" s="56"/>
      <c r="M3" s="56"/>
      <c r="Q3" s="56"/>
      <c r="W3" s="106"/>
      <c r="X3" s="106"/>
      <c r="Y3" s="106"/>
      <c r="Z3" s="106" t="s">
        <v>2</v>
      </c>
    </row>
    <row r="4" ht="19.5" customHeight="1" spans="1:26">
      <c r="A4" s="177" t="s">
        <v>4</v>
      </c>
      <c r="B4" s="177"/>
      <c r="C4" s="177"/>
      <c r="D4" s="177"/>
      <c r="E4" s="177"/>
      <c r="F4" s="177"/>
      <c r="G4" s="177"/>
      <c r="H4" s="177"/>
      <c r="I4" s="177"/>
      <c r="J4" s="177"/>
      <c r="K4" s="177"/>
      <c r="L4" s="177"/>
      <c r="M4" s="177"/>
      <c r="N4" s="177" t="s">
        <v>4</v>
      </c>
      <c r="O4" s="177"/>
      <c r="P4" s="177"/>
      <c r="Q4" s="177"/>
      <c r="R4" s="177"/>
      <c r="S4" s="177"/>
      <c r="T4" s="177"/>
      <c r="U4" s="177"/>
      <c r="V4" s="177"/>
      <c r="W4" s="177"/>
      <c r="X4" s="177"/>
      <c r="Y4" s="177"/>
      <c r="Z4" s="177"/>
    </row>
    <row r="5" ht="21.75" customHeight="1" spans="1:26">
      <c r="A5" s="178" t="s">
        <v>123</v>
      </c>
      <c r="B5" s="179"/>
      <c r="C5" s="178"/>
      <c r="D5" s="177" t="s">
        <v>29</v>
      </c>
      <c r="E5" s="177" t="s">
        <v>32</v>
      </c>
      <c r="F5" s="177"/>
      <c r="G5" s="177"/>
      <c r="H5" s="177" t="s">
        <v>33</v>
      </c>
      <c r="I5" s="177"/>
      <c r="J5" s="177"/>
      <c r="K5" s="177" t="s">
        <v>34</v>
      </c>
      <c r="L5" s="177"/>
      <c r="M5" s="177"/>
      <c r="N5" s="178" t="s">
        <v>124</v>
      </c>
      <c r="O5" s="179"/>
      <c r="P5" s="178"/>
      <c r="Q5" s="177" t="s">
        <v>29</v>
      </c>
      <c r="R5" s="191" t="s">
        <v>32</v>
      </c>
      <c r="S5" s="192"/>
      <c r="T5" s="193"/>
      <c r="U5" s="191" t="s">
        <v>33</v>
      </c>
      <c r="V5" s="192"/>
      <c r="W5" s="177"/>
      <c r="X5" s="177" t="s">
        <v>34</v>
      </c>
      <c r="Y5" s="177"/>
      <c r="Z5" s="193"/>
    </row>
    <row r="6" ht="17.25" customHeight="1" spans="1:26">
      <c r="A6" s="180" t="s">
        <v>125</v>
      </c>
      <c r="B6" s="180" t="s">
        <v>126</v>
      </c>
      <c r="C6" s="180" t="s">
        <v>47</v>
      </c>
      <c r="D6" s="177"/>
      <c r="E6" s="177" t="s">
        <v>31</v>
      </c>
      <c r="F6" s="177" t="s">
        <v>48</v>
      </c>
      <c r="G6" s="177" t="s">
        <v>49</v>
      </c>
      <c r="H6" s="177" t="s">
        <v>31</v>
      </c>
      <c r="I6" s="177" t="s">
        <v>48</v>
      </c>
      <c r="J6" s="177" t="s">
        <v>49</v>
      </c>
      <c r="K6" s="177" t="s">
        <v>31</v>
      </c>
      <c r="L6" s="177" t="s">
        <v>48</v>
      </c>
      <c r="M6" s="177" t="s">
        <v>49</v>
      </c>
      <c r="N6" s="180" t="s">
        <v>125</v>
      </c>
      <c r="O6" s="180" t="s">
        <v>126</v>
      </c>
      <c r="P6" s="180" t="s">
        <v>47</v>
      </c>
      <c r="Q6" s="177"/>
      <c r="R6" s="177" t="s">
        <v>31</v>
      </c>
      <c r="S6" s="177" t="s">
        <v>48</v>
      </c>
      <c r="T6" s="177" t="s">
        <v>49</v>
      </c>
      <c r="U6" s="177" t="s">
        <v>31</v>
      </c>
      <c r="V6" s="177" t="s">
        <v>48</v>
      </c>
      <c r="W6" s="177" t="s">
        <v>49</v>
      </c>
      <c r="X6" s="177" t="s">
        <v>31</v>
      </c>
      <c r="Y6" s="177" t="s">
        <v>48</v>
      </c>
      <c r="Z6" s="195" t="s">
        <v>49</v>
      </c>
    </row>
    <row r="7" customHeight="1" spans="1:26">
      <c r="A7" s="181" t="s">
        <v>115</v>
      </c>
      <c r="B7" s="181" t="s">
        <v>116</v>
      </c>
      <c r="C7" s="181" t="s">
        <v>117</v>
      </c>
      <c r="D7" s="181" t="s">
        <v>118</v>
      </c>
      <c r="E7" s="182" t="s">
        <v>119</v>
      </c>
      <c r="F7" s="182" t="s">
        <v>120</v>
      </c>
      <c r="G7" s="182" t="s">
        <v>127</v>
      </c>
      <c r="H7" s="182" t="s">
        <v>128</v>
      </c>
      <c r="I7" s="182" t="s">
        <v>129</v>
      </c>
      <c r="J7" s="182" t="s">
        <v>130</v>
      </c>
      <c r="K7" s="182" t="s">
        <v>131</v>
      </c>
      <c r="L7" s="182" t="s">
        <v>132</v>
      </c>
      <c r="M7" s="182" t="s">
        <v>133</v>
      </c>
      <c r="N7" s="182" t="s">
        <v>134</v>
      </c>
      <c r="O7" s="182" t="s">
        <v>135</v>
      </c>
      <c r="P7" s="182" t="s">
        <v>136</v>
      </c>
      <c r="Q7" s="182" t="s">
        <v>137</v>
      </c>
      <c r="R7" s="182" t="s">
        <v>138</v>
      </c>
      <c r="S7" s="182" t="s">
        <v>139</v>
      </c>
      <c r="T7" s="182" t="s">
        <v>140</v>
      </c>
      <c r="U7" s="182" t="s">
        <v>141</v>
      </c>
      <c r="V7" s="182" t="s">
        <v>142</v>
      </c>
      <c r="W7" s="182" t="s">
        <v>143</v>
      </c>
      <c r="X7" s="182" t="s">
        <v>144</v>
      </c>
      <c r="Y7" s="196">
        <v>25</v>
      </c>
      <c r="Z7" s="197">
        <v>26</v>
      </c>
    </row>
    <row r="8" ht="17.25" customHeight="1" spans="1:26">
      <c r="A8" s="183" t="s">
        <v>145</v>
      </c>
      <c r="B8" s="183"/>
      <c r="C8" s="183" t="s">
        <v>146</v>
      </c>
      <c r="D8" s="15"/>
      <c r="E8" s="15"/>
      <c r="F8" s="15"/>
      <c r="G8" s="15"/>
      <c r="H8" s="15"/>
      <c r="I8" s="15"/>
      <c r="J8" s="15"/>
      <c r="K8" s="15"/>
      <c r="L8" s="15"/>
      <c r="M8" s="15"/>
      <c r="N8" s="13" t="s">
        <v>147</v>
      </c>
      <c r="O8" s="13"/>
      <c r="P8" s="188" t="s">
        <v>148</v>
      </c>
      <c r="Q8" s="15">
        <v>4369.684435</v>
      </c>
      <c r="R8" s="15">
        <v>4369.684435</v>
      </c>
      <c r="S8" s="15">
        <v>4369.684435</v>
      </c>
      <c r="T8" s="15"/>
      <c r="U8" s="15"/>
      <c r="V8" s="15"/>
      <c r="W8" s="15"/>
      <c r="X8" s="15"/>
      <c r="Y8" s="15"/>
      <c r="Z8" s="15"/>
    </row>
    <row r="9" ht="17.25" customHeight="1" spans="1:26">
      <c r="A9" s="184"/>
      <c r="B9" s="184" t="s">
        <v>149</v>
      </c>
      <c r="C9" s="184" t="s">
        <v>150</v>
      </c>
      <c r="D9" s="15"/>
      <c r="E9" s="15"/>
      <c r="F9" s="15"/>
      <c r="G9" s="15"/>
      <c r="H9" s="15"/>
      <c r="I9" s="15"/>
      <c r="J9" s="15"/>
      <c r="K9" s="15"/>
      <c r="L9" s="15"/>
      <c r="M9" s="15"/>
      <c r="N9" s="160"/>
      <c r="O9" s="160" t="s">
        <v>149</v>
      </c>
      <c r="P9" s="189" t="s">
        <v>151</v>
      </c>
      <c r="Q9" s="15">
        <v>1368.8988</v>
      </c>
      <c r="R9" s="15">
        <v>1368.8988</v>
      </c>
      <c r="S9" s="15">
        <v>1368.8988</v>
      </c>
      <c r="T9" s="15"/>
      <c r="U9" s="15"/>
      <c r="V9" s="15"/>
      <c r="W9" s="15"/>
      <c r="X9" s="15"/>
      <c r="Y9" s="15"/>
      <c r="Z9" s="15"/>
    </row>
    <row r="10" ht="17.25" customHeight="1" spans="1:26">
      <c r="A10" s="183" t="s">
        <v>152</v>
      </c>
      <c r="B10" s="183"/>
      <c r="C10" s="183" t="s">
        <v>153</v>
      </c>
      <c r="D10" s="15"/>
      <c r="E10" s="15"/>
      <c r="F10" s="15"/>
      <c r="G10" s="15"/>
      <c r="H10" s="15"/>
      <c r="I10" s="15"/>
      <c r="J10" s="15"/>
      <c r="K10" s="15"/>
      <c r="L10" s="15"/>
      <c r="M10" s="15"/>
      <c r="N10" s="160"/>
      <c r="O10" s="160" t="s">
        <v>154</v>
      </c>
      <c r="P10" s="189" t="s">
        <v>155</v>
      </c>
      <c r="Q10" s="15">
        <v>96.27</v>
      </c>
      <c r="R10" s="15">
        <v>96.27</v>
      </c>
      <c r="S10" s="15">
        <v>96.27</v>
      </c>
      <c r="T10" s="15"/>
      <c r="U10" s="15"/>
      <c r="V10" s="15"/>
      <c r="W10" s="15"/>
      <c r="X10" s="15"/>
      <c r="Y10" s="15"/>
      <c r="Z10" s="15"/>
    </row>
    <row r="11" ht="17.25" customHeight="1" spans="1:26">
      <c r="A11" s="184"/>
      <c r="B11" s="184" t="s">
        <v>149</v>
      </c>
      <c r="C11" s="184" t="s">
        <v>156</v>
      </c>
      <c r="D11" s="15"/>
      <c r="E11" s="15"/>
      <c r="F11" s="15"/>
      <c r="G11" s="15"/>
      <c r="H11" s="15"/>
      <c r="I11" s="15"/>
      <c r="J11" s="15"/>
      <c r="K11" s="15"/>
      <c r="L11" s="15"/>
      <c r="M11" s="15"/>
      <c r="N11" s="160"/>
      <c r="O11" s="160" t="s">
        <v>157</v>
      </c>
      <c r="P11" s="189" t="s">
        <v>158</v>
      </c>
      <c r="Q11" s="15"/>
      <c r="R11" s="15"/>
      <c r="S11" s="15"/>
      <c r="T11" s="15"/>
      <c r="U11" s="15"/>
      <c r="V11" s="15"/>
      <c r="W11" s="15"/>
      <c r="X11" s="15"/>
      <c r="Y11" s="15"/>
      <c r="Z11" s="15"/>
    </row>
    <row r="12" ht="17.25" customHeight="1" spans="1:26">
      <c r="A12" s="183" t="s">
        <v>159</v>
      </c>
      <c r="B12" s="183"/>
      <c r="C12" s="183" t="s">
        <v>160</v>
      </c>
      <c r="D12" s="15">
        <v>5158.812498</v>
      </c>
      <c r="E12" s="15">
        <v>5158.812498</v>
      </c>
      <c r="F12" s="15">
        <v>4891.552298</v>
      </c>
      <c r="G12" s="15">
        <v>267.2602</v>
      </c>
      <c r="H12" s="15"/>
      <c r="I12" s="15"/>
      <c r="J12" s="15"/>
      <c r="K12" s="15"/>
      <c r="L12" s="15"/>
      <c r="M12" s="15"/>
      <c r="N12" s="160"/>
      <c r="O12" s="160" t="s">
        <v>161</v>
      </c>
      <c r="P12" s="189" t="s">
        <v>162</v>
      </c>
      <c r="Q12" s="15">
        <v>1718.4581</v>
      </c>
      <c r="R12" s="15">
        <v>1718.4581</v>
      </c>
      <c r="S12" s="15">
        <v>1718.4581</v>
      </c>
      <c r="T12" s="15"/>
      <c r="U12" s="15"/>
      <c r="V12" s="15"/>
      <c r="W12" s="15"/>
      <c r="X12" s="15"/>
      <c r="Y12" s="15"/>
      <c r="Z12" s="15"/>
    </row>
    <row r="13" ht="17.25" customHeight="1" spans="1:26">
      <c r="A13" s="184"/>
      <c r="B13" s="184" t="s">
        <v>149</v>
      </c>
      <c r="C13" s="184" t="s">
        <v>148</v>
      </c>
      <c r="D13" s="15">
        <v>4369.684435</v>
      </c>
      <c r="E13" s="15">
        <v>4369.684435</v>
      </c>
      <c r="F13" s="15">
        <v>4369.684435</v>
      </c>
      <c r="G13" s="15"/>
      <c r="H13" s="15"/>
      <c r="I13" s="15"/>
      <c r="J13" s="15"/>
      <c r="K13" s="15"/>
      <c r="L13" s="15"/>
      <c r="M13" s="15"/>
      <c r="N13" s="160"/>
      <c r="O13" s="160" t="s">
        <v>163</v>
      </c>
      <c r="P13" s="189" t="s">
        <v>164</v>
      </c>
      <c r="Q13" s="15">
        <v>479.774865</v>
      </c>
      <c r="R13" s="15">
        <v>479.774865</v>
      </c>
      <c r="S13" s="15">
        <v>479.774865</v>
      </c>
      <c r="T13" s="15"/>
      <c r="U13" s="15"/>
      <c r="V13" s="15"/>
      <c r="W13" s="15"/>
      <c r="X13" s="15"/>
      <c r="Y13" s="15"/>
      <c r="Z13" s="15"/>
    </row>
    <row r="14" ht="17.25" customHeight="1" spans="1:26">
      <c r="A14" s="184"/>
      <c r="B14" s="184" t="s">
        <v>154</v>
      </c>
      <c r="C14" s="184" t="s">
        <v>165</v>
      </c>
      <c r="D14" s="15">
        <v>789.128063</v>
      </c>
      <c r="E14" s="15">
        <v>789.128063</v>
      </c>
      <c r="F14" s="15">
        <v>521.867863</v>
      </c>
      <c r="G14" s="15">
        <v>267.2602</v>
      </c>
      <c r="H14" s="15"/>
      <c r="I14" s="15"/>
      <c r="J14" s="15"/>
      <c r="K14" s="15"/>
      <c r="L14" s="15"/>
      <c r="M14" s="15"/>
      <c r="N14" s="160"/>
      <c r="O14" s="160" t="s">
        <v>166</v>
      </c>
      <c r="P14" s="189" t="s">
        <v>167</v>
      </c>
      <c r="Q14" s="15"/>
      <c r="R14" s="15"/>
      <c r="S14" s="15"/>
      <c r="T14" s="15"/>
      <c r="U14" s="15"/>
      <c r="V14" s="15"/>
      <c r="W14" s="15"/>
      <c r="X14" s="15"/>
      <c r="Y14" s="15"/>
      <c r="Z14" s="15"/>
    </row>
    <row r="15" ht="17.25" customHeight="1" spans="1:26">
      <c r="A15" s="183" t="s">
        <v>168</v>
      </c>
      <c r="B15" s="183"/>
      <c r="C15" s="183" t="s">
        <v>169</v>
      </c>
      <c r="D15" s="15">
        <v>28.2</v>
      </c>
      <c r="E15" s="15">
        <v>28.2</v>
      </c>
      <c r="F15" s="15">
        <v>18.2</v>
      </c>
      <c r="G15" s="15">
        <v>10</v>
      </c>
      <c r="H15" s="15"/>
      <c r="I15" s="15"/>
      <c r="J15" s="15"/>
      <c r="K15" s="15"/>
      <c r="L15" s="15"/>
      <c r="M15" s="15"/>
      <c r="N15" s="160"/>
      <c r="O15" s="160" t="s">
        <v>130</v>
      </c>
      <c r="P15" s="189" t="s">
        <v>170</v>
      </c>
      <c r="Q15" s="15">
        <v>177.420024</v>
      </c>
      <c r="R15" s="15">
        <v>177.420024</v>
      </c>
      <c r="S15" s="15">
        <v>177.420024</v>
      </c>
      <c r="T15" s="15"/>
      <c r="U15" s="15"/>
      <c r="V15" s="15"/>
      <c r="W15" s="15"/>
      <c r="X15" s="15"/>
      <c r="Y15" s="15"/>
      <c r="Z15" s="15"/>
    </row>
    <row r="16" ht="17.25" customHeight="1" spans="1:26">
      <c r="A16" s="184"/>
      <c r="B16" s="184" t="s">
        <v>149</v>
      </c>
      <c r="C16" s="184" t="s">
        <v>171</v>
      </c>
      <c r="D16" s="15">
        <v>28.2</v>
      </c>
      <c r="E16" s="15">
        <v>28.2</v>
      </c>
      <c r="F16" s="15">
        <v>18.2</v>
      </c>
      <c r="G16" s="15">
        <v>10</v>
      </c>
      <c r="H16" s="15"/>
      <c r="I16" s="15"/>
      <c r="J16" s="15"/>
      <c r="K16" s="15"/>
      <c r="L16" s="15"/>
      <c r="M16" s="15"/>
      <c r="N16" s="160"/>
      <c r="O16" s="160" t="s">
        <v>131</v>
      </c>
      <c r="P16" s="189" t="s">
        <v>172</v>
      </c>
      <c r="Q16" s="15"/>
      <c r="R16" s="15"/>
      <c r="S16" s="15"/>
      <c r="T16" s="15"/>
      <c r="U16" s="15"/>
      <c r="V16" s="15"/>
      <c r="W16" s="15"/>
      <c r="X16" s="15"/>
      <c r="Y16" s="15"/>
      <c r="Z16" s="15"/>
    </row>
    <row r="17" ht="17.25" customHeight="1" spans="1:26">
      <c r="A17" s="183" t="s">
        <v>173</v>
      </c>
      <c r="B17" s="183"/>
      <c r="C17" s="183" t="s">
        <v>174</v>
      </c>
      <c r="D17" s="15">
        <v>90.584004</v>
      </c>
      <c r="E17" s="15">
        <v>90.584004</v>
      </c>
      <c r="F17" s="15">
        <v>0.544704</v>
      </c>
      <c r="G17" s="15">
        <v>90.0393</v>
      </c>
      <c r="H17" s="15"/>
      <c r="I17" s="15"/>
      <c r="J17" s="15"/>
      <c r="K17" s="15"/>
      <c r="L17" s="15"/>
      <c r="M17" s="15"/>
      <c r="N17" s="160"/>
      <c r="O17" s="160" t="s">
        <v>132</v>
      </c>
      <c r="P17" s="189" t="s">
        <v>175</v>
      </c>
      <c r="Q17" s="15">
        <v>36.999498</v>
      </c>
      <c r="R17" s="15">
        <v>36.999498</v>
      </c>
      <c r="S17" s="15">
        <v>36.999498</v>
      </c>
      <c r="T17" s="15"/>
      <c r="U17" s="15"/>
      <c r="V17" s="15"/>
      <c r="W17" s="15"/>
      <c r="X17" s="15"/>
      <c r="Y17" s="15"/>
      <c r="Z17" s="15"/>
    </row>
    <row r="18" ht="17.25" customHeight="1" spans="1:26">
      <c r="A18" s="184"/>
      <c r="B18" s="184" t="s">
        <v>149</v>
      </c>
      <c r="C18" s="184" t="s">
        <v>176</v>
      </c>
      <c r="D18" s="15">
        <v>0.544704</v>
      </c>
      <c r="E18" s="15">
        <v>0.544704</v>
      </c>
      <c r="F18" s="15">
        <v>0.544704</v>
      </c>
      <c r="G18" s="15"/>
      <c r="H18" s="15"/>
      <c r="I18" s="15"/>
      <c r="J18" s="15"/>
      <c r="K18" s="15"/>
      <c r="L18" s="15"/>
      <c r="M18" s="15"/>
      <c r="N18" s="160"/>
      <c r="O18" s="160" t="s">
        <v>133</v>
      </c>
      <c r="P18" s="189" t="s">
        <v>97</v>
      </c>
      <c r="Q18" s="15">
        <v>381.863148</v>
      </c>
      <c r="R18" s="15">
        <v>381.863148</v>
      </c>
      <c r="S18" s="15">
        <v>381.863148</v>
      </c>
      <c r="T18" s="15"/>
      <c r="U18" s="15"/>
      <c r="V18" s="15"/>
      <c r="W18" s="15"/>
      <c r="X18" s="15"/>
      <c r="Y18" s="15"/>
      <c r="Z18" s="15"/>
    </row>
    <row r="19" ht="17.25" customHeight="1" spans="1:26">
      <c r="A19" s="184"/>
      <c r="B19" s="184" t="s">
        <v>154</v>
      </c>
      <c r="C19" s="184" t="s">
        <v>177</v>
      </c>
      <c r="D19" s="15">
        <v>90.0393</v>
      </c>
      <c r="E19" s="15">
        <v>90.0393</v>
      </c>
      <c r="F19" s="15"/>
      <c r="G19" s="15">
        <v>90.0393</v>
      </c>
      <c r="H19" s="15"/>
      <c r="I19" s="15"/>
      <c r="J19" s="15"/>
      <c r="K19" s="15"/>
      <c r="L19" s="15"/>
      <c r="M19" s="15"/>
      <c r="N19" s="160"/>
      <c r="O19" s="160" t="s">
        <v>178</v>
      </c>
      <c r="P19" s="189" t="s">
        <v>179</v>
      </c>
      <c r="Q19" s="15">
        <v>110</v>
      </c>
      <c r="R19" s="15">
        <v>110</v>
      </c>
      <c r="S19" s="15">
        <v>110</v>
      </c>
      <c r="T19" s="15"/>
      <c r="U19" s="15"/>
      <c r="V19" s="15"/>
      <c r="W19" s="15"/>
      <c r="X19" s="15"/>
      <c r="Y19" s="15"/>
      <c r="Z19" s="15"/>
    </row>
    <row r="20" ht="17.25" customHeight="1" spans="1:26">
      <c r="A20" s="184"/>
      <c r="B20" s="184" t="s">
        <v>180</v>
      </c>
      <c r="C20" s="184" t="s">
        <v>181</v>
      </c>
      <c r="D20" s="15"/>
      <c r="E20" s="15"/>
      <c r="F20" s="15"/>
      <c r="G20" s="15"/>
      <c r="H20" s="15"/>
      <c r="I20" s="15"/>
      <c r="J20" s="15"/>
      <c r="K20" s="15"/>
      <c r="L20" s="15"/>
      <c r="M20" s="15"/>
      <c r="N20" s="13" t="s">
        <v>182</v>
      </c>
      <c r="O20" s="13"/>
      <c r="P20" s="188" t="s">
        <v>165</v>
      </c>
      <c r="Q20" s="15">
        <v>789.128063</v>
      </c>
      <c r="R20" s="15">
        <v>789.128063</v>
      </c>
      <c r="S20" s="15">
        <v>521.867863</v>
      </c>
      <c r="T20" s="15">
        <v>267.2602</v>
      </c>
      <c r="U20" s="15"/>
      <c r="V20" s="15"/>
      <c r="W20" s="15"/>
      <c r="X20" s="15"/>
      <c r="Y20" s="15"/>
      <c r="Z20" s="15"/>
    </row>
    <row r="21" ht="17.25" customHeight="1" spans="1:26">
      <c r="A21" s="13"/>
      <c r="B21" s="13"/>
      <c r="C21" s="13"/>
      <c r="D21" s="13"/>
      <c r="E21" s="13"/>
      <c r="F21" s="13"/>
      <c r="G21" s="13"/>
      <c r="H21" s="13"/>
      <c r="I21" s="13"/>
      <c r="J21" s="13"/>
      <c r="K21" s="13"/>
      <c r="L21" s="13"/>
      <c r="M21" s="13"/>
      <c r="N21" s="160"/>
      <c r="O21" s="160" t="s">
        <v>149</v>
      </c>
      <c r="P21" s="189" t="s">
        <v>183</v>
      </c>
      <c r="Q21" s="15">
        <v>116.0265</v>
      </c>
      <c r="R21" s="15">
        <v>116.0265</v>
      </c>
      <c r="S21" s="15">
        <v>116.0265</v>
      </c>
      <c r="T21" s="15"/>
      <c r="U21" s="15"/>
      <c r="V21" s="15"/>
      <c r="W21" s="15"/>
      <c r="X21" s="15"/>
      <c r="Y21" s="15"/>
      <c r="Z21" s="15"/>
    </row>
    <row r="22" ht="17.25" customHeight="1" spans="1:26">
      <c r="A22" s="13"/>
      <c r="B22" s="13"/>
      <c r="C22" s="13"/>
      <c r="D22" s="13"/>
      <c r="E22" s="13"/>
      <c r="F22" s="13"/>
      <c r="G22" s="13"/>
      <c r="H22" s="13"/>
      <c r="I22" s="13"/>
      <c r="J22" s="13"/>
      <c r="K22" s="13"/>
      <c r="L22" s="13"/>
      <c r="M22" s="13"/>
      <c r="N22" s="160"/>
      <c r="O22" s="160" t="s">
        <v>154</v>
      </c>
      <c r="P22" s="189" t="s">
        <v>184</v>
      </c>
      <c r="Q22" s="15">
        <v>30</v>
      </c>
      <c r="R22" s="15">
        <v>30</v>
      </c>
      <c r="S22" s="15">
        <v>30</v>
      </c>
      <c r="T22" s="15"/>
      <c r="U22" s="15"/>
      <c r="V22" s="15"/>
      <c r="W22" s="15"/>
      <c r="X22" s="15"/>
      <c r="Y22" s="15"/>
      <c r="Z22" s="15"/>
    </row>
    <row r="23" ht="17.25" customHeight="1" spans="1:26">
      <c r="A23" s="13"/>
      <c r="B23" s="13"/>
      <c r="C23" s="13"/>
      <c r="D23" s="13"/>
      <c r="E23" s="13"/>
      <c r="F23" s="13"/>
      <c r="G23" s="13"/>
      <c r="H23" s="13"/>
      <c r="I23" s="13"/>
      <c r="J23" s="13"/>
      <c r="K23" s="13"/>
      <c r="L23" s="13"/>
      <c r="M23" s="13"/>
      <c r="N23" s="160"/>
      <c r="O23" s="160" t="s">
        <v>157</v>
      </c>
      <c r="P23" s="189" t="s">
        <v>185</v>
      </c>
      <c r="Q23" s="15">
        <v>0.308</v>
      </c>
      <c r="R23" s="15">
        <v>0.308</v>
      </c>
      <c r="S23" s="15"/>
      <c r="T23" s="15">
        <v>0.308</v>
      </c>
      <c r="U23" s="15"/>
      <c r="V23" s="15"/>
      <c r="W23" s="15"/>
      <c r="X23" s="15"/>
      <c r="Y23" s="15"/>
      <c r="Z23" s="15"/>
    </row>
    <row r="24" ht="17.25" customHeight="1" spans="1:26">
      <c r="A24" s="13"/>
      <c r="B24" s="13"/>
      <c r="C24" s="13"/>
      <c r="D24" s="13"/>
      <c r="E24" s="13"/>
      <c r="F24" s="13"/>
      <c r="G24" s="13"/>
      <c r="H24" s="13"/>
      <c r="I24" s="13"/>
      <c r="J24" s="13"/>
      <c r="K24" s="13"/>
      <c r="L24" s="13"/>
      <c r="M24" s="13"/>
      <c r="N24" s="160"/>
      <c r="O24" s="160" t="s">
        <v>161</v>
      </c>
      <c r="P24" s="189" t="s">
        <v>186</v>
      </c>
      <c r="Q24" s="15">
        <v>16.9522</v>
      </c>
      <c r="R24" s="15">
        <v>16.9522</v>
      </c>
      <c r="S24" s="15"/>
      <c r="T24" s="15">
        <v>16.9522</v>
      </c>
      <c r="U24" s="15"/>
      <c r="V24" s="15"/>
      <c r="W24" s="15"/>
      <c r="X24" s="15"/>
      <c r="Y24" s="15"/>
      <c r="Z24" s="15"/>
    </row>
    <row r="25" ht="17.25" customHeight="1" spans="1:26">
      <c r="A25" s="13"/>
      <c r="B25" s="13"/>
      <c r="C25" s="13"/>
      <c r="D25" s="13"/>
      <c r="E25" s="13"/>
      <c r="F25" s="13"/>
      <c r="G25" s="13"/>
      <c r="H25" s="13"/>
      <c r="I25" s="13"/>
      <c r="J25" s="13"/>
      <c r="K25" s="13"/>
      <c r="L25" s="13"/>
      <c r="M25" s="13"/>
      <c r="N25" s="160"/>
      <c r="O25" s="160" t="s">
        <v>166</v>
      </c>
      <c r="P25" s="189" t="s">
        <v>187</v>
      </c>
      <c r="Q25" s="15">
        <v>114</v>
      </c>
      <c r="R25" s="15">
        <v>114</v>
      </c>
      <c r="S25" s="15">
        <v>114</v>
      </c>
      <c r="T25" s="15"/>
      <c r="U25" s="15"/>
      <c r="V25" s="15"/>
      <c r="W25" s="15"/>
      <c r="X25" s="15"/>
      <c r="Y25" s="15"/>
      <c r="Z25" s="15"/>
    </row>
    <row r="26" ht="17.25" customHeight="1" spans="1:26">
      <c r="A26" s="13"/>
      <c r="B26" s="13"/>
      <c r="C26" s="13"/>
      <c r="D26" s="13"/>
      <c r="E26" s="13"/>
      <c r="F26" s="13"/>
      <c r="G26" s="13"/>
      <c r="H26" s="13"/>
      <c r="I26" s="13"/>
      <c r="J26" s="13"/>
      <c r="K26" s="13"/>
      <c r="L26" s="13"/>
      <c r="M26" s="13"/>
      <c r="N26" s="160"/>
      <c r="O26" s="160" t="s">
        <v>131</v>
      </c>
      <c r="P26" s="189" t="s">
        <v>188</v>
      </c>
      <c r="Q26" s="15">
        <v>10</v>
      </c>
      <c r="R26" s="15">
        <v>10</v>
      </c>
      <c r="S26" s="15">
        <v>10</v>
      </c>
      <c r="T26" s="15"/>
      <c r="U26" s="15"/>
      <c r="V26" s="15"/>
      <c r="W26" s="15"/>
      <c r="X26" s="15"/>
      <c r="Y26" s="15"/>
      <c r="Z26" s="15"/>
    </row>
    <row r="27" ht="17.25" customHeight="1" spans="1:26">
      <c r="A27" s="13"/>
      <c r="B27" s="13"/>
      <c r="C27" s="13"/>
      <c r="D27" s="13"/>
      <c r="E27" s="13"/>
      <c r="F27" s="13"/>
      <c r="G27" s="13"/>
      <c r="H27" s="13"/>
      <c r="I27" s="13"/>
      <c r="J27" s="13"/>
      <c r="K27" s="13"/>
      <c r="L27" s="13"/>
      <c r="M27" s="13"/>
      <c r="N27" s="160"/>
      <c r="O27" s="160" t="s">
        <v>133</v>
      </c>
      <c r="P27" s="189" t="s">
        <v>189</v>
      </c>
      <c r="Q27" s="15">
        <v>140</v>
      </c>
      <c r="R27" s="15">
        <v>140</v>
      </c>
      <c r="S27" s="15">
        <v>40</v>
      </c>
      <c r="T27" s="15">
        <v>100</v>
      </c>
      <c r="U27" s="15"/>
      <c r="V27" s="15"/>
      <c r="W27" s="15"/>
      <c r="X27" s="15"/>
      <c r="Y27" s="15"/>
      <c r="Z27" s="15"/>
    </row>
    <row r="28" ht="17.25" customHeight="1" spans="1:26">
      <c r="A28" s="13"/>
      <c r="B28" s="13"/>
      <c r="C28" s="13"/>
      <c r="D28" s="13"/>
      <c r="E28" s="13"/>
      <c r="F28" s="13"/>
      <c r="G28" s="13"/>
      <c r="H28" s="13"/>
      <c r="I28" s="13"/>
      <c r="J28" s="13"/>
      <c r="K28" s="13"/>
      <c r="L28" s="13"/>
      <c r="M28" s="13"/>
      <c r="N28" s="160"/>
      <c r="O28" s="160" t="s">
        <v>135</v>
      </c>
      <c r="P28" s="189" t="s">
        <v>190</v>
      </c>
      <c r="Q28" s="15"/>
      <c r="R28" s="15"/>
      <c r="S28" s="15"/>
      <c r="T28" s="15"/>
      <c r="U28" s="15"/>
      <c r="V28" s="15"/>
      <c r="W28" s="15"/>
      <c r="X28" s="15"/>
      <c r="Y28" s="15"/>
      <c r="Z28" s="15"/>
    </row>
    <row r="29" ht="17.25" customHeight="1" spans="1:26">
      <c r="A29" s="13"/>
      <c r="B29" s="13"/>
      <c r="C29" s="13"/>
      <c r="D29" s="13"/>
      <c r="E29" s="13"/>
      <c r="F29" s="13"/>
      <c r="G29" s="13"/>
      <c r="H29" s="13"/>
      <c r="I29" s="13"/>
      <c r="J29" s="13"/>
      <c r="K29" s="13"/>
      <c r="L29" s="13"/>
      <c r="M29" s="13"/>
      <c r="N29" s="160"/>
      <c r="O29" s="160" t="s">
        <v>136</v>
      </c>
      <c r="P29" s="189" t="s">
        <v>191</v>
      </c>
      <c r="Q29" s="15">
        <v>21.956022</v>
      </c>
      <c r="R29" s="15">
        <v>21.956022</v>
      </c>
      <c r="S29" s="15">
        <v>21.956022</v>
      </c>
      <c r="T29" s="15"/>
      <c r="U29" s="15"/>
      <c r="V29" s="15"/>
      <c r="W29" s="15"/>
      <c r="X29" s="15"/>
      <c r="Y29" s="15"/>
      <c r="Z29" s="15"/>
    </row>
    <row r="30" ht="17.25" customHeight="1" spans="1:26">
      <c r="A30" s="13"/>
      <c r="B30" s="13"/>
      <c r="C30" s="13"/>
      <c r="D30" s="13"/>
      <c r="E30" s="13"/>
      <c r="F30" s="13"/>
      <c r="G30" s="13"/>
      <c r="H30" s="13"/>
      <c r="I30" s="13"/>
      <c r="J30" s="13"/>
      <c r="K30" s="13"/>
      <c r="L30" s="13"/>
      <c r="M30" s="13"/>
      <c r="N30" s="160"/>
      <c r="O30" s="160" t="s">
        <v>137</v>
      </c>
      <c r="P30" s="189" t="s">
        <v>192</v>
      </c>
      <c r="Q30" s="15">
        <v>0.2</v>
      </c>
      <c r="R30" s="15">
        <v>0.2</v>
      </c>
      <c r="S30" s="15">
        <v>0.2</v>
      </c>
      <c r="T30" s="15"/>
      <c r="U30" s="15"/>
      <c r="V30" s="15"/>
      <c r="W30" s="15"/>
      <c r="X30" s="15"/>
      <c r="Y30" s="15"/>
      <c r="Z30" s="15"/>
    </row>
    <row r="31" ht="17.25" customHeight="1" spans="1:26">
      <c r="A31" s="13"/>
      <c r="B31" s="13"/>
      <c r="C31" s="13"/>
      <c r="D31" s="13"/>
      <c r="E31" s="13"/>
      <c r="F31" s="13"/>
      <c r="G31" s="13"/>
      <c r="H31" s="13"/>
      <c r="I31" s="13"/>
      <c r="J31" s="13"/>
      <c r="K31" s="13"/>
      <c r="L31" s="13"/>
      <c r="M31" s="13"/>
      <c r="N31" s="160"/>
      <c r="O31" s="160" t="s">
        <v>193</v>
      </c>
      <c r="P31" s="189" t="s">
        <v>194</v>
      </c>
      <c r="Q31" s="15">
        <v>196.26</v>
      </c>
      <c r="R31" s="15">
        <v>196.26</v>
      </c>
      <c r="S31" s="15">
        <v>46.26</v>
      </c>
      <c r="T31" s="15">
        <v>150</v>
      </c>
      <c r="U31" s="15"/>
      <c r="V31" s="15"/>
      <c r="W31" s="15"/>
      <c r="X31" s="15"/>
      <c r="Y31" s="15"/>
      <c r="Z31" s="15"/>
    </row>
    <row r="32" ht="17.25" customHeight="1" spans="1:26">
      <c r="A32" s="13"/>
      <c r="B32" s="13"/>
      <c r="C32" s="13"/>
      <c r="D32" s="13"/>
      <c r="E32" s="13"/>
      <c r="F32" s="13"/>
      <c r="G32" s="13"/>
      <c r="H32" s="13"/>
      <c r="I32" s="13"/>
      <c r="J32" s="13"/>
      <c r="K32" s="13"/>
      <c r="L32" s="13"/>
      <c r="M32" s="13"/>
      <c r="N32" s="160"/>
      <c r="O32" s="160" t="s">
        <v>195</v>
      </c>
      <c r="P32" s="189" t="s">
        <v>196</v>
      </c>
      <c r="Q32" s="15">
        <v>13.2</v>
      </c>
      <c r="R32" s="15">
        <v>13.2</v>
      </c>
      <c r="S32" s="15">
        <v>13.2</v>
      </c>
      <c r="T32" s="15"/>
      <c r="U32" s="15"/>
      <c r="V32" s="15"/>
      <c r="W32" s="15"/>
      <c r="X32" s="15"/>
      <c r="Y32" s="15"/>
      <c r="Z32" s="15"/>
    </row>
    <row r="33" ht="17.25" customHeight="1" spans="1:26">
      <c r="A33" s="13"/>
      <c r="B33" s="13"/>
      <c r="C33" s="13"/>
      <c r="D33" s="13"/>
      <c r="E33" s="13"/>
      <c r="F33" s="13"/>
      <c r="G33" s="13"/>
      <c r="H33" s="13"/>
      <c r="I33" s="13"/>
      <c r="J33" s="13"/>
      <c r="K33" s="13"/>
      <c r="L33" s="13"/>
      <c r="M33" s="13"/>
      <c r="N33" s="160"/>
      <c r="O33" s="160" t="s">
        <v>197</v>
      </c>
      <c r="P33" s="189" t="s">
        <v>198</v>
      </c>
      <c r="Q33" s="15">
        <v>60.677574</v>
      </c>
      <c r="R33" s="15">
        <v>60.677574</v>
      </c>
      <c r="S33" s="15">
        <v>60.677574</v>
      </c>
      <c r="T33" s="15"/>
      <c r="U33" s="15"/>
      <c r="V33" s="15"/>
      <c r="W33" s="15"/>
      <c r="X33" s="15"/>
      <c r="Y33" s="15"/>
      <c r="Z33" s="15"/>
    </row>
    <row r="34" ht="17.25" customHeight="1" spans="1:26">
      <c r="A34" s="13"/>
      <c r="B34" s="13"/>
      <c r="C34" s="13"/>
      <c r="D34" s="13"/>
      <c r="E34" s="13"/>
      <c r="F34" s="13"/>
      <c r="G34" s="13"/>
      <c r="H34" s="13"/>
      <c r="I34" s="13"/>
      <c r="J34" s="13"/>
      <c r="K34" s="13"/>
      <c r="L34" s="13"/>
      <c r="M34" s="13"/>
      <c r="N34" s="160"/>
      <c r="O34" s="160" t="s">
        <v>199</v>
      </c>
      <c r="P34" s="189" t="s">
        <v>200</v>
      </c>
      <c r="Q34" s="15">
        <v>67.547767</v>
      </c>
      <c r="R34" s="15">
        <v>67.547767</v>
      </c>
      <c r="S34" s="15">
        <v>67.547767</v>
      </c>
      <c r="T34" s="15"/>
      <c r="U34" s="15"/>
      <c r="V34" s="15"/>
      <c r="W34" s="15"/>
      <c r="X34" s="15"/>
      <c r="Y34" s="15"/>
      <c r="Z34" s="15"/>
    </row>
    <row r="35" ht="17.25" customHeight="1" spans="1:26">
      <c r="A35" s="13"/>
      <c r="B35" s="13"/>
      <c r="C35" s="13"/>
      <c r="D35" s="13"/>
      <c r="E35" s="13"/>
      <c r="F35" s="13"/>
      <c r="G35" s="13"/>
      <c r="H35" s="13"/>
      <c r="I35" s="13"/>
      <c r="J35" s="13"/>
      <c r="K35" s="13"/>
      <c r="L35" s="13"/>
      <c r="M35" s="13"/>
      <c r="N35" s="160"/>
      <c r="O35" s="160" t="s">
        <v>201</v>
      </c>
      <c r="P35" s="189" t="s">
        <v>202</v>
      </c>
      <c r="Q35" s="15"/>
      <c r="R35" s="15"/>
      <c r="S35" s="15"/>
      <c r="T35" s="15"/>
      <c r="U35" s="15"/>
      <c r="V35" s="15"/>
      <c r="W35" s="15"/>
      <c r="X35" s="15"/>
      <c r="Y35" s="15"/>
      <c r="Z35" s="15"/>
    </row>
    <row r="36" ht="17.25" customHeight="1" spans="1:26">
      <c r="A36" s="13"/>
      <c r="B36" s="13"/>
      <c r="C36" s="13"/>
      <c r="D36" s="13"/>
      <c r="E36" s="13"/>
      <c r="F36" s="13"/>
      <c r="G36" s="13"/>
      <c r="H36" s="13"/>
      <c r="I36" s="13"/>
      <c r="J36" s="13"/>
      <c r="K36" s="13"/>
      <c r="L36" s="13"/>
      <c r="M36" s="13"/>
      <c r="N36" s="160"/>
      <c r="O36" s="160" t="s">
        <v>203</v>
      </c>
      <c r="P36" s="189" t="s">
        <v>204</v>
      </c>
      <c r="Q36" s="15"/>
      <c r="R36" s="15"/>
      <c r="S36" s="15"/>
      <c r="T36" s="15"/>
      <c r="U36" s="15"/>
      <c r="V36" s="15"/>
      <c r="W36" s="15"/>
      <c r="X36" s="15"/>
      <c r="Y36" s="15"/>
      <c r="Z36" s="15"/>
    </row>
    <row r="37" ht="17.25" customHeight="1" spans="1:26">
      <c r="A37" s="13"/>
      <c r="B37" s="13"/>
      <c r="C37" s="13"/>
      <c r="D37" s="13"/>
      <c r="E37" s="13"/>
      <c r="F37" s="13"/>
      <c r="G37" s="13"/>
      <c r="H37" s="13"/>
      <c r="I37" s="13"/>
      <c r="J37" s="13"/>
      <c r="K37" s="13"/>
      <c r="L37" s="13"/>
      <c r="M37" s="13"/>
      <c r="N37" s="160"/>
      <c r="O37" s="160" t="s">
        <v>178</v>
      </c>
      <c r="P37" s="189" t="s">
        <v>205</v>
      </c>
      <c r="Q37" s="15">
        <v>2</v>
      </c>
      <c r="R37" s="15">
        <v>2</v>
      </c>
      <c r="S37" s="15">
        <v>2</v>
      </c>
      <c r="T37" s="15"/>
      <c r="U37" s="15"/>
      <c r="V37" s="15"/>
      <c r="W37" s="15"/>
      <c r="X37" s="15"/>
      <c r="Y37" s="15"/>
      <c r="Z37" s="15"/>
    </row>
    <row r="38" ht="17.25" customHeight="1" spans="1:26">
      <c r="A38" s="13"/>
      <c r="B38" s="13"/>
      <c r="C38" s="13"/>
      <c r="D38" s="13"/>
      <c r="E38" s="13"/>
      <c r="F38" s="13"/>
      <c r="G38" s="13"/>
      <c r="H38" s="13"/>
      <c r="I38" s="13"/>
      <c r="J38" s="13"/>
      <c r="K38" s="13"/>
      <c r="L38" s="13"/>
      <c r="M38" s="13"/>
      <c r="N38" s="13" t="s">
        <v>206</v>
      </c>
      <c r="O38" s="13"/>
      <c r="P38" s="188" t="s">
        <v>174</v>
      </c>
      <c r="Q38" s="15">
        <v>90.584004</v>
      </c>
      <c r="R38" s="15">
        <v>90.584004</v>
      </c>
      <c r="S38" s="15">
        <v>0.544704</v>
      </c>
      <c r="T38" s="15">
        <v>90.0393</v>
      </c>
      <c r="U38" s="15"/>
      <c r="V38" s="15"/>
      <c r="W38" s="15"/>
      <c r="X38" s="15"/>
      <c r="Y38" s="15"/>
      <c r="Z38" s="15"/>
    </row>
    <row r="39" ht="17.25" customHeight="1" spans="1:26">
      <c r="A39" s="13"/>
      <c r="B39" s="13"/>
      <c r="C39" s="13"/>
      <c r="D39" s="13"/>
      <c r="E39" s="13"/>
      <c r="F39" s="13"/>
      <c r="G39" s="13"/>
      <c r="H39" s="13"/>
      <c r="I39" s="13"/>
      <c r="J39" s="13"/>
      <c r="K39" s="13"/>
      <c r="L39" s="13"/>
      <c r="M39" s="13"/>
      <c r="N39" s="160"/>
      <c r="O39" s="160" t="s">
        <v>154</v>
      </c>
      <c r="P39" s="189" t="s">
        <v>207</v>
      </c>
      <c r="Q39" s="15"/>
      <c r="R39" s="15"/>
      <c r="S39" s="15"/>
      <c r="T39" s="15"/>
      <c r="U39" s="15"/>
      <c r="V39" s="15"/>
      <c r="W39" s="15"/>
      <c r="X39" s="15"/>
      <c r="Y39" s="15"/>
      <c r="Z39" s="15"/>
    </row>
    <row r="40" ht="17.25" customHeight="1" spans="1:26">
      <c r="A40" s="13"/>
      <c r="B40" s="13"/>
      <c r="C40" s="13"/>
      <c r="D40" s="13"/>
      <c r="E40" s="13"/>
      <c r="F40" s="13"/>
      <c r="G40" s="13"/>
      <c r="H40" s="13"/>
      <c r="I40" s="13"/>
      <c r="J40" s="13"/>
      <c r="K40" s="13"/>
      <c r="L40" s="13"/>
      <c r="M40" s="13"/>
      <c r="N40" s="160"/>
      <c r="O40" s="160" t="s">
        <v>180</v>
      </c>
      <c r="P40" s="189" t="s">
        <v>208</v>
      </c>
      <c r="Q40" s="15">
        <v>0.544704</v>
      </c>
      <c r="R40" s="15">
        <v>0.544704</v>
      </c>
      <c r="S40" s="15">
        <v>0.544704</v>
      </c>
      <c r="T40" s="15"/>
      <c r="U40" s="15"/>
      <c r="V40" s="15"/>
      <c r="W40" s="15"/>
      <c r="X40" s="15"/>
      <c r="Y40" s="15"/>
      <c r="Z40" s="15"/>
    </row>
    <row r="41" ht="17.25" customHeight="1" spans="1:26">
      <c r="A41" s="13"/>
      <c r="B41" s="13"/>
      <c r="C41" s="13"/>
      <c r="D41" s="13"/>
      <c r="E41" s="13"/>
      <c r="F41" s="13"/>
      <c r="G41" s="13"/>
      <c r="H41" s="13"/>
      <c r="I41" s="13"/>
      <c r="J41" s="13"/>
      <c r="K41" s="13"/>
      <c r="L41" s="13"/>
      <c r="M41" s="13"/>
      <c r="N41" s="160"/>
      <c r="O41" s="160" t="s">
        <v>161</v>
      </c>
      <c r="P41" s="189" t="s">
        <v>209</v>
      </c>
      <c r="Q41" s="15"/>
      <c r="R41" s="15"/>
      <c r="S41" s="15"/>
      <c r="T41" s="15"/>
      <c r="U41" s="15"/>
      <c r="V41" s="15"/>
      <c r="W41" s="15"/>
      <c r="X41" s="15"/>
      <c r="Y41" s="15"/>
      <c r="Z41" s="15"/>
    </row>
    <row r="42" ht="17.25" customHeight="1" spans="1:26">
      <c r="A42" s="13"/>
      <c r="B42" s="13"/>
      <c r="C42" s="13"/>
      <c r="D42" s="13"/>
      <c r="E42" s="13"/>
      <c r="F42" s="13"/>
      <c r="G42" s="13"/>
      <c r="H42" s="13"/>
      <c r="I42" s="13"/>
      <c r="J42" s="13"/>
      <c r="K42" s="13"/>
      <c r="L42" s="13"/>
      <c r="M42" s="13"/>
      <c r="N42" s="160"/>
      <c r="O42" s="160" t="s">
        <v>163</v>
      </c>
      <c r="P42" s="189" t="s">
        <v>177</v>
      </c>
      <c r="Q42" s="15">
        <v>90.0393</v>
      </c>
      <c r="R42" s="15">
        <v>90.0393</v>
      </c>
      <c r="S42" s="15"/>
      <c r="T42" s="15">
        <v>90.0393</v>
      </c>
      <c r="U42" s="15"/>
      <c r="V42" s="15"/>
      <c r="W42" s="15"/>
      <c r="X42" s="15"/>
      <c r="Y42" s="15"/>
      <c r="Z42" s="15"/>
    </row>
    <row r="43" ht="17.25" customHeight="1" spans="1:26">
      <c r="A43" s="13"/>
      <c r="B43" s="13"/>
      <c r="C43" s="13"/>
      <c r="D43" s="13"/>
      <c r="E43" s="13"/>
      <c r="F43" s="13"/>
      <c r="G43" s="13"/>
      <c r="H43" s="13"/>
      <c r="I43" s="13"/>
      <c r="J43" s="13"/>
      <c r="K43" s="13"/>
      <c r="L43" s="13"/>
      <c r="M43" s="13"/>
      <c r="N43" s="13" t="s">
        <v>210</v>
      </c>
      <c r="O43" s="13"/>
      <c r="P43" s="188" t="s">
        <v>211</v>
      </c>
      <c r="Q43" s="15">
        <v>28.2</v>
      </c>
      <c r="R43" s="15">
        <v>28.2</v>
      </c>
      <c r="S43" s="15">
        <v>18.2</v>
      </c>
      <c r="T43" s="15">
        <v>10</v>
      </c>
      <c r="U43" s="15"/>
      <c r="V43" s="15"/>
      <c r="W43" s="15"/>
      <c r="X43" s="15"/>
      <c r="Y43" s="15"/>
      <c r="Z43" s="15"/>
    </row>
    <row r="44" ht="17.25" customHeight="1" spans="1:26">
      <c r="A44" s="13"/>
      <c r="B44" s="13"/>
      <c r="C44" s="13"/>
      <c r="D44" s="13"/>
      <c r="E44" s="13"/>
      <c r="F44" s="13"/>
      <c r="G44" s="13"/>
      <c r="H44" s="13"/>
      <c r="I44" s="13"/>
      <c r="J44" s="13"/>
      <c r="K44" s="13"/>
      <c r="L44" s="13"/>
      <c r="M44" s="13"/>
      <c r="N44" s="160"/>
      <c r="O44" s="160" t="s">
        <v>154</v>
      </c>
      <c r="P44" s="189" t="s">
        <v>212</v>
      </c>
      <c r="Q44" s="15">
        <v>18.2</v>
      </c>
      <c r="R44" s="15">
        <v>18.2</v>
      </c>
      <c r="S44" s="15">
        <v>18.2</v>
      </c>
      <c r="T44" s="15"/>
      <c r="U44" s="15"/>
      <c r="V44" s="15"/>
      <c r="W44" s="15"/>
      <c r="X44" s="15"/>
      <c r="Y44" s="15"/>
      <c r="Z44" s="15"/>
    </row>
    <row r="45" ht="17.25" customHeight="1" spans="1:26">
      <c r="A45" s="13"/>
      <c r="B45" s="13"/>
      <c r="C45" s="13"/>
      <c r="D45" s="13"/>
      <c r="E45" s="13"/>
      <c r="F45" s="13"/>
      <c r="G45" s="13"/>
      <c r="H45" s="13"/>
      <c r="I45" s="13"/>
      <c r="J45" s="13"/>
      <c r="K45" s="13"/>
      <c r="L45" s="13"/>
      <c r="M45" s="13"/>
      <c r="N45" s="160"/>
      <c r="O45" s="160" t="s">
        <v>157</v>
      </c>
      <c r="P45" s="189" t="s">
        <v>213</v>
      </c>
      <c r="Q45" s="15">
        <v>10</v>
      </c>
      <c r="R45" s="15">
        <v>10</v>
      </c>
      <c r="S45" s="15"/>
      <c r="T45" s="15">
        <v>10</v>
      </c>
      <c r="U45" s="15"/>
      <c r="V45" s="15"/>
      <c r="W45" s="15"/>
      <c r="X45" s="15"/>
      <c r="Y45" s="15"/>
      <c r="Z45" s="15"/>
    </row>
    <row r="46" ht="20.25" customHeight="1" spans="1:26">
      <c r="A46" s="185" t="s">
        <v>23</v>
      </c>
      <c r="B46" s="186"/>
      <c r="C46" s="187"/>
      <c r="D46" s="15">
        <v>5277.596502</v>
      </c>
      <c r="E46" s="15">
        <v>5277.596502</v>
      </c>
      <c r="F46" s="15">
        <v>4910.297002</v>
      </c>
      <c r="G46" s="15">
        <v>367.2995</v>
      </c>
      <c r="H46" s="15"/>
      <c r="I46" s="15"/>
      <c r="J46" s="15"/>
      <c r="K46" s="15"/>
      <c r="L46" s="15"/>
      <c r="M46" s="15"/>
      <c r="N46" s="190" t="s">
        <v>23</v>
      </c>
      <c r="O46" s="190"/>
      <c r="P46" s="190"/>
      <c r="Q46" s="15">
        <v>5277.596502</v>
      </c>
      <c r="R46" s="15">
        <v>5277.596502</v>
      </c>
      <c r="S46" s="15">
        <v>4910.297002</v>
      </c>
      <c r="T46" s="15">
        <v>367.2995</v>
      </c>
      <c r="U46" s="15"/>
      <c r="V46" s="15"/>
      <c r="W46" s="15"/>
      <c r="X46" s="15"/>
      <c r="Y46" s="15"/>
      <c r="Z46" s="15"/>
    </row>
  </sheetData>
  <mergeCells count="16">
    <mergeCell ref="A2:Z2"/>
    <mergeCell ref="A3:C3"/>
    <mergeCell ref="A4:M4"/>
    <mergeCell ref="N4:Z4"/>
    <mergeCell ref="A5:C5"/>
    <mergeCell ref="E5:G5"/>
    <mergeCell ref="H5:J5"/>
    <mergeCell ref="K5:M5"/>
    <mergeCell ref="N5:P5"/>
    <mergeCell ref="R5:T5"/>
    <mergeCell ref="U5:W5"/>
    <mergeCell ref="X5:Z5"/>
    <mergeCell ref="A46:C46"/>
    <mergeCell ref="N46:P46"/>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A1" sqref="A1"/>
    </sheetView>
  </sheetViews>
  <sheetFormatPr defaultColWidth="7.09166666666667" defaultRowHeight="14.25" customHeight="1" outlineLevelRow="6" outlineLevelCol="5"/>
  <cols>
    <col min="1" max="2" width="21.3666666666667" customWidth="1"/>
    <col min="3" max="3" width="13.45" customWidth="1"/>
    <col min="4" max="5" width="20.45" customWidth="1"/>
    <col min="6" max="6" width="14.45" customWidth="1"/>
  </cols>
  <sheetData>
    <row r="1" customHeight="1" spans="1:6">
      <c r="A1" s="169"/>
      <c r="B1" s="169"/>
      <c r="C1" s="70"/>
      <c r="F1" s="170" t="s">
        <v>214</v>
      </c>
    </row>
    <row r="2" ht="25.5" customHeight="1" spans="1:6">
      <c r="A2" s="171" t="s">
        <v>215</v>
      </c>
      <c r="B2" s="171"/>
      <c r="C2" s="171"/>
      <c r="D2" s="171"/>
      <c r="E2" s="171"/>
      <c r="F2" s="171"/>
    </row>
    <row r="3" ht="15.75" customHeight="1" spans="1:6">
      <c r="A3" s="4" t="str">
        <f>"单位名称："&amp;"曲靖市民族中学"</f>
        <v>单位名称：曲靖市民族中学</v>
      </c>
      <c r="B3" s="169"/>
      <c r="C3" s="70"/>
      <c r="F3" s="289" t="s">
        <v>2</v>
      </c>
    </row>
    <row r="4" ht="19.5" customHeight="1" spans="1:6">
      <c r="A4" s="9" t="s">
        <v>216</v>
      </c>
      <c r="B4" s="10" t="s">
        <v>217</v>
      </c>
      <c r="C4" s="10" t="s">
        <v>218</v>
      </c>
      <c r="D4" s="10"/>
      <c r="E4" s="10"/>
      <c r="F4" s="10" t="s">
        <v>192</v>
      </c>
    </row>
    <row r="5" ht="19.5" customHeight="1" spans="1:6">
      <c r="A5" s="9"/>
      <c r="B5" s="10"/>
      <c r="C5" s="64" t="s">
        <v>31</v>
      </c>
      <c r="D5" s="64" t="s">
        <v>219</v>
      </c>
      <c r="E5" s="64" t="s">
        <v>220</v>
      </c>
      <c r="F5" s="10"/>
    </row>
    <row r="6" ht="18.75" customHeight="1" spans="1:6">
      <c r="A6" s="172">
        <v>1</v>
      </c>
      <c r="B6" s="172">
        <v>2</v>
      </c>
      <c r="C6" s="173">
        <v>3</v>
      </c>
      <c r="D6" s="172">
        <v>4</v>
      </c>
      <c r="E6" s="172">
        <v>5</v>
      </c>
      <c r="F6" s="172">
        <v>6</v>
      </c>
    </row>
    <row r="7" ht="18.75" customHeight="1" spans="1:6">
      <c r="A7" s="15">
        <v>0.2</v>
      </c>
      <c r="B7" s="15"/>
      <c r="C7" s="15"/>
      <c r="D7" s="15"/>
      <c r="E7" s="15"/>
      <c r="F7" s="15">
        <v>0.2</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2"/>
  <sheetViews>
    <sheetView topLeftCell="A13" workbookViewId="0">
      <selection activeCell="G50" sqref="G50"/>
    </sheetView>
  </sheetViews>
  <sheetFormatPr defaultColWidth="7.09166666666667" defaultRowHeight="14.25" customHeight="1"/>
  <cols>
    <col min="1" max="1" width="25.45" customWidth="1"/>
    <col min="2" max="2" width="16.0916666666667" customWidth="1"/>
    <col min="3" max="3" width="24.3666666666667" customWidth="1"/>
    <col min="4" max="4" width="7.90833333333333" customWidth="1"/>
    <col min="5" max="5" width="13.6333333333333" customWidth="1"/>
    <col min="6" max="6" width="8" customWidth="1"/>
    <col min="7" max="7" width="17.9083333333333" customWidth="1"/>
    <col min="8" max="8" width="8.36666666666667" customWidth="1"/>
    <col min="9" max="9" width="8.45" customWidth="1"/>
    <col min="10" max="10" width="12" customWidth="1"/>
    <col min="11" max="11" width="8.36666666666667" customWidth="1"/>
    <col min="12" max="13" width="8.63333333333333" customWidth="1"/>
    <col min="15" max="15" width="8.63333333333333" customWidth="1"/>
    <col min="16" max="16" width="9.26666666666667" customWidth="1"/>
    <col min="20" max="23" width="9.45" customWidth="1"/>
    <col min="24" max="24" width="9.90833333333333" customWidth="1"/>
    <col min="25" max="26" width="8.63333333333333" customWidth="1"/>
  </cols>
  <sheetData>
    <row r="1" ht="16.5" customHeight="1" spans="2:26">
      <c r="B1" s="149"/>
      <c r="D1" s="150"/>
      <c r="E1" s="150"/>
      <c r="F1" s="150"/>
      <c r="G1" s="150"/>
      <c r="H1" s="151"/>
      <c r="I1" s="151"/>
      <c r="K1" s="151"/>
      <c r="L1" s="151"/>
      <c r="M1" s="151"/>
      <c r="P1" s="151"/>
      <c r="T1" s="151"/>
      <c r="X1" s="149"/>
      <c r="Z1" s="54" t="s">
        <v>221</v>
      </c>
    </row>
    <row r="2" ht="26.25" customHeight="1" spans="1:26">
      <c r="A2" s="51" t="s">
        <v>222</v>
      </c>
      <c r="B2" s="51"/>
      <c r="C2" s="51"/>
      <c r="D2" s="51"/>
      <c r="E2" s="51"/>
      <c r="F2" s="51"/>
      <c r="G2" s="51"/>
      <c r="H2" s="51"/>
      <c r="I2" s="51"/>
      <c r="J2" s="3"/>
      <c r="K2" s="51"/>
      <c r="L2" s="51"/>
      <c r="M2" s="51"/>
      <c r="N2" s="3"/>
      <c r="O2" s="3"/>
      <c r="P2" s="51"/>
      <c r="Q2" s="3"/>
      <c r="R2" s="3"/>
      <c r="S2" s="3"/>
      <c r="T2" s="51"/>
      <c r="U2" s="51"/>
      <c r="V2" s="51"/>
      <c r="W2" s="51"/>
      <c r="X2" s="51"/>
      <c r="Y2" s="51"/>
      <c r="Z2" s="51"/>
    </row>
    <row r="3" ht="15" customHeight="1" spans="1:26">
      <c r="A3" s="4" t="str">
        <f>"单位名称："&amp;"曲靖市民族中学"</f>
        <v>单位名称：曲靖市民族中学</v>
      </c>
      <c r="B3" s="152"/>
      <c r="C3" s="152"/>
      <c r="D3" s="152"/>
      <c r="E3" s="152"/>
      <c r="F3" s="152"/>
      <c r="G3" s="152"/>
      <c r="H3" s="153"/>
      <c r="I3" s="153"/>
      <c r="J3" s="6"/>
      <c r="K3" s="153"/>
      <c r="L3" s="153"/>
      <c r="M3" s="153"/>
      <c r="N3" s="6"/>
      <c r="O3" s="6"/>
      <c r="P3" s="153"/>
      <c r="Q3" s="6"/>
      <c r="R3" s="6"/>
      <c r="S3" s="6"/>
      <c r="T3" s="153"/>
      <c r="X3" s="149"/>
      <c r="Z3" s="290" t="s">
        <v>2</v>
      </c>
    </row>
    <row r="4" ht="18" customHeight="1" spans="1:26">
      <c r="A4" s="154" t="s">
        <v>223</v>
      </c>
      <c r="B4" s="154" t="s">
        <v>224</v>
      </c>
      <c r="C4" s="154" t="s">
        <v>225</v>
      </c>
      <c r="D4" s="154" t="s">
        <v>226</v>
      </c>
      <c r="E4" s="154" t="s">
        <v>227</v>
      </c>
      <c r="F4" s="154" t="s">
        <v>228</v>
      </c>
      <c r="G4" s="154" t="s">
        <v>229</v>
      </c>
      <c r="H4" s="65" t="s">
        <v>230</v>
      </c>
      <c r="I4" s="65" t="s">
        <v>230</v>
      </c>
      <c r="J4" s="10"/>
      <c r="K4" s="65"/>
      <c r="L4" s="65"/>
      <c r="M4" s="65"/>
      <c r="N4" s="10"/>
      <c r="O4" s="10"/>
      <c r="P4" s="65"/>
      <c r="Q4" s="10"/>
      <c r="R4" s="10"/>
      <c r="S4" s="10"/>
      <c r="T4" s="167" t="s">
        <v>35</v>
      </c>
      <c r="U4" s="65" t="s">
        <v>36</v>
      </c>
      <c r="V4" s="65"/>
      <c r="W4" s="65"/>
      <c r="X4" s="65"/>
      <c r="Y4" s="65"/>
      <c r="Z4" s="65"/>
    </row>
    <row r="5" ht="18" customHeight="1" spans="1:26">
      <c r="A5" s="155"/>
      <c r="B5" s="156"/>
      <c r="C5" s="155"/>
      <c r="D5" s="155"/>
      <c r="E5" s="155"/>
      <c r="F5" s="155"/>
      <c r="G5" s="155"/>
      <c r="H5" s="65" t="s">
        <v>231</v>
      </c>
      <c r="I5" s="65" t="s">
        <v>32</v>
      </c>
      <c r="J5" s="10"/>
      <c r="K5" s="65"/>
      <c r="L5" s="65"/>
      <c r="M5" s="65"/>
      <c r="N5" s="10"/>
      <c r="O5" s="10"/>
      <c r="P5" s="65"/>
      <c r="Q5" s="10" t="s">
        <v>232</v>
      </c>
      <c r="R5" s="10"/>
      <c r="S5" s="10"/>
      <c r="T5" s="154" t="s">
        <v>35</v>
      </c>
      <c r="U5" s="65" t="s">
        <v>36</v>
      </c>
      <c r="V5" s="167" t="s">
        <v>37</v>
      </c>
      <c r="W5" s="65" t="s">
        <v>36</v>
      </c>
      <c r="X5" s="167" t="s">
        <v>39</v>
      </c>
      <c r="Y5" s="167" t="s">
        <v>40</v>
      </c>
      <c r="Z5" s="165" t="s">
        <v>41</v>
      </c>
    </row>
    <row r="6" customHeight="1" spans="1:26">
      <c r="A6" s="157"/>
      <c r="B6" s="157"/>
      <c r="C6" s="157"/>
      <c r="D6" s="157"/>
      <c r="E6" s="157"/>
      <c r="F6" s="157"/>
      <c r="G6" s="157"/>
      <c r="H6" s="157"/>
      <c r="I6" s="164" t="s">
        <v>233</v>
      </c>
      <c r="J6" s="165" t="s">
        <v>234</v>
      </c>
      <c r="K6" s="154" t="s">
        <v>235</v>
      </c>
      <c r="L6" s="154" t="s">
        <v>236</v>
      </c>
      <c r="M6" s="154" t="s">
        <v>237</v>
      </c>
      <c r="N6" s="154" t="s">
        <v>238</v>
      </c>
      <c r="O6" s="154" t="s">
        <v>33</v>
      </c>
      <c r="P6" s="154" t="s">
        <v>34</v>
      </c>
      <c r="Q6" s="154" t="s">
        <v>32</v>
      </c>
      <c r="R6" s="154" t="s">
        <v>33</v>
      </c>
      <c r="S6" s="154" t="s">
        <v>34</v>
      </c>
      <c r="T6" s="157"/>
      <c r="U6" s="154" t="s">
        <v>31</v>
      </c>
      <c r="V6" s="154" t="s">
        <v>37</v>
      </c>
      <c r="W6" s="154" t="s">
        <v>239</v>
      </c>
      <c r="X6" s="154" t="s">
        <v>39</v>
      </c>
      <c r="Y6" s="154" t="s">
        <v>40</v>
      </c>
      <c r="Z6" s="154" t="s">
        <v>41</v>
      </c>
    </row>
    <row r="7" ht="37.5" customHeight="1" spans="1:26">
      <c r="A7" s="158"/>
      <c r="B7" s="158"/>
      <c r="C7" s="158"/>
      <c r="D7" s="158"/>
      <c r="E7" s="158"/>
      <c r="F7" s="158"/>
      <c r="G7" s="158"/>
      <c r="H7" s="158"/>
      <c r="I7" s="53" t="s">
        <v>31</v>
      </c>
      <c r="J7" s="53" t="s">
        <v>240</v>
      </c>
      <c r="K7" s="166" t="s">
        <v>234</v>
      </c>
      <c r="L7" s="166" t="s">
        <v>236</v>
      </c>
      <c r="M7" s="166" t="s">
        <v>237</v>
      </c>
      <c r="N7" s="166" t="s">
        <v>238</v>
      </c>
      <c r="O7" s="166" t="s">
        <v>238</v>
      </c>
      <c r="P7" s="166" t="s">
        <v>238</v>
      </c>
      <c r="Q7" s="166" t="s">
        <v>236</v>
      </c>
      <c r="R7" s="166" t="s">
        <v>237</v>
      </c>
      <c r="S7" s="166" t="s">
        <v>238</v>
      </c>
      <c r="T7" s="166" t="s">
        <v>35</v>
      </c>
      <c r="U7" s="166" t="s">
        <v>31</v>
      </c>
      <c r="V7" s="166" t="s">
        <v>37</v>
      </c>
      <c r="W7" s="166" t="s">
        <v>239</v>
      </c>
      <c r="X7" s="166" t="s">
        <v>39</v>
      </c>
      <c r="Y7" s="166" t="s">
        <v>40</v>
      </c>
      <c r="Z7" s="166" t="s">
        <v>41</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69">
        <v>25</v>
      </c>
      <c r="Z8" s="168">
        <v>26</v>
      </c>
    </row>
    <row r="9" ht="21" customHeight="1" outlineLevel="1" spans="1:26">
      <c r="A9" s="13" t="s">
        <v>43</v>
      </c>
      <c r="B9" s="159"/>
      <c r="C9" s="159"/>
      <c r="D9" s="159"/>
      <c r="E9" s="159"/>
      <c r="F9" s="159"/>
      <c r="G9" s="159"/>
      <c r="H9" s="15">
        <v>5130.297002</v>
      </c>
      <c r="I9" s="15">
        <v>4910.297002</v>
      </c>
      <c r="J9" s="15"/>
      <c r="K9" s="15"/>
      <c r="L9" s="15"/>
      <c r="M9" s="15">
        <v>5130.297002</v>
      </c>
      <c r="N9" s="15">
        <v>-220</v>
      </c>
      <c r="O9" s="15"/>
      <c r="P9" s="15"/>
      <c r="Q9" s="15"/>
      <c r="R9" s="15"/>
      <c r="S9" s="15"/>
      <c r="T9" s="15">
        <v>100</v>
      </c>
      <c r="U9" s="15">
        <v>120</v>
      </c>
      <c r="V9" s="15"/>
      <c r="W9" s="15"/>
      <c r="X9" s="15"/>
      <c r="Y9" s="15"/>
      <c r="Z9" s="15">
        <v>120</v>
      </c>
    </row>
    <row r="10" ht="23.25" customHeight="1" outlineLevel="1" spans="1:26">
      <c r="A10" s="160" t="s">
        <v>43</v>
      </c>
      <c r="B10" s="13" t="s">
        <v>241</v>
      </c>
      <c r="C10" s="13" t="s">
        <v>242</v>
      </c>
      <c r="D10" s="13" t="s">
        <v>63</v>
      </c>
      <c r="E10" s="13" t="s">
        <v>64</v>
      </c>
      <c r="F10" s="13" t="s">
        <v>243</v>
      </c>
      <c r="G10" s="13" t="s">
        <v>151</v>
      </c>
      <c r="H10" s="15">
        <v>1368.8988</v>
      </c>
      <c r="I10" s="15">
        <v>1368.8988</v>
      </c>
      <c r="J10" s="15"/>
      <c r="K10" s="15"/>
      <c r="L10" s="15"/>
      <c r="M10" s="15">
        <v>1368.8988</v>
      </c>
      <c r="N10" s="15"/>
      <c r="O10" s="15"/>
      <c r="P10" s="15"/>
      <c r="Q10" s="15"/>
      <c r="R10" s="15"/>
      <c r="S10" s="15"/>
      <c r="T10" s="15"/>
      <c r="U10" s="15"/>
      <c r="V10" s="15"/>
      <c r="W10" s="15"/>
      <c r="X10" s="15"/>
      <c r="Y10" s="15"/>
      <c r="Z10" s="15"/>
    </row>
    <row r="11" ht="23.25" customHeight="1" outlineLevel="1" spans="1:26">
      <c r="A11" s="160" t="s">
        <v>43</v>
      </c>
      <c r="B11" s="13" t="s">
        <v>241</v>
      </c>
      <c r="C11" s="13" t="s">
        <v>242</v>
      </c>
      <c r="D11" s="13" t="s">
        <v>63</v>
      </c>
      <c r="E11" s="13" t="s">
        <v>64</v>
      </c>
      <c r="F11" s="13" t="s">
        <v>244</v>
      </c>
      <c r="G11" s="13" t="s">
        <v>155</v>
      </c>
      <c r="H11" s="15">
        <v>96.27</v>
      </c>
      <c r="I11" s="15">
        <v>96.27</v>
      </c>
      <c r="J11" s="15"/>
      <c r="K11" s="15"/>
      <c r="L11" s="15"/>
      <c r="M11" s="15">
        <v>96.27</v>
      </c>
      <c r="N11" s="15"/>
      <c r="O11" s="13"/>
      <c r="P11" s="13"/>
      <c r="Q11" s="15"/>
      <c r="R11" s="15"/>
      <c r="S11" s="15"/>
      <c r="T11" s="15"/>
      <c r="U11" s="15"/>
      <c r="V11" s="15"/>
      <c r="W11" s="15"/>
      <c r="X11" s="15"/>
      <c r="Y11" s="15"/>
      <c r="Z11" s="15"/>
    </row>
    <row r="12" ht="23.25" customHeight="1" outlineLevel="1" spans="1:26">
      <c r="A12" s="160" t="s">
        <v>43</v>
      </c>
      <c r="B12" s="13" t="s">
        <v>241</v>
      </c>
      <c r="C12" s="13" t="s">
        <v>242</v>
      </c>
      <c r="D12" s="13" t="s">
        <v>63</v>
      </c>
      <c r="E12" s="13" t="s">
        <v>64</v>
      </c>
      <c r="F12" s="13" t="s">
        <v>245</v>
      </c>
      <c r="G12" s="13" t="s">
        <v>162</v>
      </c>
      <c r="H12" s="15">
        <v>114.0749</v>
      </c>
      <c r="I12" s="15">
        <v>114.0749</v>
      </c>
      <c r="J12" s="15"/>
      <c r="K12" s="15"/>
      <c r="L12" s="15"/>
      <c r="M12" s="15">
        <v>114.0749</v>
      </c>
      <c r="N12" s="15"/>
      <c r="O12" s="13"/>
      <c r="P12" s="13"/>
      <c r="Q12" s="15"/>
      <c r="R12" s="15"/>
      <c r="S12" s="15"/>
      <c r="T12" s="15"/>
      <c r="U12" s="15"/>
      <c r="V12" s="15"/>
      <c r="W12" s="15"/>
      <c r="X12" s="15"/>
      <c r="Y12" s="15"/>
      <c r="Z12" s="15"/>
    </row>
    <row r="13" ht="23.25" customHeight="1" outlineLevel="1" spans="1:26">
      <c r="A13" s="160" t="s">
        <v>43</v>
      </c>
      <c r="B13" s="13" t="s">
        <v>241</v>
      </c>
      <c r="C13" s="13" t="s">
        <v>242</v>
      </c>
      <c r="D13" s="13" t="s">
        <v>63</v>
      </c>
      <c r="E13" s="13" t="s">
        <v>64</v>
      </c>
      <c r="F13" s="13" t="s">
        <v>245</v>
      </c>
      <c r="G13" s="13" t="s">
        <v>162</v>
      </c>
      <c r="H13" s="15">
        <v>886.3272</v>
      </c>
      <c r="I13" s="15">
        <v>886.3272</v>
      </c>
      <c r="J13" s="15"/>
      <c r="K13" s="15"/>
      <c r="L13" s="15"/>
      <c r="M13" s="15">
        <v>886.3272</v>
      </c>
      <c r="N13" s="15"/>
      <c r="O13" s="13"/>
      <c r="P13" s="13"/>
      <c r="Q13" s="15"/>
      <c r="R13" s="15"/>
      <c r="S13" s="15"/>
      <c r="T13" s="15"/>
      <c r="U13" s="15"/>
      <c r="V13" s="15"/>
      <c r="W13" s="15"/>
      <c r="X13" s="15"/>
      <c r="Y13" s="15"/>
      <c r="Z13" s="15"/>
    </row>
    <row r="14" ht="23.25" customHeight="1" outlineLevel="1" spans="1:26">
      <c r="A14" s="160" t="s">
        <v>43</v>
      </c>
      <c r="B14" s="13" t="s">
        <v>241</v>
      </c>
      <c r="C14" s="13" t="s">
        <v>242</v>
      </c>
      <c r="D14" s="13" t="s">
        <v>63</v>
      </c>
      <c r="E14" s="13" t="s">
        <v>64</v>
      </c>
      <c r="F14" s="13" t="s">
        <v>245</v>
      </c>
      <c r="G14" s="13" t="s">
        <v>162</v>
      </c>
      <c r="H14" s="15">
        <v>259.056</v>
      </c>
      <c r="I14" s="15">
        <v>259.056</v>
      </c>
      <c r="J14" s="15"/>
      <c r="K14" s="15"/>
      <c r="L14" s="15"/>
      <c r="M14" s="15">
        <v>259.056</v>
      </c>
      <c r="N14" s="15"/>
      <c r="O14" s="13"/>
      <c r="P14" s="13"/>
      <c r="Q14" s="15"/>
      <c r="R14" s="15"/>
      <c r="S14" s="15"/>
      <c r="T14" s="15"/>
      <c r="U14" s="15"/>
      <c r="V14" s="15"/>
      <c r="W14" s="15"/>
      <c r="X14" s="15"/>
      <c r="Y14" s="15"/>
      <c r="Z14" s="15"/>
    </row>
    <row r="15" ht="23.25" customHeight="1" outlineLevel="1" spans="1:26">
      <c r="A15" s="160" t="s">
        <v>43</v>
      </c>
      <c r="B15" s="13" t="s">
        <v>246</v>
      </c>
      <c r="C15" s="13" t="s">
        <v>247</v>
      </c>
      <c r="D15" s="13" t="s">
        <v>63</v>
      </c>
      <c r="E15" s="13" t="s">
        <v>64</v>
      </c>
      <c r="F15" s="13" t="s">
        <v>245</v>
      </c>
      <c r="G15" s="13" t="s">
        <v>162</v>
      </c>
      <c r="H15" s="15">
        <v>459</v>
      </c>
      <c r="I15" s="15">
        <v>459</v>
      </c>
      <c r="J15" s="15"/>
      <c r="K15" s="15"/>
      <c r="L15" s="15"/>
      <c r="M15" s="15">
        <v>459</v>
      </c>
      <c r="N15" s="15"/>
      <c r="O15" s="13"/>
      <c r="P15" s="13"/>
      <c r="Q15" s="15"/>
      <c r="R15" s="15"/>
      <c r="S15" s="15"/>
      <c r="T15" s="15"/>
      <c r="U15" s="15"/>
      <c r="V15" s="15"/>
      <c r="W15" s="15"/>
      <c r="X15" s="15"/>
      <c r="Y15" s="15"/>
      <c r="Z15" s="15"/>
    </row>
    <row r="16" ht="23.25" customHeight="1" outlineLevel="1" spans="1:26">
      <c r="A16" s="160" t="s">
        <v>43</v>
      </c>
      <c r="B16" s="13" t="s">
        <v>248</v>
      </c>
      <c r="C16" s="13" t="s">
        <v>249</v>
      </c>
      <c r="D16" s="13" t="s">
        <v>75</v>
      </c>
      <c r="E16" s="13" t="s">
        <v>76</v>
      </c>
      <c r="F16" s="13" t="s">
        <v>250</v>
      </c>
      <c r="G16" s="13" t="s">
        <v>164</v>
      </c>
      <c r="H16" s="15">
        <v>479.774865</v>
      </c>
      <c r="I16" s="15">
        <v>479.774865</v>
      </c>
      <c r="J16" s="15"/>
      <c r="K16" s="15"/>
      <c r="L16" s="15"/>
      <c r="M16" s="15">
        <v>479.774865</v>
      </c>
      <c r="N16" s="15"/>
      <c r="O16" s="13"/>
      <c r="P16" s="13"/>
      <c r="Q16" s="15"/>
      <c r="R16" s="15"/>
      <c r="S16" s="15"/>
      <c r="T16" s="15"/>
      <c r="U16" s="15"/>
      <c r="V16" s="15"/>
      <c r="W16" s="15"/>
      <c r="X16" s="15"/>
      <c r="Y16" s="15"/>
      <c r="Z16" s="15"/>
    </row>
    <row r="17" ht="23.25" customHeight="1" outlineLevel="1" spans="1:26">
      <c r="A17" s="160" t="s">
        <v>43</v>
      </c>
      <c r="B17" s="13" t="s">
        <v>251</v>
      </c>
      <c r="C17" s="13" t="s">
        <v>252</v>
      </c>
      <c r="D17" s="13" t="s">
        <v>88</v>
      </c>
      <c r="E17" s="13" t="s">
        <v>89</v>
      </c>
      <c r="F17" s="13" t="s">
        <v>253</v>
      </c>
      <c r="G17" s="13" t="s">
        <v>170</v>
      </c>
      <c r="H17" s="15">
        <v>177.420024</v>
      </c>
      <c r="I17" s="15">
        <v>177.420024</v>
      </c>
      <c r="J17" s="15"/>
      <c r="K17" s="15"/>
      <c r="L17" s="15"/>
      <c r="M17" s="15">
        <v>177.420024</v>
      </c>
      <c r="N17" s="15"/>
      <c r="O17" s="13"/>
      <c r="P17" s="13"/>
      <c r="Q17" s="15"/>
      <c r="R17" s="15"/>
      <c r="S17" s="15"/>
      <c r="T17" s="15"/>
      <c r="U17" s="15"/>
      <c r="V17" s="15"/>
      <c r="W17" s="15"/>
      <c r="X17" s="15"/>
      <c r="Y17" s="15"/>
      <c r="Z17" s="15"/>
    </row>
    <row r="18" ht="23.25" customHeight="1" outlineLevel="1" spans="1:26">
      <c r="A18" s="160" t="s">
        <v>43</v>
      </c>
      <c r="B18" s="13" t="s">
        <v>254</v>
      </c>
      <c r="C18" s="13" t="s">
        <v>255</v>
      </c>
      <c r="D18" s="13" t="s">
        <v>90</v>
      </c>
      <c r="E18" s="13" t="s">
        <v>91</v>
      </c>
      <c r="F18" s="13" t="s">
        <v>256</v>
      </c>
      <c r="G18" s="13" t="s">
        <v>175</v>
      </c>
      <c r="H18" s="15">
        <v>10.436472</v>
      </c>
      <c r="I18" s="15">
        <v>10.436472</v>
      </c>
      <c r="J18" s="15"/>
      <c r="K18" s="15"/>
      <c r="L18" s="15"/>
      <c r="M18" s="15">
        <v>10.436472</v>
      </c>
      <c r="N18" s="15"/>
      <c r="O18" s="13"/>
      <c r="P18" s="13"/>
      <c r="Q18" s="15"/>
      <c r="R18" s="15"/>
      <c r="S18" s="15"/>
      <c r="T18" s="15"/>
      <c r="U18" s="15"/>
      <c r="V18" s="15"/>
      <c r="W18" s="15"/>
      <c r="X18" s="15"/>
      <c r="Y18" s="15"/>
      <c r="Z18" s="15"/>
    </row>
    <row r="19" ht="23.25" customHeight="1" outlineLevel="1" spans="1:26">
      <c r="A19" s="160" t="s">
        <v>43</v>
      </c>
      <c r="B19" s="13" t="s">
        <v>257</v>
      </c>
      <c r="C19" s="13" t="s">
        <v>258</v>
      </c>
      <c r="D19" s="13" t="s">
        <v>83</v>
      </c>
      <c r="E19" s="13" t="s">
        <v>82</v>
      </c>
      <c r="F19" s="13" t="s">
        <v>256</v>
      </c>
      <c r="G19" s="13" t="s">
        <v>175</v>
      </c>
      <c r="H19" s="15">
        <v>18.263826</v>
      </c>
      <c r="I19" s="15">
        <v>18.263826</v>
      </c>
      <c r="J19" s="15"/>
      <c r="K19" s="15"/>
      <c r="L19" s="15"/>
      <c r="M19" s="15">
        <v>18.263826</v>
      </c>
      <c r="N19" s="15"/>
      <c r="O19" s="13"/>
      <c r="P19" s="13"/>
      <c r="Q19" s="15"/>
      <c r="R19" s="15"/>
      <c r="S19" s="15"/>
      <c r="T19" s="15"/>
      <c r="U19" s="15"/>
      <c r="V19" s="15"/>
      <c r="W19" s="15"/>
      <c r="X19" s="15"/>
      <c r="Y19" s="15"/>
      <c r="Z19" s="15"/>
    </row>
    <row r="20" ht="23.25" customHeight="1" outlineLevel="1" spans="1:26">
      <c r="A20" s="160" t="s">
        <v>43</v>
      </c>
      <c r="B20" s="13" t="s">
        <v>259</v>
      </c>
      <c r="C20" s="13" t="s">
        <v>260</v>
      </c>
      <c r="D20" s="13" t="s">
        <v>90</v>
      </c>
      <c r="E20" s="13" t="s">
        <v>91</v>
      </c>
      <c r="F20" s="13" t="s">
        <v>256</v>
      </c>
      <c r="G20" s="13" t="s">
        <v>175</v>
      </c>
      <c r="H20" s="15">
        <v>8.2992</v>
      </c>
      <c r="I20" s="15">
        <v>8.2992</v>
      </c>
      <c r="J20" s="15"/>
      <c r="K20" s="15"/>
      <c r="L20" s="15"/>
      <c r="M20" s="15">
        <v>8.2992</v>
      </c>
      <c r="N20" s="15"/>
      <c r="O20" s="13"/>
      <c r="P20" s="13"/>
      <c r="Q20" s="15"/>
      <c r="R20" s="15"/>
      <c r="S20" s="15"/>
      <c r="T20" s="15"/>
      <c r="U20" s="15"/>
      <c r="V20" s="15"/>
      <c r="W20" s="15"/>
      <c r="X20" s="15"/>
      <c r="Y20" s="15"/>
      <c r="Z20" s="15"/>
    </row>
    <row r="21" ht="23.25" customHeight="1" outlineLevel="1" spans="1:26">
      <c r="A21" s="160" t="s">
        <v>43</v>
      </c>
      <c r="B21" s="13" t="s">
        <v>261</v>
      </c>
      <c r="C21" s="13" t="s">
        <v>262</v>
      </c>
      <c r="D21" s="13" t="s">
        <v>96</v>
      </c>
      <c r="E21" s="13" t="s">
        <v>97</v>
      </c>
      <c r="F21" s="13" t="s">
        <v>263</v>
      </c>
      <c r="G21" s="13" t="s">
        <v>97</v>
      </c>
      <c r="H21" s="15">
        <v>381.863148</v>
      </c>
      <c r="I21" s="15">
        <v>381.863148</v>
      </c>
      <c r="J21" s="15"/>
      <c r="K21" s="15"/>
      <c r="L21" s="15"/>
      <c r="M21" s="15">
        <v>381.863148</v>
      </c>
      <c r="N21" s="15"/>
      <c r="O21" s="13"/>
      <c r="P21" s="13"/>
      <c r="Q21" s="15"/>
      <c r="R21" s="15"/>
      <c r="S21" s="15"/>
      <c r="T21" s="15"/>
      <c r="U21" s="15"/>
      <c r="V21" s="15"/>
      <c r="W21" s="15"/>
      <c r="X21" s="15"/>
      <c r="Y21" s="15"/>
      <c r="Z21" s="15"/>
    </row>
    <row r="22" ht="23.25" customHeight="1" outlineLevel="1" spans="1:26">
      <c r="A22" s="160" t="s">
        <v>43</v>
      </c>
      <c r="B22" s="13" t="s">
        <v>264</v>
      </c>
      <c r="C22" s="13" t="s">
        <v>265</v>
      </c>
      <c r="D22" s="13" t="s">
        <v>63</v>
      </c>
      <c r="E22" s="13" t="s">
        <v>64</v>
      </c>
      <c r="F22" s="13" t="s">
        <v>266</v>
      </c>
      <c r="G22" s="13" t="s">
        <v>187</v>
      </c>
      <c r="H22" s="15">
        <v>114</v>
      </c>
      <c r="I22" s="15">
        <v>114</v>
      </c>
      <c r="J22" s="15"/>
      <c r="K22" s="15"/>
      <c r="L22" s="15"/>
      <c r="M22" s="15">
        <v>114</v>
      </c>
      <c r="N22" s="15"/>
      <c r="O22" s="13"/>
      <c r="P22" s="13"/>
      <c r="Q22" s="15"/>
      <c r="R22" s="15"/>
      <c r="S22" s="15"/>
      <c r="T22" s="15"/>
      <c r="U22" s="15"/>
      <c r="V22" s="15"/>
      <c r="W22" s="15"/>
      <c r="X22" s="15"/>
      <c r="Y22" s="15"/>
      <c r="Z22" s="15"/>
    </row>
    <row r="23" ht="23.25" customHeight="1" outlineLevel="1" spans="1:26">
      <c r="A23" s="160" t="s">
        <v>43</v>
      </c>
      <c r="B23" s="13" t="s">
        <v>264</v>
      </c>
      <c r="C23" s="13" t="s">
        <v>265</v>
      </c>
      <c r="D23" s="13" t="s">
        <v>63</v>
      </c>
      <c r="E23" s="13" t="s">
        <v>64</v>
      </c>
      <c r="F23" s="13" t="s">
        <v>267</v>
      </c>
      <c r="G23" s="13" t="s">
        <v>196</v>
      </c>
      <c r="H23" s="15">
        <v>13.2</v>
      </c>
      <c r="I23" s="15">
        <v>13.2</v>
      </c>
      <c r="J23" s="15"/>
      <c r="K23" s="15"/>
      <c r="L23" s="15"/>
      <c r="M23" s="15">
        <v>13.2</v>
      </c>
      <c r="N23" s="15"/>
      <c r="O23" s="13"/>
      <c r="P23" s="13"/>
      <c r="Q23" s="15"/>
      <c r="R23" s="15"/>
      <c r="S23" s="15"/>
      <c r="T23" s="15"/>
      <c r="U23" s="15"/>
      <c r="V23" s="15"/>
      <c r="W23" s="15"/>
      <c r="X23" s="15"/>
      <c r="Y23" s="15"/>
      <c r="Z23" s="15"/>
    </row>
    <row r="24" ht="23.25" customHeight="1" outlineLevel="1" spans="1:26">
      <c r="A24" s="160" t="s">
        <v>43</v>
      </c>
      <c r="B24" s="13" t="s">
        <v>264</v>
      </c>
      <c r="C24" s="13" t="s">
        <v>265</v>
      </c>
      <c r="D24" s="13" t="s">
        <v>63</v>
      </c>
      <c r="E24" s="13" t="s">
        <v>64</v>
      </c>
      <c r="F24" s="13" t="s">
        <v>268</v>
      </c>
      <c r="G24" s="13" t="s">
        <v>188</v>
      </c>
      <c r="H24" s="15">
        <v>10</v>
      </c>
      <c r="I24" s="15">
        <v>10</v>
      </c>
      <c r="J24" s="15"/>
      <c r="K24" s="15"/>
      <c r="L24" s="15"/>
      <c r="M24" s="15">
        <v>10</v>
      </c>
      <c r="N24" s="15"/>
      <c r="O24" s="13"/>
      <c r="P24" s="13"/>
      <c r="Q24" s="15"/>
      <c r="R24" s="15"/>
      <c r="S24" s="15"/>
      <c r="T24" s="15"/>
      <c r="U24" s="15"/>
      <c r="V24" s="15"/>
      <c r="W24" s="15"/>
      <c r="X24" s="15"/>
      <c r="Y24" s="15"/>
      <c r="Z24" s="15"/>
    </row>
    <row r="25" ht="23.25" customHeight="1" outlineLevel="1" spans="1:26">
      <c r="A25" s="160" t="s">
        <v>43</v>
      </c>
      <c r="B25" s="13" t="s">
        <v>269</v>
      </c>
      <c r="C25" s="13" t="s">
        <v>192</v>
      </c>
      <c r="D25" s="13" t="s">
        <v>63</v>
      </c>
      <c r="E25" s="13" t="s">
        <v>64</v>
      </c>
      <c r="F25" s="13" t="s">
        <v>270</v>
      </c>
      <c r="G25" s="13" t="s">
        <v>192</v>
      </c>
      <c r="H25" s="15">
        <v>0.2</v>
      </c>
      <c r="I25" s="15">
        <v>0.2</v>
      </c>
      <c r="J25" s="15"/>
      <c r="K25" s="15"/>
      <c r="L25" s="15"/>
      <c r="M25" s="15">
        <v>0.2</v>
      </c>
      <c r="N25" s="15"/>
      <c r="O25" s="13"/>
      <c r="P25" s="13"/>
      <c r="Q25" s="15"/>
      <c r="R25" s="15"/>
      <c r="S25" s="15"/>
      <c r="T25" s="15"/>
      <c r="U25" s="15"/>
      <c r="V25" s="15"/>
      <c r="W25" s="15"/>
      <c r="X25" s="15"/>
      <c r="Y25" s="15"/>
      <c r="Z25" s="15"/>
    </row>
    <row r="26" ht="23.25" customHeight="1" outlineLevel="1" spans="1:26">
      <c r="A26" s="160" t="s">
        <v>43</v>
      </c>
      <c r="B26" s="13" t="s">
        <v>264</v>
      </c>
      <c r="C26" s="13" t="s">
        <v>265</v>
      </c>
      <c r="D26" s="13" t="s">
        <v>63</v>
      </c>
      <c r="E26" s="13" t="s">
        <v>64</v>
      </c>
      <c r="F26" s="13" t="s">
        <v>271</v>
      </c>
      <c r="G26" s="13" t="s">
        <v>205</v>
      </c>
      <c r="H26" s="15">
        <v>2</v>
      </c>
      <c r="I26" s="15">
        <v>2</v>
      </c>
      <c r="J26" s="15"/>
      <c r="K26" s="15"/>
      <c r="L26" s="15"/>
      <c r="M26" s="15">
        <v>2</v>
      </c>
      <c r="N26" s="15"/>
      <c r="O26" s="13"/>
      <c r="P26" s="13"/>
      <c r="Q26" s="15"/>
      <c r="R26" s="15"/>
      <c r="S26" s="15"/>
      <c r="T26" s="15"/>
      <c r="U26" s="15"/>
      <c r="V26" s="15"/>
      <c r="W26" s="15"/>
      <c r="X26" s="15"/>
      <c r="Y26" s="15"/>
      <c r="Z26" s="15"/>
    </row>
    <row r="27" ht="23.25" customHeight="1" outlineLevel="1" spans="1:26">
      <c r="A27" s="160" t="s">
        <v>43</v>
      </c>
      <c r="B27" s="13" t="s">
        <v>264</v>
      </c>
      <c r="C27" s="13" t="s">
        <v>265</v>
      </c>
      <c r="D27" s="13" t="s">
        <v>63</v>
      </c>
      <c r="E27" s="13" t="s">
        <v>64</v>
      </c>
      <c r="F27" s="13" t="s">
        <v>272</v>
      </c>
      <c r="G27" s="13" t="s">
        <v>184</v>
      </c>
      <c r="H27" s="15">
        <v>30</v>
      </c>
      <c r="I27" s="15">
        <v>30</v>
      </c>
      <c r="J27" s="15"/>
      <c r="K27" s="15"/>
      <c r="L27" s="15"/>
      <c r="M27" s="15">
        <v>30</v>
      </c>
      <c r="N27" s="15"/>
      <c r="O27" s="13"/>
      <c r="P27" s="13"/>
      <c r="Q27" s="15"/>
      <c r="R27" s="15"/>
      <c r="S27" s="15"/>
      <c r="T27" s="15"/>
      <c r="U27" s="15"/>
      <c r="V27" s="15"/>
      <c r="W27" s="15"/>
      <c r="X27" s="15"/>
      <c r="Y27" s="15"/>
      <c r="Z27" s="15"/>
    </row>
    <row r="28" ht="23.25" customHeight="1" outlineLevel="1" spans="1:26">
      <c r="A28" s="160" t="s">
        <v>43</v>
      </c>
      <c r="B28" s="13" t="s">
        <v>264</v>
      </c>
      <c r="C28" s="13" t="s">
        <v>265</v>
      </c>
      <c r="D28" s="13" t="s">
        <v>63</v>
      </c>
      <c r="E28" s="13" t="s">
        <v>64</v>
      </c>
      <c r="F28" s="13" t="s">
        <v>273</v>
      </c>
      <c r="G28" s="13" t="s">
        <v>189</v>
      </c>
      <c r="H28" s="15">
        <v>40</v>
      </c>
      <c r="I28" s="15">
        <v>40</v>
      </c>
      <c r="J28" s="15"/>
      <c r="K28" s="15"/>
      <c r="L28" s="15"/>
      <c r="M28" s="15">
        <v>40</v>
      </c>
      <c r="N28" s="15"/>
      <c r="O28" s="13"/>
      <c r="P28" s="13"/>
      <c r="Q28" s="15"/>
      <c r="R28" s="15"/>
      <c r="S28" s="15"/>
      <c r="T28" s="15"/>
      <c r="U28" s="15"/>
      <c r="V28" s="15"/>
      <c r="W28" s="15"/>
      <c r="X28" s="15"/>
      <c r="Y28" s="15"/>
      <c r="Z28" s="15"/>
    </row>
    <row r="29" ht="23.25" customHeight="1" outlineLevel="1" spans="1:26">
      <c r="A29" s="160" t="s">
        <v>43</v>
      </c>
      <c r="B29" s="13" t="s">
        <v>264</v>
      </c>
      <c r="C29" s="13" t="s">
        <v>265</v>
      </c>
      <c r="D29" s="13" t="s">
        <v>63</v>
      </c>
      <c r="E29" s="13" t="s">
        <v>64</v>
      </c>
      <c r="F29" s="13" t="s">
        <v>274</v>
      </c>
      <c r="G29" s="13" t="s">
        <v>183</v>
      </c>
      <c r="H29" s="15">
        <v>113.3875</v>
      </c>
      <c r="I29" s="15">
        <v>113.3875</v>
      </c>
      <c r="J29" s="15"/>
      <c r="K29" s="15"/>
      <c r="L29" s="15"/>
      <c r="M29" s="15">
        <v>113.3875</v>
      </c>
      <c r="N29" s="15"/>
      <c r="O29" s="13"/>
      <c r="P29" s="13"/>
      <c r="Q29" s="15"/>
      <c r="R29" s="15"/>
      <c r="S29" s="15"/>
      <c r="T29" s="15"/>
      <c r="U29" s="15"/>
      <c r="V29" s="15"/>
      <c r="W29" s="15"/>
      <c r="X29" s="15"/>
      <c r="Y29" s="15"/>
      <c r="Z29" s="15"/>
    </row>
    <row r="30" ht="23.25" customHeight="1" outlineLevel="1" spans="1:26">
      <c r="A30" s="160" t="s">
        <v>43</v>
      </c>
      <c r="B30" s="13" t="s">
        <v>264</v>
      </c>
      <c r="C30" s="13" t="s">
        <v>265</v>
      </c>
      <c r="D30" s="13" t="s">
        <v>63</v>
      </c>
      <c r="E30" s="13" t="s">
        <v>64</v>
      </c>
      <c r="F30" s="13" t="s">
        <v>275</v>
      </c>
      <c r="G30" s="13" t="s">
        <v>212</v>
      </c>
      <c r="H30" s="15">
        <v>18.2</v>
      </c>
      <c r="I30" s="15">
        <v>18.2</v>
      </c>
      <c r="J30" s="15"/>
      <c r="K30" s="15"/>
      <c r="L30" s="15"/>
      <c r="M30" s="15">
        <v>18.2</v>
      </c>
      <c r="N30" s="15"/>
      <c r="O30" s="13"/>
      <c r="P30" s="13"/>
      <c r="Q30" s="15"/>
      <c r="R30" s="15"/>
      <c r="S30" s="15"/>
      <c r="T30" s="15"/>
      <c r="U30" s="15"/>
      <c r="V30" s="15"/>
      <c r="W30" s="15"/>
      <c r="X30" s="15"/>
      <c r="Y30" s="15"/>
      <c r="Z30" s="15"/>
    </row>
    <row r="31" ht="23.25" customHeight="1" outlineLevel="1" spans="1:26">
      <c r="A31" s="160" t="s">
        <v>43</v>
      </c>
      <c r="B31" s="13" t="s">
        <v>264</v>
      </c>
      <c r="C31" s="13" t="s">
        <v>265</v>
      </c>
      <c r="D31" s="13" t="s">
        <v>61</v>
      </c>
      <c r="E31" s="13" t="s">
        <v>62</v>
      </c>
      <c r="F31" s="13" t="s">
        <v>276</v>
      </c>
      <c r="G31" s="13" t="s">
        <v>194</v>
      </c>
      <c r="H31" s="15">
        <v>46.26</v>
      </c>
      <c r="I31" s="15">
        <v>46.26</v>
      </c>
      <c r="J31" s="15"/>
      <c r="K31" s="15"/>
      <c r="L31" s="15"/>
      <c r="M31" s="15">
        <v>46.26</v>
      </c>
      <c r="N31" s="15"/>
      <c r="O31" s="13"/>
      <c r="P31" s="13"/>
      <c r="Q31" s="15"/>
      <c r="R31" s="15"/>
      <c r="S31" s="15"/>
      <c r="T31" s="15"/>
      <c r="U31" s="15"/>
      <c r="V31" s="15"/>
      <c r="W31" s="15"/>
      <c r="X31" s="15"/>
      <c r="Y31" s="15"/>
      <c r="Z31" s="15"/>
    </row>
    <row r="32" ht="23.25" customHeight="1" outlineLevel="1" spans="1:26">
      <c r="A32" s="160" t="s">
        <v>43</v>
      </c>
      <c r="B32" s="13" t="s">
        <v>277</v>
      </c>
      <c r="C32" s="13" t="s">
        <v>278</v>
      </c>
      <c r="D32" s="13" t="s">
        <v>73</v>
      </c>
      <c r="E32" s="13" t="s">
        <v>74</v>
      </c>
      <c r="F32" s="13" t="s">
        <v>274</v>
      </c>
      <c r="G32" s="13" t="s">
        <v>183</v>
      </c>
      <c r="H32" s="15">
        <v>2.639</v>
      </c>
      <c r="I32" s="15">
        <v>2.639</v>
      </c>
      <c r="J32" s="15"/>
      <c r="K32" s="15"/>
      <c r="L32" s="15"/>
      <c r="M32" s="15">
        <v>2.639</v>
      </c>
      <c r="N32" s="15"/>
      <c r="O32" s="13"/>
      <c r="P32" s="13"/>
      <c r="Q32" s="15"/>
      <c r="R32" s="15"/>
      <c r="S32" s="15"/>
      <c r="T32" s="15"/>
      <c r="U32" s="15"/>
      <c r="V32" s="15"/>
      <c r="W32" s="15"/>
      <c r="X32" s="15"/>
      <c r="Y32" s="15"/>
      <c r="Z32" s="15"/>
    </row>
    <row r="33" ht="23.25" customHeight="1" outlineLevel="1" spans="1:26">
      <c r="A33" s="160" t="s">
        <v>43</v>
      </c>
      <c r="B33" s="13" t="s">
        <v>279</v>
      </c>
      <c r="C33" s="13" t="s">
        <v>191</v>
      </c>
      <c r="D33" s="13" t="s">
        <v>63</v>
      </c>
      <c r="E33" s="13" t="s">
        <v>64</v>
      </c>
      <c r="F33" s="13" t="s">
        <v>280</v>
      </c>
      <c r="G33" s="13" t="s">
        <v>191</v>
      </c>
      <c r="H33" s="15">
        <v>21.956022</v>
      </c>
      <c r="I33" s="15">
        <v>21.956022</v>
      </c>
      <c r="J33" s="15"/>
      <c r="K33" s="15"/>
      <c r="L33" s="15"/>
      <c r="M33" s="15">
        <v>21.956022</v>
      </c>
      <c r="N33" s="15"/>
      <c r="O33" s="13"/>
      <c r="P33" s="13"/>
      <c r="Q33" s="15"/>
      <c r="R33" s="15"/>
      <c r="S33" s="15"/>
      <c r="T33" s="15"/>
      <c r="U33" s="15"/>
      <c r="V33" s="15"/>
      <c r="W33" s="15"/>
      <c r="X33" s="15"/>
      <c r="Y33" s="15"/>
      <c r="Z33" s="15"/>
    </row>
    <row r="34" ht="23.25" customHeight="1" outlineLevel="1" spans="1:26">
      <c r="A34" s="160" t="s">
        <v>43</v>
      </c>
      <c r="B34" s="13" t="s">
        <v>281</v>
      </c>
      <c r="C34" s="13" t="s">
        <v>198</v>
      </c>
      <c r="D34" s="13" t="s">
        <v>63</v>
      </c>
      <c r="E34" s="13" t="s">
        <v>64</v>
      </c>
      <c r="F34" s="13" t="s">
        <v>282</v>
      </c>
      <c r="G34" s="13" t="s">
        <v>198</v>
      </c>
      <c r="H34" s="15">
        <v>52.21104</v>
      </c>
      <c r="I34" s="15">
        <v>52.21104</v>
      </c>
      <c r="J34" s="15"/>
      <c r="K34" s="15"/>
      <c r="L34" s="15"/>
      <c r="M34" s="15">
        <v>52.21104</v>
      </c>
      <c r="N34" s="15"/>
      <c r="O34" s="13"/>
      <c r="P34" s="13"/>
      <c r="Q34" s="15"/>
      <c r="R34" s="15"/>
      <c r="S34" s="15"/>
      <c r="T34" s="15"/>
      <c r="U34" s="15"/>
      <c r="V34" s="15"/>
      <c r="W34" s="15"/>
      <c r="X34" s="15"/>
      <c r="Y34" s="15"/>
      <c r="Z34" s="15"/>
    </row>
    <row r="35" ht="23.25" customHeight="1" outlineLevel="1" spans="1:26">
      <c r="A35" s="160" t="s">
        <v>43</v>
      </c>
      <c r="B35" s="13" t="s">
        <v>281</v>
      </c>
      <c r="C35" s="13" t="s">
        <v>198</v>
      </c>
      <c r="D35" s="13" t="s">
        <v>73</v>
      </c>
      <c r="E35" s="13" t="s">
        <v>74</v>
      </c>
      <c r="F35" s="13" t="s">
        <v>282</v>
      </c>
      <c r="G35" s="13" t="s">
        <v>198</v>
      </c>
      <c r="H35" s="15">
        <v>8.466534</v>
      </c>
      <c r="I35" s="15">
        <v>8.466534</v>
      </c>
      <c r="J35" s="15"/>
      <c r="K35" s="15"/>
      <c r="L35" s="15"/>
      <c r="M35" s="15">
        <v>8.466534</v>
      </c>
      <c r="N35" s="15"/>
      <c r="O35" s="13"/>
      <c r="P35" s="13"/>
      <c r="Q35" s="15"/>
      <c r="R35" s="15"/>
      <c r="S35" s="15"/>
      <c r="T35" s="15"/>
      <c r="U35" s="15"/>
      <c r="V35" s="15"/>
      <c r="W35" s="15"/>
      <c r="X35" s="15"/>
      <c r="Y35" s="15"/>
      <c r="Z35" s="15"/>
    </row>
    <row r="36" ht="23.25" customHeight="1" outlineLevel="1" spans="1:26">
      <c r="A36" s="160" t="s">
        <v>43</v>
      </c>
      <c r="B36" s="13" t="s">
        <v>283</v>
      </c>
      <c r="C36" s="13" t="s">
        <v>200</v>
      </c>
      <c r="D36" s="13" t="s">
        <v>63</v>
      </c>
      <c r="E36" s="13" t="s">
        <v>64</v>
      </c>
      <c r="F36" s="13" t="s">
        <v>284</v>
      </c>
      <c r="G36" s="13" t="s">
        <v>200</v>
      </c>
      <c r="H36" s="15">
        <v>58.4808</v>
      </c>
      <c r="I36" s="15">
        <v>58.4808</v>
      </c>
      <c r="J36" s="15"/>
      <c r="K36" s="15"/>
      <c r="L36" s="15"/>
      <c r="M36" s="15">
        <v>58.4808</v>
      </c>
      <c r="N36" s="15"/>
      <c r="O36" s="13"/>
      <c r="P36" s="13"/>
      <c r="Q36" s="15"/>
      <c r="R36" s="15"/>
      <c r="S36" s="15"/>
      <c r="T36" s="15"/>
      <c r="U36" s="15"/>
      <c r="V36" s="15"/>
      <c r="W36" s="15"/>
      <c r="X36" s="15"/>
      <c r="Y36" s="15"/>
      <c r="Z36" s="15"/>
    </row>
    <row r="37" ht="23.25" customHeight="1" outlineLevel="1" spans="1:26">
      <c r="A37" s="160" t="s">
        <v>43</v>
      </c>
      <c r="B37" s="13" t="s">
        <v>283</v>
      </c>
      <c r="C37" s="13" t="s">
        <v>200</v>
      </c>
      <c r="D37" s="13" t="s">
        <v>73</v>
      </c>
      <c r="E37" s="13" t="s">
        <v>74</v>
      </c>
      <c r="F37" s="13" t="s">
        <v>284</v>
      </c>
      <c r="G37" s="13" t="s">
        <v>200</v>
      </c>
      <c r="H37" s="15">
        <v>9.066967</v>
      </c>
      <c r="I37" s="15">
        <v>9.066967</v>
      </c>
      <c r="J37" s="15"/>
      <c r="K37" s="15"/>
      <c r="L37" s="15"/>
      <c r="M37" s="15">
        <v>9.066967</v>
      </c>
      <c r="N37" s="15"/>
      <c r="O37" s="13"/>
      <c r="P37" s="13"/>
      <c r="Q37" s="15"/>
      <c r="R37" s="15"/>
      <c r="S37" s="15"/>
      <c r="T37" s="15"/>
      <c r="U37" s="15"/>
      <c r="V37" s="15"/>
      <c r="W37" s="15"/>
      <c r="X37" s="15"/>
      <c r="Y37" s="15"/>
      <c r="Z37" s="15"/>
    </row>
    <row r="38" ht="23.25" customHeight="1" outlineLevel="1" spans="1:26">
      <c r="A38" s="160" t="s">
        <v>43</v>
      </c>
      <c r="B38" s="13" t="s">
        <v>285</v>
      </c>
      <c r="C38" s="13" t="s">
        <v>286</v>
      </c>
      <c r="D38" s="13" t="s">
        <v>79</v>
      </c>
      <c r="E38" s="13" t="s">
        <v>80</v>
      </c>
      <c r="F38" s="13" t="s">
        <v>287</v>
      </c>
      <c r="G38" s="13" t="s">
        <v>208</v>
      </c>
      <c r="H38" s="15">
        <v>0.544704</v>
      </c>
      <c r="I38" s="15">
        <v>0.544704</v>
      </c>
      <c r="J38" s="15"/>
      <c r="K38" s="15"/>
      <c r="L38" s="15"/>
      <c r="M38" s="15">
        <v>0.544704</v>
      </c>
      <c r="N38" s="15"/>
      <c r="O38" s="13"/>
      <c r="P38" s="13"/>
      <c r="Q38" s="15"/>
      <c r="R38" s="15"/>
      <c r="S38" s="15"/>
      <c r="T38" s="15"/>
      <c r="U38" s="15"/>
      <c r="V38" s="15"/>
      <c r="W38" s="15"/>
      <c r="X38" s="15"/>
      <c r="Y38" s="15"/>
      <c r="Z38" s="15"/>
    </row>
    <row r="39" ht="23.25" customHeight="1" outlineLevel="1" spans="1:26">
      <c r="A39" s="160" t="s">
        <v>43</v>
      </c>
      <c r="B39" s="13" t="s">
        <v>288</v>
      </c>
      <c r="C39" s="13" t="s">
        <v>289</v>
      </c>
      <c r="D39" s="13" t="s">
        <v>88</v>
      </c>
      <c r="E39" s="13" t="s">
        <v>89</v>
      </c>
      <c r="F39" s="13" t="s">
        <v>256</v>
      </c>
      <c r="G39" s="13" t="s">
        <v>175</v>
      </c>
      <c r="H39" s="15">
        <v>100</v>
      </c>
      <c r="I39" s="15"/>
      <c r="J39" s="15"/>
      <c r="K39" s="15"/>
      <c r="L39" s="15"/>
      <c r="M39" s="15">
        <v>100</v>
      </c>
      <c r="N39" s="15">
        <v>-100</v>
      </c>
      <c r="O39" s="13"/>
      <c r="P39" s="13"/>
      <c r="Q39" s="15"/>
      <c r="R39" s="15"/>
      <c r="S39" s="15"/>
      <c r="T39" s="15">
        <v>100</v>
      </c>
      <c r="U39" s="15"/>
      <c r="V39" s="15"/>
      <c r="W39" s="15"/>
      <c r="X39" s="15"/>
      <c r="Y39" s="15"/>
      <c r="Z39" s="15"/>
    </row>
    <row r="40" ht="23.25" customHeight="1" outlineLevel="1" spans="1:26">
      <c r="A40" s="160" t="s">
        <v>43</v>
      </c>
      <c r="B40" s="13" t="s">
        <v>290</v>
      </c>
      <c r="C40" s="13" t="s">
        <v>291</v>
      </c>
      <c r="D40" s="13" t="s">
        <v>63</v>
      </c>
      <c r="E40" s="13" t="s">
        <v>64</v>
      </c>
      <c r="F40" s="13" t="s">
        <v>245</v>
      </c>
      <c r="G40" s="13" t="s">
        <v>162</v>
      </c>
      <c r="H40" s="15">
        <v>120</v>
      </c>
      <c r="I40" s="15"/>
      <c r="J40" s="15"/>
      <c r="K40" s="15"/>
      <c r="L40" s="15"/>
      <c r="M40" s="15">
        <v>120</v>
      </c>
      <c r="N40" s="15">
        <v>-120</v>
      </c>
      <c r="O40" s="13"/>
      <c r="P40" s="13"/>
      <c r="Q40" s="15"/>
      <c r="R40" s="15"/>
      <c r="S40" s="15"/>
      <c r="T40" s="15"/>
      <c r="U40" s="15">
        <v>120</v>
      </c>
      <c r="V40" s="15"/>
      <c r="W40" s="15"/>
      <c r="X40" s="15"/>
      <c r="Y40" s="15"/>
      <c r="Z40" s="15">
        <v>120</v>
      </c>
    </row>
    <row r="41" ht="23.25" customHeight="1" spans="1:26">
      <c r="A41" s="160" t="s">
        <v>43</v>
      </c>
      <c r="B41" s="13" t="s">
        <v>292</v>
      </c>
      <c r="C41" s="13" t="s">
        <v>293</v>
      </c>
      <c r="D41" s="13" t="s">
        <v>63</v>
      </c>
      <c r="E41" s="13" t="s">
        <v>64</v>
      </c>
      <c r="F41" s="13" t="s">
        <v>294</v>
      </c>
      <c r="G41" s="13" t="s">
        <v>179</v>
      </c>
      <c r="H41" s="15">
        <v>110</v>
      </c>
      <c r="I41" s="15">
        <v>110</v>
      </c>
      <c r="J41" s="15"/>
      <c r="K41" s="15"/>
      <c r="L41" s="15"/>
      <c r="M41" s="15">
        <v>110</v>
      </c>
      <c r="N41" s="15"/>
      <c r="O41" s="13"/>
      <c r="P41" s="13"/>
      <c r="Q41" s="15"/>
      <c r="R41" s="15"/>
      <c r="S41" s="15"/>
      <c r="T41" s="15"/>
      <c r="U41" s="15"/>
      <c r="V41" s="15"/>
      <c r="W41" s="15"/>
      <c r="X41" s="15"/>
      <c r="Y41" s="15"/>
      <c r="Z41" s="15"/>
    </row>
    <row r="42" ht="17.25" customHeight="1" spans="1:26">
      <c r="A42" s="161" t="s">
        <v>98</v>
      </c>
      <c r="B42" s="162"/>
      <c r="C42" s="162"/>
      <c r="D42" s="162"/>
      <c r="E42" s="162"/>
      <c r="F42" s="162"/>
      <c r="G42" s="163"/>
      <c r="H42" s="15">
        <v>5130.297002</v>
      </c>
      <c r="I42" s="15">
        <v>4910.297002</v>
      </c>
      <c r="J42" s="15"/>
      <c r="K42" s="15"/>
      <c r="L42" s="15"/>
      <c r="M42" s="15">
        <v>5130.297002</v>
      </c>
      <c r="N42" s="15">
        <v>-220</v>
      </c>
      <c r="O42" s="15"/>
      <c r="P42" s="15"/>
      <c r="Q42" s="15"/>
      <c r="R42" s="15"/>
      <c r="S42" s="15"/>
      <c r="T42" s="15">
        <v>100</v>
      </c>
      <c r="U42" s="15">
        <v>120</v>
      </c>
      <c r="V42" s="15"/>
      <c r="W42" s="15"/>
      <c r="X42" s="15"/>
      <c r="Y42" s="15"/>
      <c r="Z42" s="15">
        <v>120</v>
      </c>
    </row>
  </sheetData>
  <mergeCells count="32">
    <mergeCell ref="A2:Z2"/>
    <mergeCell ref="A3:G3"/>
    <mergeCell ref="H4:Z4"/>
    <mergeCell ref="I5:P5"/>
    <mergeCell ref="Q5:S5"/>
    <mergeCell ref="U5:Z5"/>
    <mergeCell ref="I6:J6"/>
    <mergeCell ref="A42:G4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topLeftCell="A8" workbookViewId="0">
      <selection activeCell="A1" sqref="A1"/>
    </sheetView>
  </sheetViews>
  <sheetFormatPr defaultColWidth="7.09166666666667" defaultRowHeight="14.25" customHeight="1"/>
  <cols>
    <col min="1" max="1" width="8" customWidth="1"/>
    <col min="2" max="2" width="10.45" customWidth="1"/>
    <col min="3" max="3" width="25.45" customWidth="1"/>
    <col min="4" max="4" width="18.45" customWidth="1"/>
    <col min="5" max="5" width="8.63333333333333" customWidth="1"/>
    <col min="6" max="6" width="13.725" customWidth="1"/>
    <col min="7" max="7" width="7.63333333333333" customWidth="1"/>
    <col min="8" max="8" width="13.725" customWidth="1"/>
    <col min="9" max="10" width="8.36666666666667" customWidth="1"/>
    <col min="11" max="11" width="8.45" customWidth="1"/>
    <col min="12" max="14" width="9.45" customWidth="1"/>
    <col min="15" max="15" width="9.90833333333333" customWidth="1"/>
    <col min="16" max="17" width="8.63333333333333" customWidth="1"/>
    <col min="19" max="19" width="8" customWidth="1"/>
    <col min="20" max="21" width="9.26666666666667" customWidth="1"/>
    <col min="22" max="22" width="9.09166666666667" customWidth="1"/>
    <col min="23" max="23" width="8" customWidth="1"/>
  </cols>
  <sheetData>
    <row r="1" ht="13.5" customHeight="1" spans="2:23">
      <c r="B1" s="141"/>
      <c r="E1" s="1"/>
      <c r="F1" s="1"/>
      <c r="G1" s="1"/>
      <c r="H1" s="1"/>
      <c r="U1" s="141"/>
      <c r="W1" s="148" t="s">
        <v>295</v>
      </c>
    </row>
    <row r="2" ht="27.75" customHeight="1" spans="1:23">
      <c r="A2" s="3" t="s">
        <v>296</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"单位名称："&amp;"曲靖市民族中学"</f>
        <v>单位名称：曲靖市民族中学</v>
      </c>
      <c r="B3" s="5"/>
      <c r="C3" s="5"/>
      <c r="D3" s="5"/>
      <c r="E3" s="5"/>
      <c r="F3" s="5"/>
      <c r="G3" s="5"/>
      <c r="H3" s="5"/>
      <c r="I3" s="6"/>
      <c r="J3" s="6"/>
      <c r="K3" s="6"/>
      <c r="L3" s="6"/>
      <c r="M3" s="6"/>
      <c r="N3" s="6"/>
      <c r="O3" s="6"/>
      <c r="P3" s="6"/>
      <c r="Q3" s="6"/>
      <c r="U3" s="141"/>
      <c r="W3" s="287" t="s">
        <v>2</v>
      </c>
    </row>
    <row r="4" ht="21.75" customHeight="1" spans="1:23">
      <c r="A4" s="8" t="s">
        <v>297</v>
      </c>
      <c r="B4" s="9" t="s">
        <v>224</v>
      </c>
      <c r="C4" s="8" t="s">
        <v>225</v>
      </c>
      <c r="D4" s="8" t="s">
        <v>223</v>
      </c>
      <c r="E4" s="9" t="s">
        <v>226</v>
      </c>
      <c r="F4" s="9" t="s">
        <v>227</v>
      </c>
      <c r="G4" s="9" t="s">
        <v>298</v>
      </c>
      <c r="H4" s="9" t="s">
        <v>299</v>
      </c>
      <c r="I4" s="10" t="s">
        <v>29</v>
      </c>
      <c r="J4" s="10" t="s">
        <v>300</v>
      </c>
      <c r="K4" s="10"/>
      <c r="L4" s="10"/>
      <c r="M4" s="10"/>
      <c r="N4" s="10" t="s">
        <v>232</v>
      </c>
      <c r="O4" s="10"/>
      <c r="P4" s="10"/>
      <c r="Q4" s="9" t="s">
        <v>35</v>
      </c>
      <c r="R4" s="10" t="s">
        <v>36</v>
      </c>
      <c r="S4" s="10"/>
      <c r="T4" s="10"/>
      <c r="U4" s="10"/>
      <c r="V4" s="10"/>
      <c r="W4" s="10"/>
    </row>
    <row r="5" ht="21.75" customHeight="1" spans="1:23">
      <c r="A5" s="8"/>
      <c r="B5" s="10"/>
      <c r="C5" s="8"/>
      <c r="D5" s="8"/>
      <c r="E5" s="142"/>
      <c r="F5" s="142"/>
      <c r="G5" s="142"/>
      <c r="H5" s="142"/>
      <c r="I5" s="10"/>
      <c r="J5" s="146" t="s">
        <v>32</v>
      </c>
      <c r="K5" s="10"/>
      <c r="L5" s="9" t="s">
        <v>33</v>
      </c>
      <c r="M5" s="9" t="s">
        <v>34</v>
      </c>
      <c r="N5" s="9" t="s">
        <v>32</v>
      </c>
      <c r="O5" s="9" t="s">
        <v>33</v>
      </c>
      <c r="P5" s="9" t="s">
        <v>34</v>
      </c>
      <c r="Q5" s="142"/>
      <c r="R5" s="9" t="s">
        <v>31</v>
      </c>
      <c r="S5" s="9" t="s">
        <v>37</v>
      </c>
      <c r="T5" s="9" t="s">
        <v>239</v>
      </c>
      <c r="U5" s="9" t="s">
        <v>39</v>
      </c>
      <c r="V5" s="9" t="s">
        <v>40</v>
      </c>
      <c r="W5" s="9" t="s">
        <v>41</v>
      </c>
    </row>
    <row r="6" ht="21" customHeight="1" spans="1:23">
      <c r="A6" s="10"/>
      <c r="B6" s="10"/>
      <c r="C6" s="10"/>
      <c r="D6" s="10"/>
      <c r="E6" s="10"/>
      <c r="F6" s="10"/>
      <c r="G6" s="10"/>
      <c r="H6" s="10"/>
      <c r="I6" s="10"/>
      <c r="J6" s="147" t="s">
        <v>31</v>
      </c>
      <c r="K6" s="10"/>
      <c r="L6" s="10"/>
      <c r="M6" s="10"/>
      <c r="N6" s="10"/>
      <c r="O6" s="10"/>
      <c r="P6" s="10"/>
      <c r="Q6" s="10"/>
      <c r="R6" s="10"/>
      <c r="S6" s="10"/>
      <c r="T6" s="10"/>
      <c r="U6" s="10"/>
      <c r="V6" s="10"/>
      <c r="W6" s="10"/>
    </row>
    <row r="7" ht="39.75" customHeight="1" spans="1:23">
      <c r="A7" s="8"/>
      <c r="B7" s="10"/>
      <c r="C7" s="8"/>
      <c r="D7" s="8"/>
      <c r="E7" s="9"/>
      <c r="F7" s="9"/>
      <c r="G7" s="9"/>
      <c r="H7" s="9"/>
      <c r="I7" s="10"/>
      <c r="J7" s="46" t="s">
        <v>31</v>
      </c>
      <c r="K7" s="46" t="s">
        <v>301</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302</v>
      </c>
      <c r="D9" s="14"/>
      <c r="E9" s="14"/>
      <c r="F9" s="14"/>
      <c r="G9" s="14"/>
      <c r="H9" s="14"/>
      <c r="I9" s="15">
        <v>17.1522</v>
      </c>
      <c r="J9" s="15">
        <v>17.1522</v>
      </c>
      <c r="K9" s="15">
        <v>17.1522</v>
      </c>
      <c r="L9" s="15"/>
      <c r="M9" s="15"/>
      <c r="N9" s="15"/>
      <c r="O9" s="15"/>
      <c r="P9" s="15"/>
      <c r="Q9" s="15"/>
      <c r="R9" s="15"/>
      <c r="S9" s="15"/>
      <c r="T9" s="15"/>
      <c r="U9" s="15"/>
      <c r="V9" s="15"/>
      <c r="W9" s="15"/>
    </row>
    <row r="10" ht="23.25" customHeight="1" spans="1:23">
      <c r="A10" s="13" t="s">
        <v>303</v>
      </c>
      <c r="B10" s="13" t="s">
        <v>304</v>
      </c>
      <c r="C10" s="13" t="s">
        <v>302</v>
      </c>
      <c r="D10" s="13" t="s">
        <v>43</v>
      </c>
      <c r="E10" s="13" t="s">
        <v>61</v>
      </c>
      <c r="F10" s="13" t="s">
        <v>62</v>
      </c>
      <c r="G10" s="13" t="s">
        <v>305</v>
      </c>
      <c r="H10" s="13" t="s">
        <v>185</v>
      </c>
      <c r="I10" s="15">
        <v>0.2</v>
      </c>
      <c r="J10" s="15">
        <v>0.2</v>
      </c>
      <c r="K10" s="15">
        <v>0.2</v>
      </c>
      <c r="L10" s="15"/>
      <c r="M10" s="15"/>
      <c r="N10" s="15"/>
      <c r="O10" s="15"/>
      <c r="P10" s="15"/>
      <c r="Q10" s="15"/>
      <c r="R10" s="15"/>
      <c r="S10" s="15"/>
      <c r="T10" s="15"/>
      <c r="U10" s="15"/>
      <c r="V10" s="15"/>
      <c r="W10" s="15"/>
    </row>
    <row r="11" ht="23.25" customHeight="1" spans="1:23">
      <c r="A11" s="13" t="s">
        <v>303</v>
      </c>
      <c r="B11" s="13" t="s">
        <v>304</v>
      </c>
      <c r="C11" s="13" t="s">
        <v>302</v>
      </c>
      <c r="D11" s="13" t="s">
        <v>43</v>
      </c>
      <c r="E11" s="13" t="s">
        <v>61</v>
      </c>
      <c r="F11" s="13" t="s">
        <v>62</v>
      </c>
      <c r="G11" s="13" t="s">
        <v>306</v>
      </c>
      <c r="H11" s="13" t="s">
        <v>186</v>
      </c>
      <c r="I11" s="15">
        <v>16.9522</v>
      </c>
      <c r="J11" s="15">
        <v>16.9522</v>
      </c>
      <c r="K11" s="15">
        <v>16.9522</v>
      </c>
      <c r="L11" s="15"/>
      <c r="M11" s="15"/>
      <c r="N11" s="15"/>
      <c r="O11" s="15"/>
      <c r="P11" s="13"/>
      <c r="Q11" s="15"/>
      <c r="R11" s="15"/>
      <c r="S11" s="15"/>
      <c r="T11" s="15"/>
      <c r="U11" s="15"/>
      <c r="V11" s="15"/>
      <c r="W11" s="15"/>
    </row>
    <row r="12" ht="23.25" customHeight="1" spans="1:23">
      <c r="A12" s="13"/>
      <c r="B12" s="13"/>
      <c r="C12" s="13" t="s">
        <v>307</v>
      </c>
      <c r="D12" s="13"/>
      <c r="E12" s="13"/>
      <c r="F12" s="13"/>
      <c r="G12" s="13"/>
      <c r="H12" s="13"/>
      <c r="I12" s="15">
        <v>31.1343</v>
      </c>
      <c r="J12" s="15">
        <v>31.1343</v>
      </c>
      <c r="K12" s="15">
        <v>31.1343</v>
      </c>
      <c r="L12" s="15"/>
      <c r="M12" s="15"/>
      <c r="N12" s="15"/>
      <c r="O12" s="15"/>
      <c r="P12" s="13"/>
      <c r="Q12" s="15"/>
      <c r="R12" s="15"/>
      <c r="S12" s="15"/>
      <c r="T12" s="15"/>
      <c r="U12" s="15"/>
      <c r="V12" s="15"/>
      <c r="W12" s="15"/>
    </row>
    <row r="13" ht="23.25" customHeight="1" spans="1:23">
      <c r="A13" s="13" t="s">
        <v>303</v>
      </c>
      <c r="B13" s="13" t="s">
        <v>308</v>
      </c>
      <c r="C13" s="13" t="s">
        <v>307</v>
      </c>
      <c r="D13" s="13" t="s">
        <v>43</v>
      </c>
      <c r="E13" s="13" t="s">
        <v>61</v>
      </c>
      <c r="F13" s="13" t="s">
        <v>62</v>
      </c>
      <c r="G13" s="13" t="s">
        <v>309</v>
      </c>
      <c r="H13" s="13" t="s">
        <v>177</v>
      </c>
      <c r="I13" s="15">
        <v>31.1343</v>
      </c>
      <c r="J13" s="15">
        <v>31.1343</v>
      </c>
      <c r="K13" s="15">
        <v>31.1343</v>
      </c>
      <c r="L13" s="15"/>
      <c r="M13" s="15"/>
      <c r="N13" s="15"/>
      <c r="O13" s="15"/>
      <c r="P13" s="13"/>
      <c r="Q13" s="15"/>
      <c r="R13" s="15"/>
      <c r="S13" s="15"/>
      <c r="T13" s="15"/>
      <c r="U13" s="15"/>
      <c r="V13" s="15"/>
      <c r="W13" s="15"/>
    </row>
    <row r="14" ht="23.25" customHeight="1" spans="1:23">
      <c r="A14" s="13"/>
      <c r="B14" s="13"/>
      <c r="C14" s="13" t="s">
        <v>310</v>
      </c>
      <c r="D14" s="13"/>
      <c r="E14" s="13"/>
      <c r="F14" s="13"/>
      <c r="G14" s="13"/>
      <c r="H14" s="13"/>
      <c r="I14" s="15">
        <v>52.62</v>
      </c>
      <c r="J14" s="15">
        <v>52.62</v>
      </c>
      <c r="K14" s="15">
        <v>52.62</v>
      </c>
      <c r="L14" s="15"/>
      <c r="M14" s="15"/>
      <c r="N14" s="15"/>
      <c r="O14" s="15"/>
      <c r="P14" s="13"/>
      <c r="Q14" s="15"/>
      <c r="R14" s="15"/>
      <c r="S14" s="15"/>
      <c r="T14" s="15"/>
      <c r="U14" s="15"/>
      <c r="V14" s="15"/>
      <c r="W14" s="15"/>
    </row>
    <row r="15" ht="23.25" customHeight="1" spans="1:23">
      <c r="A15" s="13" t="s">
        <v>303</v>
      </c>
      <c r="B15" s="13" t="s">
        <v>311</v>
      </c>
      <c r="C15" s="13" t="s">
        <v>310</v>
      </c>
      <c r="D15" s="13" t="s">
        <v>43</v>
      </c>
      <c r="E15" s="13" t="s">
        <v>61</v>
      </c>
      <c r="F15" s="13" t="s">
        <v>62</v>
      </c>
      <c r="G15" s="13" t="s">
        <v>309</v>
      </c>
      <c r="H15" s="13" t="s">
        <v>177</v>
      </c>
      <c r="I15" s="15">
        <v>52.62</v>
      </c>
      <c r="J15" s="15">
        <v>52.62</v>
      </c>
      <c r="K15" s="15">
        <v>52.62</v>
      </c>
      <c r="L15" s="15"/>
      <c r="M15" s="15"/>
      <c r="N15" s="15"/>
      <c r="O15" s="15"/>
      <c r="P15" s="13"/>
      <c r="Q15" s="15"/>
      <c r="R15" s="15"/>
      <c r="S15" s="15"/>
      <c r="T15" s="15"/>
      <c r="U15" s="15"/>
      <c r="V15" s="15"/>
      <c r="W15" s="15"/>
    </row>
    <row r="16" ht="23.25" customHeight="1" spans="1:23">
      <c r="A16" s="13"/>
      <c r="B16" s="13"/>
      <c r="C16" s="13" t="s">
        <v>312</v>
      </c>
      <c r="D16" s="13"/>
      <c r="E16" s="13"/>
      <c r="F16" s="13"/>
      <c r="G16" s="13"/>
      <c r="H16" s="13"/>
      <c r="I16" s="15">
        <v>5.04</v>
      </c>
      <c r="J16" s="15">
        <v>5.04</v>
      </c>
      <c r="K16" s="15">
        <v>5.04</v>
      </c>
      <c r="L16" s="15"/>
      <c r="M16" s="15"/>
      <c r="N16" s="15"/>
      <c r="O16" s="15"/>
      <c r="P16" s="13"/>
      <c r="Q16" s="15"/>
      <c r="R16" s="15"/>
      <c r="S16" s="15"/>
      <c r="T16" s="15"/>
      <c r="U16" s="15"/>
      <c r="V16" s="15"/>
      <c r="W16" s="15"/>
    </row>
    <row r="17" ht="23.25" customHeight="1" spans="1:23">
      <c r="A17" s="13" t="s">
        <v>303</v>
      </c>
      <c r="B17" s="13" t="s">
        <v>313</v>
      </c>
      <c r="C17" s="13" t="s">
        <v>312</v>
      </c>
      <c r="D17" s="13" t="s">
        <v>43</v>
      </c>
      <c r="E17" s="13" t="s">
        <v>63</v>
      </c>
      <c r="F17" s="13" t="s">
        <v>64</v>
      </c>
      <c r="G17" s="13" t="s">
        <v>309</v>
      </c>
      <c r="H17" s="13" t="s">
        <v>177</v>
      </c>
      <c r="I17" s="15">
        <v>5.04</v>
      </c>
      <c r="J17" s="15">
        <v>5.04</v>
      </c>
      <c r="K17" s="15">
        <v>5.04</v>
      </c>
      <c r="L17" s="15"/>
      <c r="M17" s="15"/>
      <c r="N17" s="15"/>
      <c r="O17" s="15"/>
      <c r="P17" s="13"/>
      <c r="Q17" s="15"/>
      <c r="R17" s="15"/>
      <c r="S17" s="15"/>
      <c r="T17" s="15"/>
      <c r="U17" s="15"/>
      <c r="V17" s="15"/>
      <c r="W17" s="15"/>
    </row>
    <row r="18" ht="23.25" customHeight="1" spans="1:23">
      <c r="A18" s="13"/>
      <c r="B18" s="13"/>
      <c r="C18" s="13" t="s">
        <v>314</v>
      </c>
      <c r="D18" s="13"/>
      <c r="E18" s="13"/>
      <c r="F18" s="13"/>
      <c r="G18" s="13"/>
      <c r="H18" s="13"/>
      <c r="I18" s="15">
        <v>0.75</v>
      </c>
      <c r="J18" s="15">
        <v>0.75</v>
      </c>
      <c r="K18" s="15">
        <v>0.75</v>
      </c>
      <c r="L18" s="15"/>
      <c r="M18" s="15"/>
      <c r="N18" s="15"/>
      <c r="O18" s="15"/>
      <c r="P18" s="13"/>
      <c r="Q18" s="15"/>
      <c r="R18" s="15"/>
      <c r="S18" s="15"/>
      <c r="T18" s="15"/>
      <c r="U18" s="15"/>
      <c r="V18" s="15"/>
      <c r="W18" s="15"/>
    </row>
    <row r="19" ht="23.25" customHeight="1" spans="1:23">
      <c r="A19" s="13" t="s">
        <v>303</v>
      </c>
      <c r="B19" s="13" t="s">
        <v>315</v>
      </c>
      <c r="C19" s="13" t="s">
        <v>314</v>
      </c>
      <c r="D19" s="13" t="s">
        <v>43</v>
      </c>
      <c r="E19" s="13" t="s">
        <v>63</v>
      </c>
      <c r="F19" s="13" t="s">
        <v>64</v>
      </c>
      <c r="G19" s="13" t="s">
        <v>309</v>
      </c>
      <c r="H19" s="13" t="s">
        <v>177</v>
      </c>
      <c r="I19" s="15">
        <v>0.75</v>
      </c>
      <c r="J19" s="15">
        <v>0.75</v>
      </c>
      <c r="K19" s="15">
        <v>0.75</v>
      </c>
      <c r="L19" s="15"/>
      <c r="M19" s="15"/>
      <c r="N19" s="15"/>
      <c r="O19" s="15"/>
      <c r="P19" s="13"/>
      <c r="Q19" s="15"/>
      <c r="R19" s="15"/>
      <c r="S19" s="15"/>
      <c r="T19" s="15"/>
      <c r="U19" s="15"/>
      <c r="V19" s="15"/>
      <c r="W19" s="15"/>
    </row>
    <row r="20" ht="23.25" customHeight="1" spans="1:23">
      <c r="A20" s="13"/>
      <c r="B20" s="13"/>
      <c r="C20" s="13" t="s">
        <v>316</v>
      </c>
      <c r="D20" s="13"/>
      <c r="E20" s="13"/>
      <c r="F20" s="13"/>
      <c r="G20" s="13"/>
      <c r="H20" s="13"/>
      <c r="I20" s="15">
        <v>0.495</v>
      </c>
      <c r="J20" s="15">
        <v>0.495</v>
      </c>
      <c r="K20" s="15">
        <v>0.495</v>
      </c>
      <c r="L20" s="15"/>
      <c r="M20" s="15"/>
      <c r="N20" s="15"/>
      <c r="O20" s="15"/>
      <c r="P20" s="13"/>
      <c r="Q20" s="15"/>
      <c r="R20" s="15"/>
      <c r="S20" s="15"/>
      <c r="T20" s="15"/>
      <c r="U20" s="15"/>
      <c r="V20" s="15"/>
      <c r="W20" s="15"/>
    </row>
    <row r="21" ht="23.25" customHeight="1" spans="1:23">
      <c r="A21" s="13" t="s">
        <v>303</v>
      </c>
      <c r="B21" s="13" t="s">
        <v>317</v>
      </c>
      <c r="C21" s="13" t="s">
        <v>316</v>
      </c>
      <c r="D21" s="13" t="s">
        <v>43</v>
      </c>
      <c r="E21" s="13" t="s">
        <v>63</v>
      </c>
      <c r="F21" s="13" t="s">
        <v>64</v>
      </c>
      <c r="G21" s="13" t="s">
        <v>309</v>
      </c>
      <c r="H21" s="13" t="s">
        <v>177</v>
      </c>
      <c r="I21" s="15">
        <v>0.495</v>
      </c>
      <c r="J21" s="15">
        <v>0.495</v>
      </c>
      <c r="K21" s="15">
        <v>0.495</v>
      </c>
      <c r="L21" s="15"/>
      <c r="M21" s="15"/>
      <c r="N21" s="15"/>
      <c r="O21" s="15"/>
      <c r="P21" s="13"/>
      <c r="Q21" s="15"/>
      <c r="R21" s="15"/>
      <c r="S21" s="15"/>
      <c r="T21" s="15"/>
      <c r="U21" s="15"/>
      <c r="V21" s="15"/>
      <c r="W21" s="15"/>
    </row>
    <row r="22" ht="23.25" customHeight="1" spans="1:23">
      <c r="A22" s="13"/>
      <c r="B22" s="13"/>
      <c r="C22" s="13" t="s">
        <v>318</v>
      </c>
      <c r="D22" s="13"/>
      <c r="E22" s="13"/>
      <c r="F22" s="13"/>
      <c r="G22" s="13"/>
      <c r="H22" s="13"/>
      <c r="I22" s="15">
        <v>946</v>
      </c>
      <c r="J22" s="15">
        <v>260</v>
      </c>
      <c r="K22" s="15">
        <v>260</v>
      </c>
      <c r="L22" s="15"/>
      <c r="M22" s="15"/>
      <c r="N22" s="15"/>
      <c r="O22" s="15"/>
      <c r="P22" s="13"/>
      <c r="Q22" s="15">
        <v>206</v>
      </c>
      <c r="R22" s="15">
        <v>480</v>
      </c>
      <c r="S22" s="15"/>
      <c r="T22" s="15"/>
      <c r="U22" s="15"/>
      <c r="V22" s="15"/>
      <c r="W22" s="15">
        <v>480</v>
      </c>
    </row>
    <row r="23" ht="23.25" customHeight="1" spans="1:23">
      <c r="A23" s="13" t="s">
        <v>319</v>
      </c>
      <c r="B23" s="13" t="s">
        <v>320</v>
      </c>
      <c r="C23" s="13" t="s">
        <v>318</v>
      </c>
      <c r="D23" s="13" t="s">
        <v>43</v>
      </c>
      <c r="E23" s="13" t="s">
        <v>61</v>
      </c>
      <c r="F23" s="13" t="s">
        <v>62</v>
      </c>
      <c r="G23" s="13" t="s">
        <v>274</v>
      </c>
      <c r="H23" s="13" t="s">
        <v>183</v>
      </c>
      <c r="I23" s="15">
        <v>60</v>
      </c>
      <c r="J23" s="15"/>
      <c r="K23" s="15"/>
      <c r="L23" s="15"/>
      <c r="M23" s="15"/>
      <c r="N23" s="15"/>
      <c r="O23" s="15"/>
      <c r="P23" s="13"/>
      <c r="Q23" s="15"/>
      <c r="R23" s="15">
        <v>60</v>
      </c>
      <c r="S23" s="15"/>
      <c r="T23" s="15"/>
      <c r="U23" s="15"/>
      <c r="V23" s="15"/>
      <c r="W23" s="15">
        <v>60</v>
      </c>
    </row>
    <row r="24" ht="23.25" customHeight="1" spans="1:23">
      <c r="A24" s="13" t="s">
        <v>319</v>
      </c>
      <c r="B24" s="13" t="s">
        <v>320</v>
      </c>
      <c r="C24" s="13" t="s">
        <v>318</v>
      </c>
      <c r="D24" s="13" t="s">
        <v>43</v>
      </c>
      <c r="E24" s="13" t="s">
        <v>61</v>
      </c>
      <c r="F24" s="13" t="s">
        <v>62</v>
      </c>
      <c r="G24" s="13" t="s">
        <v>276</v>
      </c>
      <c r="H24" s="13" t="s">
        <v>194</v>
      </c>
      <c r="I24" s="15">
        <v>180</v>
      </c>
      <c r="J24" s="15"/>
      <c r="K24" s="15"/>
      <c r="L24" s="15"/>
      <c r="M24" s="15"/>
      <c r="N24" s="15"/>
      <c r="O24" s="15"/>
      <c r="P24" s="13"/>
      <c r="Q24" s="15"/>
      <c r="R24" s="15">
        <v>180</v>
      </c>
      <c r="S24" s="15"/>
      <c r="T24" s="15"/>
      <c r="U24" s="15"/>
      <c r="V24" s="15"/>
      <c r="W24" s="15">
        <v>180</v>
      </c>
    </row>
    <row r="25" ht="23.25" customHeight="1" spans="1:23">
      <c r="A25" s="13" t="s">
        <v>319</v>
      </c>
      <c r="B25" s="13" t="s">
        <v>320</v>
      </c>
      <c r="C25" s="13" t="s">
        <v>318</v>
      </c>
      <c r="D25" s="13" t="s">
        <v>43</v>
      </c>
      <c r="E25" s="13" t="s">
        <v>63</v>
      </c>
      <c r="F25" s="13" t="s">
        <v>64</v>
      </c>
      <c r="G25" s="13" t="s">
        <v>274</v>
      </c>
      <c r="H25" s="13" t="s">
        <v>183</v>
      </c>
      <c r="I25" s="15">
        <v>90</v>
      </c>
      <c r="J25" s="15"/>
      <c r="K25" s="15"/>
      <c r="L25" s="15"/>
      <c r="M25" s="15"/>
      <c r="N25" s="15"/>
      <c r="O25" s="15"/>
      <c r="P25" s="13"/>
      <c r="Q25" s="15">
        <v>90</v>
      </c>
      <c r="R25" s="15"/>
      <c r="S25" s="15"/>
      <c r="T25" s="15"/>
      <c r="U25" s="15"/>
      <c r="V25" s="15"/>
      <c r="W25" s="15"/>
    </row>
    <row r="26" ht="23.25" customHeight="1" spans="1:23">
      <c r="A26" s="13" t="s">
        <v>319</v>
      </c>
      <c r="B26" s="13" t="s">
        <v>320</v>
      </c>
      <c r="C26" s="13" t="s">
        <v>318</v>
      </c>
      <c r="D26" s="13" t="s">
        <v>43</v>
      </c>
      <c r="E26" s="13" t="s">
        <v>63</v>
      </c>
      <c r="F26" s="13" t="s">
        <v>64</v>
      </c>
      <c r="G26" s="13" t="s">
        <v>268</v>
      </c>
      <c r="H26" s="13" t="s">
        <v>188</v>
      </c>
      <c r="I26" s="15">
        <v>10</v>
      </c>
      <c r="J26" s="15"/>
      <c r="K26" s="15"/>
      <c r="L26" s="15"/>
      <c r="M26" s="15"/>
      <c r="N26" s="15"/>
      <c r="O26" s="15"/>
      <c r="P26" s="13"/>
      <c r="Q26" s="15">
        <v>10</v>
      </c>
      <c r="R26" s="15"/>
      <c r="S26" s="15"/>
      <c r="T26" s="15"/>
      <c r="U26" s="15"/>
      <c r="V26" s="15"/>
      <c r="W26" s="15"/>
    </row>
    <row r="27" ht="23.25" customHeight="1" spans="1:23">
      <c r="A27" s="13" t="s">
        <v>319</v>
      </c>
      <c r="B27" s="13" t="s">
        <v>320</v>
      </c>
      <c r="C27" s="13" t="s">
        <v>318</v>
      </c>
      <c r="D27" s="13" t="s">
        <v>43</v>
      </c>
      <c r="E27" s="13" t="s">
        <v>63</v>
      </c>
      <c r="F27" s="13" t="s">
        <v>64</v>
      </c>
      <c r="G27" s="13" t="s">
        <v>273</v>
      </c>
      <c r="H27" s="13" t="s">
        <v>189</v>
      </c>
      <c r="I27" s="15">
        <v>100</v>
      </c>
      <c r="J27" s="15">
        <v>100</v>
      </c>
      <c r="K27" s="15">
        <v>100</v>
      </c>
      <c r="L27" s="15"/>
      <c r="M27" s="15"/>
      <c r="N27" s="15"/>
      <c r="O27" s="15"/>
      <c r="P27" s="13"/>
      <c r="Q27" s="15"/>
      <c r="R27" s="15"/>
      <c r="S27" s="15"/>
      <c r="T27" s="15"/>
      <c r="U27" s="15"/>
      <c r="V27" s="15"/>
      <c r="W27" s="15"/>
    </row>
    <row r="28" ht="23.25" customHeight="1" spans="1:23">
      <c r="A28" s="13" t="s">
        <v>319</v>
      </c>
      <c r="B28" s="13" t="s">
        <v>320</v>
      </c>
      <c r="C28" s="13" t="s">
        <v>318</v>
      </c>
      <c r="D28" s="13" t="s">
        <v>43</v>
      </c>
      <c r="E28" s="13" t="s">
        <v>63</v>
      </c>
      <c r="F28" s="13" t="s">
        <v>64</v>
      </c>
      <c r="G28" s="13" t="s">
        <v>280</v>
      </c>
      <c r="H28" s="13" t="s">
        <v>191</v>
      </c>
      <c r="I28" s="15">
        <v>10</v>
      </c>
      <c r="J28" s="15"/>
      <c r="K28" s="15"/>
      <c r="L28" s="15"/>
      <c r="M28" s="15"/>
      <c r="N28" s="15"/>
      <c r="O28" s="15"/>
      <c r="P28" s="13"/>
      <c r="Q28" s="15"/>
      <c r="R28" s="15">
        <v>10</v>
      </c>
      <c r="S28" s="15"/>
      <c r="T28" s="15"/>
      <c r="U28" s="15"/>
      <c r="V28" s="15"/>
      <c r="W28" s="15">
        <v>10</v>
      </c>
    </row>
    <row r="29" ht="23.25" customHeight="1" spans="1:23">
      <c r="A29" s="13" t="s">
        <v>319</v>
      </c>
      <c r="B29" s="13" t="s">
        <v>320</v>
      </c>
      <c r="C29" s="13" t="s">
        <v>318</v>
      </c>
      <c r="D29" s="13" t="s">
        <v>43</v>
      </c>
      <c r="E29" s="13" t="s">
        <v>63</v>
      </c>
      <c r="F29" s="13" t="s">
        <v>64</v>
      </c>
      <c r="G29" s="13" t="s">
        <v>276</v>
      </c>
      <c r="H29" s="13" t="s">
        <v>194</v>
      </c>
      <c r="I29" s="15">
        <v>100</v>
      </c>
      <c r="J29" s="15"/>
      <c r="K29" s="15"/>
      <c r="L29" s="15"/>
      <c r="M29" s="15"/>
      <c r="N29" s="15"/>
      <c r="O29" s="15"/>
      <c r="P29" s="13"/>
      <c r="Q29" s="15">
        <v>100</v>
      </c>
      <c r="R29" s="15"/>
      <c r="S29" s="15"/>
      <c r="T29" s="15"/>
      <c r="U29" s="15"/>
      <c r="V29" s="15"/>
      <c r="W29" s="15"/>
    </row>
    <row r="30" ht="23.25" customHeight="1" spans="1:23">
      <c r="A30" s="13" t="s">
        <v>319</v>
      </c>
      <c r="B30" s="13" t="s">
        <v>320</v>
      </c>
      <c r="C30" s="13" t="s">
        <v>318</v>
      </c>
      <c r="D30" s="13" t="s">
        <v>43</v>
      </c>
      <c r="E30" s="13" t="s">
        <v>63</v>
      </c>
      <c r="F30" s="13" t="s">
        <v>64</v>
      </c>
      <c r="G30" s="13" t="s">
        <v>276</v>
      </c>
      <c r="H30" s="13" t="s">
        <v>194</v>
      </c>
      <c r="I30" s="15">
        <v>230</v>
      </c>
      <c r="J30" s="15"/>
      <c r="K30" s="15"/>
      <c r="L30" s="15"/>
      <c r="M30" s="15"/>
      <c r="N30" s="15"/>
      <c r="O30" s="15"/>
      <c r="P30" s="13"/>
      <c r="Q30" s="15"/>
      <c r="R30" s="15">
        <v>230</v>
      </c>
      <c r="S30" s="15"/>
      <c r="T30" s="15"/>
      <c r="U30" s="15"/>
      <c r="V30" s="15"/>
      <c r="W30" s="15">
        <v>230</v>
      </c>
    </row>
    <row r="31" ht="23.25" customHeight="1" spans="1:23">
      <c r="A31" s="13" t="s">
        <v>319</v>
      </c>
      <c r="B31" s="13" t="s">
        <v>320</v>
      </c>
      <c r="C31" s="13" t="s">
        <v>318</v>
      </c>
      <c r="D31" s="13" t="s">
        <v>43</v>
      </c>
      <c r="E31" s="13" t="s">
        <v>63</v>
      </c>
      <c r="F31" s="13" t="s">
        <v>64</v>
      </c>
      <c r="G31" s="13" t="s">
        <v>276</v>
      </c>
      <c r="H31" s="13" t="s">
        <v>194</v>
      </c>
      <c r="I31" s="15">
        <v>150</v>
      </c>
      <c r="J31" s="15">
        <v>150</v>
      </c>
      <c r="K31" s="15">
        <v>150</v>
      </c>
      <c r="L31" s="15"/>
      <c r="M31" s="15"/>
      <c r="N31" s="15"/>
      <c r="O31" s="15"/>
      <c r="P31" s="13"/>
      <c r="Q31" s="15"/>
      <c r="R31" s="15"/>
      <c r="S31" s="15"/>
      <c r="T31" s="15"/>
      <c r="U31" s="15"/>
      <c r="V31" s="15"/>
      <c r="W31" s="15"/>
    </row>
    <row r="32" ht="23.25" customHeight="1" spans="1:23">
      <c r="A32" s="13" t="s">
        <v>319</v>
      </c>
      <c r="B32" s="13" t="s">
        <v>320</v>
      </c>
      <c r="C32" s="13" t="s">
        <v>318</v>
      </c>
      <c r="D32" s="13" t="s">
        <v>43</v>
      </c>
      <c r="E32" s="13" t="s">
        <v>63</v>
      </c>
      <c r="F32" s="13" t="s">
        <v>64</v>
      </c>
      <c r="G32" s="13" t="s">
        <v>321</v>
      </c>
      <c r="H32" s="13" t="s">
        <v>202</v>
      </c>
      <c r="I32" s="15">
        <v>6</v>
      </c>
      <c r="J32" s="15"/>
      <c r="K32" s="15"/>
      <c r="L32" s="15"/>
      <c r="M32" s="15"/>
      <c r="N32" s="15"/>
      <c r="O32" s="15"/>
      <c r="P32" s="13"/>
      <c r="Q32" s="15">
        <v>6</v>
      </c>
      <c r="R32" s="15"/>
      <c r="S32" s="15"/>
      <c r="T32" s="15"/>
      <c r="U32" s="15"/>
      <c r="V32" s="15"/>
      <c r="W32" s="15"/>
    </row>
    <row r="33" ht="23.25" customHeight="1" spans="1:23">
      <c r="A33" s="13" t="s">
        <v>319</v>
      </c>
      <c r="B33" s="13" t="s">
        <v>320</v>
      </c>
      <c r="C33" s="13" t="s">
        <v>318</v>
      </c>
      <c r="D33" s="13" t="s">
        <v>43</v>
      </c>
      <c r="E33" s="13" t="s">
        <v>63</v>
      </c>
      <c r="F33" s="13" t="s">
        <v>64</v>
      </c>
      <c r="G33" s="13" t="s">
        <v>322</v>
      </c>
      <c r="H33" s="13" t="s">
        <v>213</v>
      </c>
      <c r="I33" s="15">
        <v>10</v>
      </c>
      <c r="J33" s="15">
        <v>10</v>
      </c>
      <c r="K33" s="15">
        <v>10</v>
      </c>
      <c r="L33" s="15"/>
      <c r="M33" s="15"/>
      <c r="N33" s="15"/>
      <c r="O33" s="15"/>
      <c r="P33" s="13"/>
      <c r="Q33" s="15"/>
      <c r="R33" s="15"/>
      <c r="S33" s="15"/>
      <c r="T33" s="15"/>
      <c r="U33" s="15"/>
      <c r="V33" s="15"/>
      <c r="W33" s="15"/>
    </row>
    <row r="34" ht="23.25" customHeight="1" spans="1:23">
      <c r="A34" s="13"/>
      <c r="B34" s="13"/>
      <c r="C34" s="13" t="s">
        <v>323</v>
      </c>
      <c r="D34" s="13"/>
      <c r="E34" s="13"/>
      <c r="F34" s="13"/>
      <c r="G34" s="13"/>
      <c r="H34" s="13"/>
      <c r="I34" s="15">
        <v>0.108</v>
      </c>
      <c r="J34" s="15">
        <v>0.108</v>
      </c>
      <c r="K34" s="15">
        <v>0.108</v>
      </c>
      <c r="L34" s="15"/>
      <c r="M34" s="15"/>
      <c r="N34" s="15"/>
      <c r="O34" s="15"/>
      <c r="P34" s="13"/>
      <c r="Q34" s="15"/>
      <c r="R34" s="15"/>
      <c r="S34" s="15"/>
      <c r="T34" s="15"/>
      <c r="U34" s="15"/>
      <c r="V34" s="15"/>
      <c r="W34" s="15"/>
    </row>
    <row r="35" ht="23.25" customHeight="1" spans="1:23">
      <c r="A35" s="13" t="s">
        <v>303</v>
      </c>
      <c r="B35" s="13" t="s">
        <v>324</v>
      </c>
      <c r="C35" s="13" t="s">
        <v>323</v>
      </c>
      <c r="D35" s="13" t="s">
        <v>43</v>
      </c>
      <c r="E35" s="13" t="s">
        <v>67</v>
      </c>
      <c r="F35" s="13" t="s">
        <v>68</v>
      </c>
      <c r="G35" s="13" t="s">
        <v>305</v>
      </c>
      <c r="H35" s="13" t="s">
        <v>185</v>
      </c>
      <c r="I35" s="15">
        <v>0.108</v>
      </c>
      <c r="J35" s="15">
        <v>0.108</v>
      </c>
      <c r="K35" s="15">
        <v>0.108</v>
      </c>
      <c r="L35" s="15"/>
      <c r="M35" s="15"/>
      <c r="N35" s="15"/>
      <c r="O35" s="15"/>
      <c r="P35" s="13"/>
      <c r="Q35" s="15"/>
      <c r="R35" s="15"/>
      <c r="S35" s="15"/>
      <c r="T35" s="15"/>
      <c r="U35" s="15"/>
      <c r="V35" s="15"/>
      <c r="W35" s="15"/>
    </row>
    <row r="36" ht="18.75" customHeight="1" spans="1:23">
      <c r="A36" s="143" t="s">
        <v>98</v>
      </c>
      <c r="B36" s="144"/>
      <c r="C36" s="144"/>
      <c r="D36" s="144"/>
      <c r="E36" s="144"/>
      <c r="F36" s="144"/>
      <c r="G36" s="144"/>
      <c r="H36" s="145"/>
      <c r="I36" s="15">
        <v>1053.2995</v>
      </c>
      <c r="J36" s="15">
        <v>367.2995</v>
      </c>
      <c r="K36" s="15">
        <v>367.2995</v>
      </c>
      <c r="L36" s="15"/>
      <c r="M36" s="15"/>
      <c r="N36" s="15"/>
      <c r="O36" s="15"/>
      <c r="P36" s="15"/>
      <c r="Q36" s="15">
        <v>206</v>
      </c>
      <c r="R36" s="15">
        <v>480</v>
      </c>
      <c r="S36" s="15"/>
      <c r="T36" s="15"/>
      <c r="U36" s="15"/>
      <c r="V36" s="15"/>
      <c r="W36" s="15">
        <v>480</v>
      </c>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the flower</cp:lastModifiedBy>
  <dcterms:created xsi:type="dcterms:W3CDTF">2024-01-24T07:45:00Z</dcterms:created>
  <dcterms:modified xsi:type="dcterms:W3CDTF">2024-07-21T03:10:40Z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430584D73CD646E898E3416C7B20BF17_13</vt:lpwstr>
  </property>
  <property fmtid="{D5CDD505-2E9C-101B-9397-08002B2CF9AE}" pid="3" name="KSOProductBuildVer">
    <vt:lpwstr>2052-12.1.0.16929</vt:lpwstr>
  </property>
</Properties>
</file>