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5"/>
  </bookViews>
  <sheets>
    <sheet name="财务收支预算总表01-1" sheetId="2" r:id="rId1"/>
    <sheet name="部门收入预算表01-2" sheetId="3" r:id="rId2"/>
    <sheet name="部门支出预算表01-03" sheetId="4" r:id="rId3"/>
    <sheet name="财政拨款收支预算总表02-1" sheetId="5" r:id="rId4"/>
    <sheet name="一般公共预算支出预算表（按功能科目分类）02-2" sheetId="6" r:id="rId5"/>
    <sheet name="一般公共预算支出预算表（按经济科目分类）02-3" sheetId="7" r:id="rId6"/>
    <sheet name="一般公共预算“三公”经费支出预算表03" sheetId="8" r:id="rId7"/>
    <sheet name="基本支出预算表（人员类.运转类公用经费项目）04" sheetId="9" r:id="rId8"/>
    <sheet name="项目支出预算表（其他运转类.特定目标类项目）05-1" sheetId="10" r:id="rId9"/>
    <sheet name="项目支出绩效目标表（本次下达）05-2" sheetId="11" r:id="rId10"/>
    <sheet name="项目支出绩效目标表（另文下达）05-3" sheetId="12" r:id="rId11"/>
    <sheet name="政府性基金预算支出预算表06" sheetId="13" r:id="rId12"/>
    <sheet name="国有资本经营预算支出表07" sheetId="14" r:id="rId13"/>
    <sheet name="部门政府采购预算表08" sheetId="15" r:id="rId14"/>
    <sheet name="政府购买服务预算表09" sheetId="16" r:id="rId15"/>
    <sheet name="市对下转移支付预算表10-1" sheetId="17" r:id="rId16"/>
    <sheet name="市对下转移支付绩效目标表10-2" sheetId="18" r:id="rId17"/>
    <sheet name="新增资产配置表11" sheetId="19" r:id="rId18"/>
    <sheet name="上级补助项目支出预算表12" sheetId="20" r:id="rId19"/>
    <sheet name="部门项目中期规划预算表13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<sst xmlns="http://schemas.openxmlformats.org/spreadsheetml/2006/main" count="995" uniqueCount="419">
  <si>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</si>
  <si>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</si>
  <si>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</si>
  <si>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</si>
  <si>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</si>
  <si>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</si>
  <si>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</si>
  <si>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</si>
  <si>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</si>
  <si>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</si>
  <si>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</si>
  <si>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</si>
  <si>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</si>
  <si>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</si>
  <si>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</si>
  <si>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</si>
  <si>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</si>
  <si>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</si>
  <si>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</si>
  <si>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</si>
  <si>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</si>
  <si>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</si>
  <si>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</si>
  <si>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</si>
  <si>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</si>
  <si>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</si>
  <si>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</si>
  <si>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</si>
  <si>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</si>
  <si>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</si>
  <si>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</si>
  <si>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</si>
  <si>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</si>
  <si>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</si>
  <si>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</si>
  <si>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</si>
  <si>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</si>
  <si>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</si>
  <si>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</si>
  <si>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</si>
  <si>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</si>
  <si>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129012</t>
  </si>
  <si>
    <t>曲靖市滇剧花灯剧非物质文化遗产保护传承展演中心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</si>
  <si>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</si>
  <si>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</si>
  <si>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</si>
  <si>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</si>
  <si>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</si>
  <si>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</si>
  <si>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</si>
  <si>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</si>
  <si>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</si>
  <si>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</si>
  <si>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</si>
  <si>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</si>
  <si>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</si>
  <si>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</si>
  <si>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</si>
  <si>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</si>
  <si>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</si>
  <si>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</si>
  <si>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</si>
  <si>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</si>
  <si>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</si>
  <si>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</si>
  <si>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</si>
  <si>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</si>
  <si>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</si>
  <si>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</si>
  <si>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</si>
  <si>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</si>
  <si>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</si>
  <si>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</si>
  <si>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</si>
  <si>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</si>
  <si>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</si>
  <si>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</si>
  <si>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</si>
  <si>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</si>
  <si>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</si>
  <si>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</si>
  <si>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</si>
  <si>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</si>
  <si>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</si>
  <si>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</si>
  <si>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</si>
  <si>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</si>
  <si>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</si>
  <si>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</si>
  <si>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</si>
  <si>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</si>
  <si>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</si>
  <si>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</si>
  <si>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</si>
  <si>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</si>
  <si>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</si>
  <si>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</si>
  <si>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</si>
  <si>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</si>
  <si>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</si>
  <si>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</si>
  <si>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</si>
  <si>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</si>
  <si>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</si>
  <si>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</si>
  <si>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</si>
  <si>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</si>
  <si>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</si>
  <si>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</si>
  <si>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</si>
  <si>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</si>
  <si>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</si>
  <si>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</si>
  <si>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</si>
  <si>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</si>
  <si>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</si>
  <si>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</si>
  <si>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</si>
  <si>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</si>
  <si>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</si>
  <si>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</si>
  <si>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</si>
  <si>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</si>
  <si>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</si>
  <si>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</si>
  <si>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</si>
  <si>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</si>
  <si>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</si>
  <si>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</si>
  <si>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</si>
  <si>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</si>
  <si>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</si>
  <si>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</si>
  <si>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</si>
  <si>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</si>
  <si>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</si>
  <si>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</si>
  <si>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</si>
  <si>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</si>
  <si>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</si>
  <si>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</si>
  <si>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</si>
  <si>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</si>
  <si>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</si>
  <si>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</si>
  <si>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</si>
  <si>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</si>
  <si>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</si>
  <si>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</si>
  <si>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</si>
  <si>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</si>
  <si>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</si>
  <si>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</si>
  <si>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</si>
  <si>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</si>
  <si>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</si>
  <si>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</si>
  <si>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</si>
  <si>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</si>
  <si>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</si>
  <si>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</si>
  <si>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</si>
  <si>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</si>
  <si>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</si>
  <si>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</si>
  <si>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</si>
  <si>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</si>
  <si>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</si>
  <si>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</si>
  <si>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</si>
  <si>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</si>
  <si>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</si>
  <si>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</si>
  <si>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差旅费</t>
  </si>
  <si>
    <t>租赁费</t>
  </si>
  <si>
    <t>公务接待费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</si>
  <si>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</si>
  <si>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</si>
  <si>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</si>
  <si>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</si>
  <si>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</si>
  <si>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</si>
  <si>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</si>
  <si>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</si>
  <si>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</si>
  <si>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</si>
  <si>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</si>
  <si>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</si>
  <si>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</si>
  <si>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</si>
  <si>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</si>
  <si>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</si>
  <si>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</si>
  <si>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</si>
  <si>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</si>
  <si>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</si>
  <si>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</si>
  <si>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</si>
  <si>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</si>
  <si>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</si>
  <si>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</si>
  <si>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</si>
  <si>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</si>
  <si>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</si>
  <si>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</si>
  <si>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</si>
  <si>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</si>
  <si>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</si>
  <si>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</si>
  <si>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</si>
  <si>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</si>
  <si>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</si>
  <si>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</si>
  <si>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</si>
  <si>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</si>
  <si>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</si>
  <si>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</si>
  <si>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530300210000000022879</t>
  </si>
  <si>
    <t>事业人员支出工资</t>
  </si>
  <si>
    <t>30101</t>
  </si>
  <si>
    <t>30102</t>
  </si>
  <si>
    <t>30107</t>
  </si>
  <si>
    <t>530300231100001515526</t>
  </si>
  <si>
    <t>事业人员参照公务员规范后绩效奖</t>
  </si>
  <si>
    <t>530300210000000022889</t>
  </si>
  <si>
    <t>社会保障缴费（养老保险）</t>
  </si>
  <si>
    <t>30108</t>
  </si>
  <si>
    <t>530300210000000022886</t>
  </si>
  <si>
    <t>社会保障缴费（基本医疗保险）</t>
  </si>
  <si>
    <t>30110</t>
  </si>
  <si>
    <t>530300210000000022885</t>
  </si>
  <si>
    <t>社会保障缴费（工伤保险）</t>
  </si>
  <si>
    <t>30112</t>
  </si>
  <si>
    <t>530300210000000022888</t>
  </si>
  <si>
    <t>社会保障缴费（失业保险）</t>
  </si>
  <si>
    <t>530300210000000022884</t>
  </si>
  <si>
    <t>社会保障缴费（附加商业险）</t>
  </si>
  <si>
    <t>530300210000000022892</t>
  </si>
  <si>
    <t>社会保障缴费（住房公积金）</t>
  </si>
  <si>
    <t>30113</t>
  </si>
  <si>
    <t>530300221100000680654</t>
  </si>
  <si>
    <t>30217</t>
  </si>
  <si>
    <t>530300210000000022894</t>
  </si>
  <si>
    <t>30231</t>
  </si>
  <si>
    <t>530300210000000022903</t>
  </si>
  <si>
    <t>一般公用经费</t>
  </si>
  <si>
    <t>30201</t>
  </si>
  <si>
    <t>530300210000000022902</t>
  </si>
  <si>
    <t>退休公用经费</t>
  </si>
  <si>
    <t>530300210000000022901</t>
  </si>
  <si>
    <t>30216</t>
  </si>
  <si>
    <t>530300210000000022897</t>
  </si>
  <si>
    <t>30228</t>
  </si>
  <si>
    <t>530300210000000022898</t>
  </si>
  <si>
    <t>30229</t>
  </si>
  <si>
    <t>530300241100002462216</t>
  </si>
  <si>
    <t>遗属生活补助资金</t>
  </si>
  <si>
    <t>30305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</si>
  <si>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</si>
  <si>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</si>
  <si>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</si>
  <si>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</si>
  <si>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</si>
  <si>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</si>
  <si>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</si>
  <si>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剧目创作排练演出自有资金专项资金</t>
  </si>
  <si>
    <t>事业发展类</t>
  </si>
  <si>
    <t>530300221100000639377</t>
  </si>
  <si>
    <t>30214</t>
  </si>
  <si>
    <t>30218</t>
  </si>
  <si>
    <t>市级院团创作排演业务专项资金</t>
  </si>
  <si>
    <t>专项业务类</t>
  </si>
  <si>
    <t>530300210000000000243</t>
  </si>
  <si>
    <t>30211</t>
  </si>
  <si>
    <t>30227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</si>
  <si>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</si>
  <si>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</si>
  <si>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</si>
  <si>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</si>
  <si>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</si>
  <si>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</si>
  <si>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</si>
  <si>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</si>
  <si>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</si>
  <si>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</si>
  <si>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</si>
  <si>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</si>
  <si>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2024年参加省级单位组织的每2年一届的青年演员比赛；2024年参加省级单位组织的每2年一届的滇花艺术周比赛；2024年计划完成送戏下乡演出36场；</t>
  </si>
  <si>
    <t>产出指标</t>
  </si>
  <si>
    <t>数量指标</t>
  </si>
  <si>
    <t>完成公益性演出场次</t>
  </si>
  <si>
    <t>&gt;=</t>
  </si>
  <si>
    <t>36</t>
  </si>
  <si>
    <t>场</t>
  </si>
  <si>
    <t>定量指标</t>
  </si>
  <si>
    <t>“送戏下乡”演出专项经费：演出36场</t>
  </si>
  <si>
    <t>完成中型原创剧本创作、排演</t>
  </si>
  <si>
    <t>部</t>
  </si>
  <si>
    <t>改编、复排、移植或引进中型作品</t>
  </si>
  <si>
    <t>储备优秀剧目</t>
  </si>
  <si>
    <t>联系指导县级院团</t>
  </si>
  <si>
    <t>个</t>
  </si>
  <si>
    <t>3年内获得省级以上（含省级）艺术奖项</t>
  </si>
  <si>
    <t>质量指标</t>
  </si>
  <si>
    <t>公益演出创艺类节目占比</t>
  </si>
  <si>
    <t>80</t>
  </si>
  <si>
    <t>%</t>
  </si>
  <si>
    <t>公益演出每场时长</t>
  </si>
  <si>
    <t>90</t>
  </si>
  <si>
    <t>分钟</t>
  </si>
  <si>
    <t>公益演出每场节目数量</t>
  </si>
  <si>
    <t>剧目时长</t>
  </si>
  <si>
    <t>小时</t>
  </si>
  <si>
    <t>时效指标</t>
  </si>
  <si>
    <t>完成年度</t>
  </si>
  <si>
    <t>=</t>
  </si>
  <si>
    <t>2024年</t>
  </si>
  <si>
    <t>年</t>
  </si>
  <si>
    <t>效益指标</t>
  </si>
  <si>
    <t>社会效益指标</t>
  </si>
  <si>
    <t>观众人次</t>
  </si>
  <si>
    <t>150000</t>
  </si>
  <si>
    <t>人次</t>
  </si>
  <si>
    <t>宣传报道次数</t>
  </si>
  <si>
    <t>次</t>
  </si>
  <si>
    <t>打造文艺精品，促进文艺繁荣</t>
  </si>
  <si>
    <t>定性指标</t>
  </si>
  <si>
    <t>可持续影响指标</t>
  </si>
  <si>
    <t>保护传承滇剧花灯剧非物质文化遗产项目</t>
  </si>
  <si>
    <t>满意度指标</t>
  </si>
  <si>
    <t>服务对象满意度指标</t>
  </si>
  <si>
    <t>观众满意度</t>
  </si>
  <si>
    <t>95%</t>
  </si>
  <si>
    <t>我单位自有资金主要是联合其他单位一同创作、排练、演出工作经费。</t>
  </si>
  <si>
    <t>举办公益演出的场次</t>
  </si>
  <si>
    <t>反映年度举办公益演出的场次情况。</t>
  </si>
  <si>
    <t>创艺类演出节目占比</t>
  </si>
  <si>
    <t>创艺类演出节目占比=创艺类演出节目数量/节目总数量*100%</t>
  </si>
  <si>
    <t>节目数量</t>
  </si>
  <si>
    <t>反映年度公益演出节目或主题数量。</t>
  </si>
  <si>
    <t>及时率</t>
  </si>
  <si>
    <t>及时率=在规定时间内完成的公益演出场次/计划举办的公益演出的场次*100%</t>
  </si>
  <si>
    <t>60000</t>
  </si>
  <si>
    <t>反映观看节目的观众人次情况。</t>
  </si>
  <si>
    <t>实际报道次数</t>
  </si>
  <si>
    <t>观众实际满意度</t>
  </si>
  <si>
    <t>预算05-3表</t>
  </si>
  <si>
    <t>项目支出绩效目标表（另文下达）</t>
  </si>
  <si>
    <t>说明：曲靖市滇剧花灯剧非物质文化遗产保护传承展演中心2024年无另文下达项目预算支出，故此表为空。</t>
  </si>
  <si>
    <t>预算06表</t>
  </si>
  <si>
    <t>政府性基金预算支出预算表</t>
  </si>
  <si>
    <t>单位名称</t>
  </si>
  <si>
    <t>本年政府性基金预算支出</t>
  </si>
  <si>
    <t>说明：曲靖市滇剧花灯剧非物质文化遗产保护传承展演中心2024年无政府性基金预算支出，故此表为空。</t>
  </si>
  <si>
    <t>国有资本经营预算支出预算表</t>
  </si>
  <si>
    <t>本年国有资本经营预算支出</t>
  </si>
  <si>
    <t>说明：曲靖市滇剧花灯剧非物质文化遗产保护传承展演中心2024年无国有资本经营预算支出，故此表为空。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</si>
  <si>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</si>
  <si>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</si>
  <si>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</si>
  <si>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</si>
  <si>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</si>
  <si>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</si>
  <si>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</si>
  <si>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</si>
  <si>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</si>
  <si>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</si>
  <si>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</si>
  <si>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说明：曲靖市滇剧花灯剧非物质文化遗产保护传承展演中心2024年无政府采购预算支出，故此表为空。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</si>
  <si>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</si>
  <si>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</si>
  <si>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</si>
  <si>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</si>
  <si>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</si>
  <si>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</si>
  <si>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</si>
  <si>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</si>
  <si>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</si>
  <si>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</si>
  <si>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说明：曲靖市滇剧花灯剧非物质文化遗产保护传承展演中心2024年无政府购买服务预算支出，故此表为空。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</si>
  <si>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</si>
  <si>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</si>
  <si>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</si>
  <si>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</si>
  <si>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</si>
  <si>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</si>
  <si>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</si>
  <si>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</si>
  <si>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</si>
  <si>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</si>
  <si>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</si>
  <si>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</si>
  <si>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</si>
  <si>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</si>
  <si>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</si>
  <si>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说明：曲靖市滇剧花灯剧非物质文化遗产保护传承展演中心2024年无市对下转移支付预算支出，故此表为空。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</si>
  <si>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</si>
  <si>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</si>
  <si>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</si>
  <si>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</si>
  <si>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</si>
  <si>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</si>
  <si>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</si>
  <si>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</si>
  <si>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</si>
  <si>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</si>
  <si>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</si>
  <si>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说明：曲靖市滇剧花灯剧非物质文化遗产保护传承展演中心2024年无新增资产配置支出，故此表为空。</t>
  </si>
  <si>
    <t>预算12表</t>
  </si>
  <si>
    <t>上级补助项目支出预算表</t>
  </si>
  <si>
    <t>上级补助</t>
  </si>
  <si>
    <t>说明：曲靖市滇剧花灯剧非物质文化遗产保护传承展演中心2024年无上级补助项目支出预算，故此表为空。</t>
  </si>
  <si>
    <t>预算13表</t>
  </si>
  <si>
    <t>部门项目中期规划预算表</t>
  </si>
  <si>
    <t>项目级次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</si>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</sst>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5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name val="宋体"/>
      <charset val="134"/>
    </font>
    <font>
      <sz val="2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" fillId="0" borderId="0">
      <alignment horizontal="center" vertical="top"/>
    </xf>
    <xf numFmtId="0" fontId="1" fillId="0" borderId="12">
      <alignment horizontal="center" vertical="center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3" fontId="1" fillId="0" borderId="10">
      <alignment horizontal="center" vertical="center"/>
    </xf>
    <xf numFmtId="0" fontId="1" fillId="0" borderId="7">
      <alignment horizontal="center" vertical="center" wrapText="1"/>
      <protection locked="0"/>
    </xf>
    <xf numFmtId="49" fontId="49" fillId="0" borderId="1">
      <alignment horizontal="left" vertical="center" wrapText="1"/>
    </xf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7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27" fillId="0" borderId="0">
      <alignment horizontal="center" vertical="center"/>
    </xf>
    <xf numFmtId="0" fontId="28" fillId="0" borderId="0">
      <alignment horizontal="center" vertical="center"/>
    </xf>
    <xf numFmtId="0" fontId="10" fillId="0" borderId="0">
      <alignment horizontal="right"/>
      <protection locked="0"/>
    </xf>
    <xf numFmtId="49" fontId="10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1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1" fillId="0" borderId="0">
      <alignment horizontal="center" vertical="center"/>
    </xf>
    <xf numFmtId="0" fontId="11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3" fillId="0" borderId="1">
      <alignment horizontal="left" vertical="center" wrapText="1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0" fontId="9" fillId="0" borderId="0">
      <alignment horizontal="center" vertical="center" wrapText="1"/>
    </xf>
    <xf numFmtId="0" fontId="8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1" fillId="0" borderId="0">
      <alignment vertical="top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19" fillId="0" borderId="5">
      <alignment horizontal="center" vertical="center" wrapText="1"/>
    </xf>
    <xf numFmtId="0" fontId="18" fillId="0" borderId="0">
      <alignment horizontal="center" vertical="center" wrapText="1"/>
    </xf>
    <xf numFmtId="0" fontId="19" fillId="0" borderId="1">
      <alignment horizontal="center" vertical="center" wrapText="1"/>
    </xf>
    <xf numFmtId="0" fontId="1" fillId="0" borderId="5">
      <alignment horizontal="center" vertical="center"/>
    </xf>
    <xf numFmtId="49" fontId="4" fillId="0" borderId="6">
      <alignment horizontal="center" vertical="center" wrapText="1"/>
    </xf>
    <xf numFmtId="0" fontId="50" fillId="0" borderId="6">
      <alignment horizontal="center" vertical="center"/>
    </xf>
    <xf numFmtId="49" fontId="4" fillId="0" borderId="7">
      <alignment horizontal="center" vertical="center" wrapText="1"/>
    </xf>
    <xf numFmtId="0" fontId="50" fillId="0" borderId="7">
      <alignment horizontal="center" vertical="center"/>
    </xf>
    <xf numFmtId="0" fontId="51" fillId="0" borderId="0">
      <alignment horizontal="center" vertical="center"/>
    </xf>
    <xf numFmtId="0" fontId="8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50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</cellStyleXfs>
  <cellXfs count="269">
    <xf numFmtId="0" fontId="0" fillId="0" borderId="0" xfId="0">
      <alignment vertical="center"/>
    </xf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96" applyFont="1" applyBorder="1">
      <alignment horizontal="center" vertical="center"/>
    </xf>
    <xf numFmtId="0" fontId="1" fillId="0" borderId="1" xfId="91" applyFont="1" applyBorder="1">
      <alignment horizontal="center" vertical="center"/>
      <protection locked="0"/>
    </xf>
    <xf numFmtId="49" fontId="6" fillId="0" borderId="1" xfId="60" applyNumberFormat="1" applyFont="1" applyBorder="1">
      <alignment horizontal="left" vertical="center" wrapText="1"/>
    </xf>
    <xf numFmtId="0" fontId="0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right" vertical="center"/>
    </xf>
    <xf numFmtId="0" fontId="3" fillId="0" borderId="1" xfId="74" applyFont="1" applyBorder="1">
      <alignment horizontal="center" vertical="center" wrapText="1"/>
      <protection locked="0"/>
    </xf>
    <xf numFmtId="0" fontId="3" fillId="0" borderId="1" xfId="76" applyFont="1" applyBorder="1">
      <alignment horizontal="left" vertical="center" wrapText="1"/>
      <protection locked="0"/>
    </xf>
    <xf numFmtId="0" fontId="3" fillId="0" borderId="1" xfId="81" applyFont="1" applyBorder="1">
      <alignment horizontal="left" vertical="center" wrapText="1"/>
      <protection locked="0"/>
    </xf>
    <xf numFmtId="49" fontId="1" fillId="0" borderId="0" xfId="77" applyNumberFormat="1" applyFont="1" applyBorder="1"/>
    <xf numFmtId="0" fontId="2" fillId="0" borderId="0" xfId="83" applyFont="1" applyBorder="1">
      <alignment horizontal="center" vertical="center"/>
    </xf>
    <xf numFmtId="0" fontId="4" fillId="0" borderId="0" xfId="75" applyFont="1" applyBorder="1">
      <alignment horizontal="left" vertical="center"/>
    </xf>
    <xf numFmtId="0" fontId="4" fillId="0" borderId="0" xfId="82" applyFont="1" applyBorder="1"/>
    <xf numFmtId="0" fontId="4" fillId="0" borderId="2" xfId="93" applyFont="1" applyBorder="1">
      <alignment horizontal="center" vertical="center" wrapText="1"/>
      <protection locked="0"/>
    </xf>
    <xf numFmtId="0" fontId="4" fillId="0" borderId="2" xfId="78" applyFont="1" applyBorder="1">
      <alignment horizontal="center" vertical="center" wrapText="1"/>
    </xf>
    <xf numFmtId="0" fontId="4" fillId="0" borderId="2" xfId="85" applyFont="1" applyBorder="1">
      <alignment horizontal="center" vertical="center"/>
    </xf>
    <xf numFmtId="0" fontId="4" fillId="0" borderId="3" xfId="94" applyFont="1" applyBorder="1">
      <alignment horizontal="center" vertical="center" wrapText="1"/>
      <protection locked="0"/>
    </xf>
    <xf numFmtId="0" fontId="4" fillId="0" borderId="3" xfId="79" applyFont="1" applyBorder="1">
      <alignment horizontal="center" vertical="center" wrapText="1"/>
    </xf>
    <xf numFmtId="0" fontId="4" fillId="0" borderId="3" xfId="139" applyFont="1" applyBorder="1">
      <alignment horizontal="center" vertical="center"/>
    </xf>
    <xf numFmtId="0" fontId="4" fillId="0" borderId="4" xfId="95" applyFont="1" applyBorder="1">
      <alignment horizontal="center" vertical="center" wrapText="1"/>
      <protection locked="0"/>
    </xf>
    <xf numFmtId="0" fontId="4" fillId="0" borderId="4" xfId="80" applyFont="1" applyBorder="1">
      <alignment horizontal="center" vertical="center" wrapText="1"/>
    </xf>
    <xf numFmtId="0" fontId="4" fillId="0" borderId="4" xfId="86" applyFont="1" applyBorder="1">
      <alignment horizontal="center" vertical="center"/>
    </xf>
    <xf numFmtId="0" fontId="3" fillId="0" borderId="1" xfId="140" applyFont="1" applyBorder="1">
      <alignment horizontal="left" vertical="center" wrapText="1"/>
    </xf>
    <xf numFmtId="0" fontId="1" fillId="0" borderId="5" xfId="136" applyFont="1" applyBorder="1">
      <alignment horizontal="center" vertical="center" wrapText="1"/>
      <protection locked="0"/>
    </xf>
    <xf numFmtId="0" fontId="3" fillId="0" borderId="6" xfId="137" applyFont="1" applyBorder="1">
      <alignment horizontal="left" vertical="center"/>
    </xf>
    <xf numFmtId="0" fontId="3" fillId="0" borderId="7" xfId="138" applyFont="1" applyBorder="1">
      <alignment horizontal="left" vertical="center"/>
    </xf>
    <xf numFmtId="0" fontId="1" fillId="0" borderId="0" xfId="88" applyFont="1" applyBorder="1">
      <alignment horizontal="right" vertical="center"/>
      <protection locked="0"/>
    </xf>
    <xf numFmtId="0" fontId="4" fillId="0" borderId="5" xfId="84" applyFont="1" applyBorder="1">
      <alignment horizontal="center" vertical="center"/>
    </xf>
    <xf numFmtId="0" fontId="4" fillId="0" borderId="6" xfId="87" applyFont="1" applyBorder="1">
      <alignment horizontal="center" vertical="center"/>
    </xf>
    <xf numFmtId="0" fontId="4" fillId="0" borderId="7" xfId="90" applyFont="1" applyBorder="1">
      <alignment horizontal="center" vertical="center"/>
    </xf>
    <xf numFmtId="0" fontId="3" fillId="0" borderId="0" xfId="169" applyFont="1" applyBorder="1">
      <alignment horizontal="right" vertical="center"/>
    </xf>
    <xf numFmtId="0" fontId="7" fillId="0" borderId="0" xfId="171" applyFont="1" applyBorder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5" xfId="167" applyFont="1" applyBorder="1">
      <alignment horizontal="center" vertical="center" wrapText="1"/>
    </xf>
    <xf numFmtId="0" fontId="4" fillId="0" borderId="6" xfId="168" applyFont="1" applyBorder="1">
      <alignment horizontal="center" vertical="center" wrapText="1"/>
    </xf>
    <xf numFmtId="0" fontId="4" fillId="0" borderId="7" xfId="170" applyFont="1" applyBorder="1">
      <alignment horizontal="center" vertical="center" wrapText="1"/>
    </xf>
    <xf numFmtId="0" fontId="4" fillId="0" borderId="1" xfId="173" applyFont="1" applyBorder="1">
      <alignment horizontal="center" vertical="center" wrapText="1"/>
    </xf>
    <xf numFmtId="0" fontId="3" fillId="0" borderId="1" xfId="175" applyFont="1" applyBorder="1">
      <alignment horizontal="center" vertical="center" wrapText="1"/>
      <protection locked="0"/>
    </xf>
    <xf numFmtId="0" fontId="3" fillId="0" borderId="7" xfId="166" applyFont="1" applyBorder="1">
      <alignment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141" applyFont="1" applyBorder="1">
      <alignment horizontal="center" vertical="center"/>
      <protection locked="0"/>
    </xf>
    <xf numFmtId="0" fontId="4" fillId="0" borderId="1" xfId="142" applyFont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" fillId="0" borderId="0" xfId="148" applyFont="1" applyBorder="1">
      <alignment horizontal="right" vertical="center"/>
    </xf>
    <xf numFmtId="0" fontId="8" fillId="0" borderId="0" xfId="152" applyFont="1" applyBorder="1">
      <alignment vertical="top"/>
    </xf>
    <xf numFmtId="0" fontId="9" fillId="0" borderId="0" xfId="151" applyFont="1" applyBorder="1">
      <alignment horizontal="center" vertical="center" wrapText="1"/>
    </xf>
    <xf numFmtId="0" fontId="9" fillId="0" borderId="0" xfId="160" applyFont="1" applyBorder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61" applyFont="1" applyBorder="1">
      <alignment wrapText="1"/>
    </xf>
    <xf numFmtId="0" fontId="4" fillId="0" borderId="0" xfId="149" applyFont="1" applyBorder="1">
      <alignment horizontal="right" wrapText="1"/>
    </xf>
    <xf numFmtId="0" fontId="4" fillId="0" borderId="0" xfId="153" applyFont="1" applyBorder="1">
      <protection locked="0"/>
    </xf>
    <xf numFmtId="0" fontId="4" fillId="0" borderId="1" xfId="150" applyFont="1" applyBorder="1">
      <alignment horizontal="center" vertical="center" wrapText="1"/>
    </xf>
    <xf numFmtId="0" fontId="4" fillId="0" borderId="1" xfId="158" applyFont="1" applyBorder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59" applyFont="1" applyBorder="1">
      <alignment vertical="center" wrapText="1"/>
    </xf>
    <xf numFmtId="0" fontId="3" fillId="0" borderId="0" xfId="146" applyFont="1" applyBorder="1">
      <alignment horizontal="right" vertical="center"/>
      <protection locked="0"/>
    </xf>
    <xf numFmtId="0" fontId="4" fillId="0" borderId="0" xfId="155" applyFont="1" applyBorder="1">
      <alignment horizontal="right" vertical="center"/>
      <protection locked="0"/>
    </xf>
    <xf numFmtId="0" fontId="1" fillId="0" borderId="1" xfId="157" applyFont="1" applyBorder="1">
      <alignment horizontal="center"/>
    </xf>
    <xf numFmtId="0" fontId="1" fillId="0" borderId="0" xfId="191" applyFont="1" applyBorder="1">
      <alignment wrapText="1"/>
    </xf>
    <xf numFmtId="0" fontId="1" fillId="0" borderId="0" xfId="199" applyFont="1" applyBorder="1">
      <protection locked="0"/>
    </xf>
    <xf numFmtId="0" fontId="2" fillId="0" borderId="0" xfId="192" applyFont="1" applyBorder="1">
      <alignment horizontal="center" vertical="center" wrapText="1"/>
    </xf>
    <xf numFmtId="0" fontId="2" fillId="0" borderId="0" xfId="144" applyFont="1" applyBorder="1">
      <alignment horizontal="center" vertical="center"/>
      <protection locked="0"/>
    </xf>
    <xf numFmtId="0" fontId="3" fillId="0" borderId="0" xfId="206" applyFont="1" applyBorder="1">
      <alignment horizontal="left" vertical="center" wrapText="1"/>
    </xf>
    <xf numFmtId="0" fontId="4" fillId="0" borderId="8" xfId="193" applyFont="1" applyBorder="1">
      <alignment horizontal="center" vertical="center" wrapText="1"/>
    </xf>
    <xf numFmtId="0" fontId="4" fillId="0" borderId="8" xfId="200" applyFont="1" applyBorder="1">
      <alignment horizontal="center" vertical="center" wrapText="1"/>
      <protection locked="0"/>
    </xf>
    <xf numFmtId="0" fontId="4" fillId="0" borderId="9" xfId="194" applyFont="1" applyBorder="1">
      <alignment horizontal="center" vertical="center" wrapText="1"/>
    </xf>
    <xf numFmtId="0" fontId="4" fillId="0" borderId="9" xfId="201" applyFont="1" applyBorder="1">
      <alignment horizontal="center" vertical="center" wrapText="1"/>
      <protection locked="0"/>
    </xf>
    <xf numFmtId="0" fontId="4" fillId="0" borderId="10" xfId="195" applyFont="1" applyBorder="1">
      <alignment horizontal="center" vertical="center" wrapText="1"/>
    </xf>
    <xf numFmtId="0" fontId="4" fillId="0" borderId="10" xfId="202" applyFont="1" applyBorder="1">
      <alignment horizontal="center" vertical="center" wrapText="1"/>
      <protection locked="0"/>
    </xf>
    <xf numFmtId="0" fontId="3" fillId="0" borderId="10" xfId="196" applyFont="1" applyBorder="1">
      <alignment horizontal="left" vertical="center" wrapText="1"/>
    </xf>
    <xf numFmtId="0" fontId="3" fillId="0" borderId="10" xfId="203" applyFont="1" applyBorder="1">
      <alignment horizontal="right" vertical="center"/>
      <protection locked="0"/>
    </xf>
    <xf numFmtId="0" fontId="3" fillId="0" borderId="11" xfId="218" applyFont="1" applyBorder="1">
      <alignment horizontal="center" vertical="center"/>
    </xf>
    <xf numFmtId="0" fontId="3" fillId="0" borderId="12" xfId="197" applyFont="1" applyBorder="1">
      <alignment horizontal="left" vertical="center"/>
    </xf>
    <xf numFmtId="0" fontId="3" fillId="0" borderId="10" xfId="198" applyFont="1" applyBorder="1">
      <alignment horizontal="left" vertical="center"/>
    </xf>
    <xf numFmtId="0" fontId="3" fillId="0" borderId="0" xfId="205" applyFont="1" applyBorder="1">
      <alignment vertical="top" wrapText="1"/>
      <protection locked="0"/>
    </xf>
    <xf numFmtId="0" fontId="2" fillId="0" borderId="0" xfId="207" applyFont="1" applyBorder="1">
      <alignment horizontal="center" vertical="center" wrapText="1"/>
      <protection locked="0"/>
    </xf>
    <xf numFmtId="0" fontId="3" fillId="0" borderId="0" xfId="210" applyFont="1" applyBorder="1">
      <alignment horizontal="right"/>
      <protection locked="0"/>
    </xf>
    <xf numFmtId="0" fontId="4" fillId="0" borderId="6" xfId="208" applyFont="1" applyBorder="1">
      <alignment horizontal="center" vertical="center" wrapText="1"/>
      <protection locked="0"/>
    </xf>
    <xf numFmtId="0" fontId="4" fillId="0" borderId="6" xfId="211" applyFont="1" applyBorder="1">
      <alignment horizontal="center" vertical="center"/>
      <protection locked="0"/>
    </xf>
    <xf numFmtId="0" fontId="4" fillId="0" borderId="12" xfId="209" applyFont="1" applyBorder="1">
      <alignment horizontal="center" vertical="center" wrapText="1"/>
    </xf>
    <xf numFmtId="0" fontId="4" fillId="0" borderId="12" xfId="212" applyFont="1" applyBorder="1">
      <alignment horizontal="center" vertical="center"/>
      <protection locked="0"/>
    </xf>
    <xf numFmtId="0" fontId="3" fillId="0" borderId="0" xfId="213" applyFont="1" applyBorder="1">
      <alignment horizontal="right" vertical="center" wrapText="1"/>
      <protection locked="0"/>
    </xf>
    <xf numFmtId="0" fontId="3" fillId="0" borderId="0" xfId="216" applyFont="1" applyBorder="1">
      <alignment horizontal="right" vertical="center" wrapText="1"/>
    </xf>
    <xf numFmtId="0" fontId="3" fillId="0" borderId="0" xfId="214" applyFont="1" applyBorder="1">
      <alignment horizontal="right" wrapText="1"/>
      <protection locked="0"/>
    </xf>
    <xf numFmtId="0" fontId="3" fillId="0" borderId="0" xfId="0" applyFont="1" applyFill="1" applyBorder="1" applyAlignment="1">
      <alignment horizontal="right" wrapText="1"/>
    </xf>
    <xf numFmtId="0" fontId="4" fillId="0" borderId="12" xfId="215" applyFont="1" applyBorder="1">
      <alignment horizontal="center" vertical="center" wrapText="1"/>
      <protection locked="0"/>
    </xf>
    <xf numFmtId="0" fontId="4" fillId="0" borderId="10" xfId="98" applyFont="1" applyBorder="1">
      <alignment horizontal="center" vertical="center"/>
    </xf>
    <xf numFmtId="0" fontId="4" fillId="0" borderId="10" xfId="99" applyFont="1" applyBorder="1">
      <alignment horizontal="center" vertical="center"/>
      <protection locked="0"/>
    </xf>
    <xf numFmtId="0" fontId="3" fillId="0" borderId="10" xfId="204" applyFont="1" applyBorder="1">
      <alignment horizontal="right" vertical="center"/>
    </xf>
    <xf numFmtId="0" fontId="3" fillId="0" borderId="0" xfId="0" applyFont="1" applyFill="1" applyBorder="1" applyAlignment="1">
      <alignment horizontal="right"/>
    </xf>
    <xf numFmtId="0" fontId="10" fillId="0" borderId="0" xfId="112" applyFont="1" applyBorder="1">
      <alignment horizontal="right"/>
      <protection locked="0"/>
    </xf>
    <xf numFmtId="49" fontId="10" fillId="0" borderId="0" xfId="113" applyNumberFormat="1" applyFont="1" applyBorder="1">
      <protection locked="0"/>
    </xf>
    <xf numFmtId="0" fontId="1" fillId="0" borderId="0" xfId="119" applyFont="1" applyBorder="1">
      <alignment horizontal="right"/>
    </xf>
    <xf numFmtId="0" fontId="3" fillId="0" borderId="0" xfId="100" applyFont="1" applyBorder="1">
      <alignment horizontal="right"/>
    </xf>
    <xf numFmtId="0" fontId="11" fillId="0" borderId="0" xfId="121" applyFont="1" applyBorder="1">
      <alignment horizontal="center" vertical="center" wrapText="1"/>
      <protection locked="0"/>
    </xf>
    <xf numFmtId="0" fontId="11" fillId="0" borderId="0" xfId="117" applyFont="1" applyBorder="1">
      <alignment horizontal="center" vertical="center"/>
      <protection locked="0"/>
    </xf>
    <xf numFmtId="0" fontId="11" fillId="0" borderId="0" xfId="120" applyFont="1" applyBorder="1">
      <alignment horizontal="center" vertical="center"/>
    </xf>
    <xf numFmtId="0" fontId="3" fillId="0" borderId="0" xfId="92" applyFont="1" applyBorder="1">
      <alignment horizontal="left" vertical="center"/>
      <protection locked="0"/>
    </xf>
    <xf numFmtId="0" fontId="4" fillId="0" borderId="2" xfId="122" applyFont="1" applyBorder="1">
      <alignment horizontal="center" vertical="center"/>
      <protection locked="0"/>
    </xf>
    <xf numFmtId="49" fontId="4" fillId="0" borderId="2" xfId="114" applyNumberFormat="1" applyFont="1" applyBorder="1">
      <alignment horizontal="center" vertical="center" wrapText="1"/>
      <protection locked="0"/>
    </xf>
    <xf numFmtId="0" fontId="4" fillId="0" borderId="3" xfId="123" applyFont="1" applyBorder="1">
      <alignment horizontal="center" vertical="center"/>
      <protection locked="0"/>
    </xf>
    <xf numFmtId="49" fontId="4" fillId="0" borderId="3" xfId="115" applyNumberFormat="1" applyFont="1" applyBorder="1">
      <alignment horizontal="center" vertical="center" wrapText="1"/>
      <protection locked="0"/>
    </xf>
    <xf numFmtId="49" fontId="4" fillId="0" borderId="1" xfId="116" applyNumberFormat="1" applyFont="1" applyBorder="1">
      <alignment horizontal="center" vertical="center"/>
      <protection locked="0"/>
    </xf>
    <xf numFmtId="0" fontId="3" fillId="0" borderId="1" xfId="97" applyFont="1" applyBorder="1">
      <alignment horizontal="left" vertical="center" wrapText="1"/>
      <protection locked="0"/>
    </xf>
    <xf numFmtId="0" fontId="1" fillId="0" borderId="6" xfId="124" applyFont="1" applyBorder="1">
      <alignment horizontal="center" vertical="center"/>
      <protection locked="0"/>
    </xf>
    <xf numFmtId="0" fontId="1" fillId="0" borderId="7" xfId="118" applyFont="1" applyBorder="1">
      <alignment horizontal="center" vertical="center"/>
      <protection locked="0"/>
    </xf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49" fontId="4" fillId="0" borderId="1" xfId="114" applyNumberFormat="1" applyFont="1" applyBorder="1">
      <alignment horizontal="center" vertical="center" wrapText="1"/>
      <protection locked="0"/>
    </xf>
    <xf numFmtId="49" fontId="4" fillId="0" borderId="1" xfId="115" applyNumberFormat="1" applyFont="1" applyBorder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18" applyFont="1" applyBorder="1">
      <alignment horizontal="center" vertical="center"/>
      <protection locked="0"/>
    </xf>
    <xf numFmtId="0" fontId="7" fillId="0" borderId="0" xfId="147" applyFont="1" applyBorder="1">
      <alignment horizontal="center" vertical="center"/>
    </xf>
    <xf numFmtId="0" fontId="12" fillId="0" borderId="0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74" applyFont="1" applyBorder="1">
      <alignment vertical="center" wrapText="1"/>
    </xf>
    <xf numFmtId="0" fontId="3" fillId="0" borderId="1" xfId="143" applyFont="1" applyBorder="1">
      <alignment horizontal="center" vertical="center" wrapText="1"/>
    </xf>
    <xf numFmtId="0" fontId="3" fillId="0" borderId="1" xfId="145" applyFont="1" applyBorder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4" fillId="0" borderId="1" xfId="79" applyFont="1" applyBorder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37" applyFont="1" applyBorder="1">
      <alignment horizontal="left" vertical="center"/>
    </xf>
    <xf numFmtId="0" fontId="3" fillId="0" borderId="1" xfId="138" applyFont="1" applyBorder="1">
      <alignment horizontal="left" vertical="center"/>
    </xf>
    <xf numFmtId="0" fontId="4" fillId="0" borderId="1" xfId="163" applyFont="1" applyBorder="1">
      <alignment horizontal="center" vertical="center"/>
    </xf>
    <xf numFmtId="0" fontId="4" fillId="0" borderId="1" xfId="164" applyFont="1" applyBorder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/>
    </xf>
    <xf numFmtId="0" fontId="1" fillId="0" borderId="0" xfId="125" applyFont="1" applyBorder="1">
      <alignment vertical="top"/>
      <protection locked="0"/>
    </xf>
    <xf numFmtId="49" fontId="1" fillId="0" borderId="0" xfId="128" applyNumberFormat="1" applyFont="1" applyBorder="1"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126" applyFont="1" applyBorder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93" applyFont="1" applyBorder="1">
      <alignment horizontal="center" vertical="center" wrapText="1"/>
      <protection locked="0"/>
    </xf>
    <xf numFmtId="0" fontId="4" fillId="0" borderId="1" xfId="94" applyFont="1" applyBorder="1">
      <alignment horizontal="center" vertical="center" wrapText="1"/>
      <protection locked="0"/>
    </xf>
    <xf numFmtId="0" fontId="4" fillId="0" borderId="1" xfId="123" applyFont="1" applyBorder="1">
      <alignment horizontal="center" vertical="center"/>
      <protection locked="0"/>
    </xf>
    <xf numFmtId="0" fontId="4" fillId="0" borderId="1" xfId="139" applyFont="1" applyBorder="1">
      <alignment horizontal="center" vertical="center"/>
    </xf>
    <xf numFmtId="0" fontId="4" fillId="0" borderId="1" xfId="134" applyFont="1" applyBorder="1">
      <alignment horizontal="center" vertical="center"/>
      <protection locked="0"/>
    </xf>
    <xf numFmtId="0" fontId="3" fillId="0" borderId="1" xfId="135" applyFont="1" applyBorder="1">
      <alignment horizontal="left" vertical="center"/>
    </xf>
    <xf numFmtId="49" fontId="6" fillId="0" borderId="1" xfId="60" applyNumberFormat="1" applyFont="1" applyBorder="1" applyAlignment="1">
      <alignment horizontal="left" vertical="center" wrapText="1" indent="1"/>
    </xf>
    <xf numFmtId="0" fontId="1" fillId="0" borderId="1" xfId="136" applyFont="1" applyBorder="1">
      <alignment horizontal="center" vertical="center" wrapText="1"/>
      <protection locked="0"/>
    </xf>
    <xf numFmtId="0" fontId="3" fillId="0" borderId="1" xfId="127" applyFont="1" applyBorder="1">
      <alignment horizontal="left" vertical="center"/>
      <protection locked="0"/>
    </xf>
    <xf numFmtId="0" fontId="3" fillId="0" borderId="1" xfId="129" applyFont="1" applyBorder="1">
      <alignment horizontal="left" vertical="center"/>
      <protection locked="0"/>
    </xf>
    <xf numFmtId="0" fontId="4" fillId="0" borderId="1" xfId="130" applyFont="1" applyBorder="1">
      <alignment horizontal="center" vertical="center" wrapText="1"/>
      <protection locked="0"/>
    </xf>
    <xf numFmtId="0" fontId="4" fillId="0" borderId="1" xfId="131" applyFont="1" applyBorder="1">
      <alignment horizontal="center" vertical="center" wrapText="1"/>
      <protection locked="0"/>
    </xf>
    <xf numFmtId="0" fontId="4" fillId="0" borderId="1" xfId="95" applyFont="1" applyBorder="1">
      <alignment horizontal="center" vertical="center" wrapText="1"/>
      <protection locked="0"/>
    </xf>
    <xf numFmtId="0" fontId="4" fillId="0" borderId="1" xfId="208" applyFont="1" applyBorder="1">
      <alignment horizontal="center" vertical="center" wrapText="1"/>
      <protection locked="0"/>
    </xf>
    <xf numFmtId="0" fontId="1" fillId="0" borderId="1" xfId="133" applyFont="1" applyBorder="1">
      <alignment horizontal="center"/>
    </xf>
    <xf numFmtId="0" fontId="1" fillId="0" borderId="0" xfId="176" applyFont="1" applyBorder="1">
      <alignment horizontal="center" wrapText="1"/>
    </xf>
    <xf numFmtId="0" fontId="3" fillId="0" borderId="0" xfId="217" applyFont="1" applyBorder="1">
      <alignment horizontal="right" wrapText="1"/>
    </xf>
    <xf numFmtId="0" fontId="18" fillId="0" borderId="0" xfId="178" applyFont="1" applyBorder="1">
      <alignment horizontal="center" vertical="center" wrapText="1"/>
    </xf>
    <xf numFmtId="0" fontId="19" fillId="0" borderId="1" xfId="179" applyFont="1" applyBorder="1">
      <alignment horizontal="center" vertical="center" wrapText="1"/>
    </xf>
    <xf numFmtId="0" fontId="19" fillId="0" borderId="1" xfId="177" applyFont="1" applyBorder="1">
      <alignment horizontal="center" vertical="center" wrapText="1"/>
    </xf>
    <xf numFmtId="176" fontId="20" fillId="0" borderId="0" xfId="0" applyNumberFormat="1" applyFont="1" applyFill="1" applyBorder="1" applyAlignment="1">
      <alignment horizontal="right" vertical="center"/>
    </xf>
    <xf numFmtId="0" fontId="21" fillId="0" borderId="0" xfId="185" applyFont="1" applyBorder="1">
      <alignment horizontal="center" vertical="center"/>
    </xf>
    <xf numFmtId="0" fontId="22" fillId="0" borderId="0" xfId="185" applyFont="1" applyBorder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181" applyNumberFormat="1" applyFont="1" applyBorder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left" indent="1"/>
    </xf>
    <xf numFmtId="0" fontId="23" fillId="0" borderId="1" xfId="190" applyFont="1" applyBorder="1">
      <alignment horizontal="center" vertical="center"/>
    </xf>
    <xf numFmtId="0" fontId="23" fillId="0" borderId="1" xfId="182" applyFont="1" applyBorder="1">
      <alignment horizontal="center" vertical="center"/>
    </xf>
    <xf numFmtId="0" fontId="23" fillId="0" borderId="1" xfId="184" applyFont="1" applyBorder="1">
      <alignment horizontal="center" vertical="center"/>
    </xf>
    <xf numFmtId="176" fontId="25" fillId="0" borderId="1" xfId="0" applyNumberFormat="1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>
      <alignment horizontal="right" vertical="center" indent="1"/>
    </xf>
    <xf numFmtId="176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211" applyFont="1" applyBorder="1">
      <alignment horizontal="center" vertical="center"/>
      <protection locked="0"/>
    </xf>
    <xf numFmtId="0" fontId="23" fillId="0" borderId="1" xfId="132" applyFont="1" applyBorder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3" fillId="0" borderId="1" xfId="141" applyFont="1" applyBorder="1">
      <alignment horizontal="center" vertical="center"/>
      <protection locked="0"/>
    </xf>
    <xf numFmtId="0" fontId="24" fillId="0" borderId="1" xfId="186" applyFont="1" applyBorder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0" xfId="162" applyFont="1" applyBorder="1">
      <alignment vertical="top"/>
    </xf>
    <xf numFmtId="49" fontId="4" fillId="0" borderId="1" xfId="188" applyNumberFormat="1" applyFont="1" applyBorder="1">
      <alignment horizontal="center" vertical="center" wrapText="1"/>
    </xf>
    <xf numFmtId="49" fontId="4" fillId="0" borderId="1" xfId="183" applyNumberFormat="1" applyFont="1" applyBorder="1">
      <alignment horizontal="center" vertical="center" wrapText="1"/>
    </xf>
    <xf numFmtId="0" fontId="4" fillId="0" borderId="1" xfId="154" applyFont="1" applyBorder="1">
      <alignment horizontal="center" vertical="center"/>
      <protection locked="0"/>
    </xf>
    <xf numFmtId="49" fontId="4" fillId="0" borderId="1" xfId="189" applyNumberFormat="1" applyFont="1" applyBorder="1">
      <alignment horizontal="center" vertical="center"/>
    </xf>
    <xf numFmtId="49" fontId="6" fillId="0" borderId="1" xfId="60" applyNumberFormat="1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87" applyFont="1" applyBorder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6" fillId="0" borderId="0" xfId="60" applyNumberFormat="1" applyFont="1" applyBorder="1">
      <alignment horizontal="left" vertical="center" wrapText="1"/>
    </xf>
    <xf numFmtId="0" fontId="27" fillId="0" borderId="0" xfId="110" applyFont="1" applyBorder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9" fontId="29" fillId="0" borderId="1" xfId="60" applyNumberFormat="1" applyFont="1" applyBorder="1" applyAlignment="1">
      <alignment horizontal="center" vertical="center" wrapText="1"/>
    </xf>
    <xf numFmtId="0" fontId="4" fillId="0" borderId="1" xfId="122" applyFont="1" applyBorder="1">
      <alignment horizontal="center" vertical="center"/>
      <protection locked="0"/>
    </xf>
    <xf numFmtId="49" fontId="6" fillId="0" borderId="1" xfId="60" applyNumberFormat="1" applyFont="1" applyBorder="1" applyAlignment="1">
      <alignment horizontal="center" vertical="center" wrapText="1"/>
    </xf>
    <xf numFmtId="0" fontId="4" fillId="0" borderId="1" xfId="80" applyFont="1" applyBorder="1">
      <alignment horizontal="center" vertical="center" wrapText="1"/>
    </xf>
    <xf numFmtId="0" fontId="3" fillId="0" borderId="0" xfId="108" applyFont="1" applyBorder="1">
      <alignment horizontal="left" vertical="center" wrapText="1"/>
      <protection locked="0"/>
    </xf>
    <xf numFmtId="0" fontId="4" fillId="0" borderId="0" xfId="156" applyFont="1" applyBorder="1">
      <alignment horizontal="left" vertical="center" wrapText="1"/>
    </xf>
    <xf numFmtId="0" fontId="4" fillId="0" borderId="1" xfId="78" applyFont="1" applyBorder="1">
      <alignment horizontal="center" vertical="center" wrapText="1"/>
    </xf>
    <xf numFmtId="0" fontId="4" fillId="0" borderId="1" xfId="193" applyFont="1" applyBorder="1">
      <alignment horizontal="center" vertical="center" wrapText="1"/>
    </xf>
    <xf numFmtId="0" fontId="4" fillId="0" borderId="1" xfId="165" applyFont="1" applyBorder="1">
      <alignment horizontal="center" vertical="center"/>
    </xf>
    <xf numFmtId="0" fontId="4" fillId="0" borderId="1" xfId="87" applyFont="1" applyBorder="1">
      <alignment horizontal="center" vertical="center"/>
    </xf>
    <xf numFmtId="0" fontId="1" fillId="0" borderId="1" xfId="104" applyFont="1" applyBorder="1">
      <alignment horizontal="center" vertical="center"/>
    </xf>
    <xf numFmtId="0" fontId="4" fillId="0" borderId="1" xfId="98" applyFont="1" applyBorder="1">
      <alignment horizontal="center" vertical="center"/>
    </xf>
    <xf numFmtId="0" fontId="4" fillId="0" borderId="1" xfId="99" applyFont="1" applyBorder="1">
      <alignment horizontal="center" vertical="center"/>
      <protection locked="0"/>
    </xf>
    <xf numFmtId="3" fontId="4" fillId="0" borderId="1" xfId="102" applyNumberFormat="1" applyFont="1" applyBorder="1">
      <alignment horizontal="center" vertical="center"/>
      <protection locked="0"/>
    </xf>
    <xf numFmtId="3" fontId="4" fillId="0" borderId="1" xfId="103" applyNumberFormat="1" applyFont="1" applyBorder="1">
      <alignment horizontal="center" vertical="center"/>
    </xf>
    <xf numFmtId="0" fontId="1" fillId="0" borderId="1" xfId="109" applyFont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200" applyFont="1" applyBorder="1">
      <alignment horizontal="center" vertical="center" wrapText="1"/>
      <protection locked="0"/>
    </xf>
    <xf numFmtId="0" fontId="4" fillId="0" borderId="1" xfId="168" applyFont="1" applyBorder="1">
      <alignment horizontal="center" vertical="center" wrapText="1"/>
    </xf>
    <xf numFmtId="0" fontId="4" fillId="0" borderId="1" xfId="202" applyFont="1" applyBorder="1">
      <alignment horizontal="center" vertical="center" wrapText="1"/>
      <protection locked="0"/>
    </xf>
    <xf numFmtId="3" fontId="4" fillId="0" borderId="1" xfId="106" applyNumberFormat="1" applyFont="1" applyBorder="1">
      <alignment horizontal="center" vertical="top"/>
      <protection locked="0"/>
    </xf>
    <xf numFmtId="0" fontId="1" fillId="0" borderId="1" xfId="107" applyFont="1" applyBorder="1">
      <alignment horizontal="center" vertical="top"/>
    </xf>
    <xf numFmtId="0" fontId="4" fillId="0" borderId="1" xfId="170" applyFont="1" applyBorder="1">
      <alignment horizontal="center" vertical="center" wrapText="1"/>
    </xf>
    <xf numFmtId="0" fontId="7" fillId="0" borderId="0" xfId="66" applyFont="1" applyBorder="1">
      <alignment horizontal="center" vertical="center"/>
      <protection locked="0"/>
    </xf>
    <xf numFmtId="0" fontId="1" fillId="0" borderId="1" xfId="70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 wrapText="1"/>
      <protection locked="0"/>
    </xf>
    <xf numFmtId="0" fontId="1" fillId="0" borderId="1" xfId="65" applyFont="1" applyBorder="1">
      <alignment horizontal="center" vertical="center" wrapText="1"/>
      <protection locked="0"/>
    </xf>
    <xf numFmtId="0" fontId="1" fillId="0" borderId="1" xfId="67" applyFont="1" applyBorder="1">
      <alignment horizontal="center" vertical="center" wrapText="1"/>
    </xf>
    <xf numFmtId="0" fontId="1" fillId="0" borderId="1" xfId="71" applyFont="1" applyBorder="1">
      <alignment horizontal="center" vertical="center" wrapText="1"/>
    </xf>
    <xf numFmtId="0" fontId="1" fillId="0" borderId="1" xfId="62" applyFont="1" applyBorder="1">
      <alignment horizontal="center" vertical="center" wrapText="1"/>
    </xf>
    <xf numFmtId="0" fontId="1" fillId="0" borderId="1" xfId="72" applyFont="1" applyBorder="1">
      <alignment horizontal="center" vertical="center"/>
    </xf>
    <xf numFmtId="0" fontId="1" fillId="0" borderId="1" xfId="63" applyFont="1" applyBorder="1">
      <alignment horizontal="center" vertical="center"/>
    </xf>
    <xf numFmtId="0" fontId="1" fillId="0" borderId="1" xfId="180" applyFont="1" applyBorder="1">
      <alignment horizontal="center" vertical="center"/>
    </xf>
    <xf numFmtId="3" fontId="1" fillId="0" borderId="1" xfId="68" applyNumberFormat="1" applyFont="1" applyBorder="1">
      <alignment horizontal="center" vertical="center"/>
    </xf>
    <xf numFmtId="3" fontId="1" fillId="0" borderId="1" xfId="69" applyNumberFormat="1" applyFont="1" applyBorder="1">
      <alignment horizontal="center" vertical="center"/>
    </xf>
    <xf numFmtId="0" fontId="3" fillId="0" borderId="1" xfId="73" applyFont="1" applyBorder="1">
      <alignment horizontal="center" vertical="center"/>
      <protection locked="0"/>
    </xf>
    <xf numFmtId="0" fontId="3" fillId="0" borderId="1" xfId="64" applyFont="1" applyBorder="1">
      <alignment horizontal="right" vertical="center"/>
      <protection locked="0"/>
    </xf>
    <xf numFmtId="0" fontId="1" fillId="0" borderId="1" xfId="124" applyFont="1" applyBorder="1">
      <alignment horizontal="center" vertical="center"/>
      <protection locked="0"/>
    </xf>
    <xf numFmtId="0" fontId="1" fillId="0" borderId="1" xfId="53" applyFont="1" applyBorder="1">
      <alignment horizontal="center" vertical="center" wrapText="1"/>
    </xf>
    <xf numFmtId="0" fontId="1" fillId="0" borderId="1" xfId="50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</xf>
    <xf numFmtId="0" fontId="1" fillId="0" borderId="1" xfId="101" applyFont="1" applyBorder="1">
      <alignment horizontal="center" vertical="center" wrapText="1"/>
    </xf>
    <xf numFmtId="0" fontId="1" fillId="0" borderId="1" xfId="54" applyFont="1" applyBorder="1">
      <alignment horizontal="center" vertical="center" wrapText="1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55" applyFont="1" applyBorder="1">
      <alignment horizontal="center" vertical="center"/>
      <protection locked="0"/>
    </xf>
    <xf numFmtId="0" fontId="1" fillId="0" borderId="0" xfId="89" applyFont="1" applyBorder="1">
      <alignment horizontal="right"/>
      <protection locked="0"/>
    </xf>
    <xf numFmtId="0" fontId="1" fillId="0" borderId="1" xfId="59" applyFont="1" applyBorder="1">
      <alignment horizontal="center" vertical="center" wrapText="1"/>
      <protection locked="0"/>
    </xf>
    <xf numFmtId="0" fontId="1" fillId="0" borderId="1" xfId="105" applyFont="1" applyBorder="1">
      <alignment horizontal="center" vertical="center" wrapText="1"/>
    </xf>
    <xf numFmtId="0" fontId="1" fillId="0" borderId="1" xfId="56" applyFont="1" applyBorder="1">
      <alignment horizontal="center" vertical="center"/>
      <protection locked="0"/>
    </xf>
    <xf numFmtId="3" fontId="1" fillId="0" borderId="1" xfId="57" applyNumberFormat="1" applyFont="1" applyBorder="1">
      <alignment horizontal="center" vertical="center"/>
    </xf>
    <xf numFmtId="3" fontId="1" fillId="0" borderId="1" xfId="58" applyNumberFormat="1" applyFont="1" applyBorder="1">
      <alignment horizontal="center" vertical="center"/>
    </xf>
    <xf numFmtId="0" fontId="2" fillId="0" borderId="0" xfId="49" applyFont="1" applyBorder="1">
      <alignment horizontal="center" vertical="top"/>
    </xf>
    <xf numFmtId="0" fontId="3" fillId="0" borderId="0" xfId="172" applyFont="1" applyBorder="1">
      <alignment horizontal="left" vertical="center"/>
    </xf>
    <xf numFmtId="0" fontId="28" fillId="0" borderId="0" xfId="111" applyFont="1" applyBorder="1">
      <alignment horizontal="center" vertical="center"/>
    </xf>
    <xf numFmtId="0" fontId="4" fillId="0" borderId="1" xfId="84" applyFont="1" applyBorder="1">
      <alignment horizontal="center" vertical="center"/>
    </xf>
    <xf numFmtId="0" fontId="4" fillId="0" borderId="1" xfId="90" applyFont="1" applyBorder="1">
      <alignment horizontal="center" vertical="center"/>
    </xf>
    <xf numFmtId="0" fontId="4" fillId="0" borderId="1" xfId="85" applyFont="1" applyBorder="1">
      <alignment horizontal="center" vertical="center"/>
    </xf>
    <xf numFmtId="0" fontId="4" fillId="0" borderId="1" xfId="86" applyFont="1" applyBorder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100" applyFont="1" applyBorder="1" quotePrefix="1">
      <alignment horizontal="right"/>
    </xf>
    <xf numFmtId="0" fontId="3" fillId="0" borderId="0" xfId="214" applyFont="1" applyBorder="1" quotePrefix="1">
      <alignment horizontal="right" wrapText="1"/>
      <protection locked="0"/>
    </xf>
    <xf numFmtId="0" fontId="3" fillId="0" borderId="0" xfId="169" applyFont="1" applyBorder="1" quotePrefix="1">
      <alignment horizontal="right" vertical="center"/>
    </xf>
    <xf numFmtId="0" fontId="3" fillId="0" borderId="0" xfId="0" applyFont="1" applyFill="1" applyBorder="1" applyAlignment="1" quotePrefix="1">
      <alignment horizontal="right"/>
    </xf>
    <xf numFmtId="0" fontId="3" fillId="0" borderId="0" xfId="217" applyFont="1" applyBorder="1" quotePrefix="1">
      <alignment horizontal="right" wrapText="1"/>
    </xf>
    <xf numFmtId="0" fontId="3" fillId="0" borderId="0" xfId="210" applyFont="1" applyBorder="1" quotePrefix="1">
      <alignment horizontal="right"/>
      <protection locked="0"/>
    </xf>
    <xf numFmtId="0" fontId="3" fillId="0" borderId="0" xfId="0" applyFont="1" applyFill="1" applyBorder="1" applyAlignment="1" quotePrefix="1">
      <alignment horizontal="right" wrapText="1"/>
    </xf>
    <xf numFmtId="0" fontId="4" fillId="0" borderId="0" xfId="155" applyFont="1" applyBorder="1" quotePrefix="1">
      <alignment horizontal="right" vertical="center"/>
      <protection locked="0"/>
    </xf>
    <xf numFmtId="0" fontId="1" fillId="0" borderId="0" xfId="0" applyFont="1" applyFill="1" applyBorder="1" applyAlignment="1" applyProtection="1" quotePrefix="1">
      <alignment horizontal="right"/>
      <protection locked="0"/>
    </xf>
  </cellXfs>
  <cellStyles count="2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_b-12-0" xfId="49"/>
    <cellStyle name="__b-27-0" xfId="50"/>
    <cellStyle name="__b-30-0" xfId="51"/>
    <cellStyle name="__b-31-0" xfId="52"/>
    <cellStyle name="__b-32-0" xfId="53"/>
    <cellStyle name="__b-34-0" xfId="54"/>
    <cellStyle name="__b-35-0" xfId="55"/>
    <cellStyle name="__b-36-0" xfId="56"/>
    <cellStyle name="__b-37-0" xfId="57"/>
    <cellStyle name="__b-39-0" xfId="58"/>
    <cellStyle name="__b-48-0" xfId="59"/>
    <cellStyle name="TextStyle" xfId="60"/>
    <cellStyle name="部门收入预算表01-2 __b-12-0" xfId="61"/>
    <cellStyle name="部门收入预算表01-2 __b-13-0" xfId="62"/>
    <cellStyle name="部门收入预算表01-2 __b-14-0" xfId="63"/>
    <cellStyle name="部门收入预算表01-2 __b-16-0" xfId="64"/>
    <cellStyle name="部门收入预算表01-2 __b-19-0" xfId="65"/>
    <cellStyle name="部门收入预算表01-2 __b-2-0" xfId="66"/>
    <cellStyle name="部门收入预算表01-2 __b-20-0" xfId="67"/>
    <cellStyle name="部门收入预算表01-2 __b-21-0" xfId="68"/>
    <cellStyle name="部门收入预算表01-2 __b-22-0" xfId="69"/>
    <cellStyle name="部门收入预算表01-2 __b-4-0" xfId="70"/>
    <cellStyle name="部门收入预算表01-2 __b-5-0" xfId="71"/>
    <cellStyle name="部门收入预算表01-2 __b-6-0" xfId="72"/>
    <cellStyle name="部门收入预算表01-2 __b-9-0" xfId="73"/>
    <cellStyle name="部门项目中期规划预算表13 __b-10-0" xfId="74"/>
    <cellStyle name="部门项目中期规划预算表13 __b-11-0" xfId="75"/>
    <cellStyle name="部门项目中期规划预算表13 __b-13-0" xfId="76"/>
    <cellStyle name="部门项目中期规划预算表13 __b-14-0" xfId="77"/>
    <cellStyle name="部门项目中期规划预算表13 __b-15-0" xfId="78"/>
    <cellStyle name="部门项目中期规划预算表13 __b-16-0" xfId="79"/>
    <cellStyle name="部门项目中期规划预算表13 __b-17-0" xfId="80"/>
    <cellStyle name="部门项目中期规划预算表13 __b-18-0" xfId="81"/>
    <cellStyle name="部门项目中期规划预算表13 __b-19-0" xfId="82"/>
    <cellStyle name="部门项目中期规划预算表13 __b-2-0" xfId="83"/>
    <cellStyle name="部门项目中期规划预算表13 __b-20-0" xfId="84"/>
    <cellStyle name="部门项目中期规划预算表13 __b-21-0" xfId="85"/>
    <cellStyle name="部门项目中期规划预算表13 __b-22-0" xfId="86"/>
    <cellStyle name="部门项目中期规划预算表13 __b-24-0" xfId="87"/>
    <cellStyle name="部门项目中期规划预算表13 __b-25-0" xfId="88"/>
    <cellStyle name="部门项目中期规划预算表13 __b-26-0" xfId="89"/>
    <cellStyle name="部门项目中期规划预算表13 __b-27-0" xfId="90"/>
    <cellStyle name="部门项目中期规划预算表13 __b-28-0" xfId="91"/>
    <cellStyle name="部门项目中期规划预算表13 __b-3-0" xfId="92"/>
    <cellStyle name="部门项目中期规划预算表13 __b-4-0" xfId="93"/>
    <cellStyle name="部门项目中期规划预算表13 __b-5-0" xfId="94"/>
    <cellStyle name="部门项目中期规划预算表13 __b-6-0" xfId="95"/>
    <cellStyle name="部门项目中期规划预算表13 __b-7-0" xfId="96"/>
    <cellStyle name="部门项目中期规划预算表13 __b-8-0" xfId="97"/>
    <cellStyle name="部门政府采购预算表08 __b-15-0" xfId="98"/>
    <cellStyle name="部门政府采购预算表08 __b-21-0" xfId="99"/>
    <cellStyle name="部门政府采购预算表08 __b-36-0" xfId="100"/>
    <cellStyle name="部门支出预算表01-03 __b-12-0" xfId="101"/>
    <cellStyle name="部门支出预算表01-03 __b-19-0" xfId="102"/>
    <cellStyle name="部门支出预算表01-03 __b-20-0" xfId="103"/>
    <cellStyle name="部门支出预算表01-03 __b-23-0" xfId="104"/>
    <cellStyle name="部门支出预算表01-03 __b-24-0" xfId="105"/>
    <cellStyle name="部门支出预算表01-03 __b-28-0" xfId="106"/>
    <cellStyle name="部门支出预算表01-03 __b-29-0" xfId="107"/>
    <cellStyle name="部门支出预算表01-03 __b-3-0" xfId="108"/>
    <cellStyle name="部门支出预算表01-03 __b-7-0" xfId="109"/>
    <cellStyle name="财政拨款收支预算总表02-1 __b-12-0" xfId="110"/>
    <cellStyle name="财政拨款收支预算总表02-1 __b-13-0" xfId="111"/>
    <cellStyle name="国有资本经营预算支出表07 __b-1-0" xfId="112"/>
    <cellStyle name="国有资本经营预算支出表07 __b-10-0" xfId="113"/>
    <cellStyle name="国有资本经营预算支出表07 __b-11-0" xfId="114"/>
    <cellStyle name="国有资本经营预算支出表07 __b-12-0" xfId="115"/>
    <cellStyle name="国有资本经营预算支出表07 __b-13-0" xfId="116"/>
    <cellStyle name="国有资本经营预算支出表07 __b-15-0" xfId="117"/>
    <cellStyle name="国有资本经营预算支出表07 __b-16-0" xfId="118"/>
    <cellStyle name="国有资本经营预算支出表07 __b-17-0" xfId="119"/>
    <cellStyle name="国有资本经营预算支出表07 __b-18-0" xfId="120"/>
    <cellStyle name="国有资本经营预算支出表07 __b-2-0" xfId="121"/>
    <cellStyle name="国有资本经营预算支出表07 __b-4-0" xfId="122"/>
    <cellStyle name="国有资本经营预算支出表07 __b-5-0" xfId="123"/>
    <cellStyle name="国有资本经营预算支出表07 __b-8-0" xfId="124"/>
    <cellStyle name="基本支出预算表（人员类.运转类公用经费项目）04 __b-12-0" xfId="125"/>
    <cellStyle name="基本支出预算表（人员类.运转类公用经费项目）04 __b-13-0" xfId="126"/>
    <cellStyle name="基本支出预算表（人员类.运转类公用经费项目）04 __b-15-0" xfId="127"/>
    <cellStyle name="基本支出预算表（人员类.运转类公用经费项目）04 __b-16-0" xfId="128"/>
    <cellStyle name="基本支出预算表（人员类.运转类公用经费项目）04 __b-17-0" xfId="129"/>
    <cellStyle name="基本支出预算表（人员类.运转类公用经费项目）04 __b-24-0" xfId="130"/>
    <cellStyle name="基本支出预算表（人员类.运转类公用经费项目）04 __b-29-0" xfId="131"/>
    <cellStyle name="基本支出预算表（人员类.运转类公用经费项目）04 __b-33-0" xfId="132"/>
    <cellStyle name="基本支出预算表（人员类.运转类公用经费项目）04 __b-40-0" xfId="133"/>
    <cellStyle name="基本支出预算表（人员类.运转类公用经费项目）04 __b-7-0" xfId="134"/>
    <cellStyle name="基本支出预算表（人员类.运转类公用经费项目）04 __b-9-0" xfId="135"/>
    <cellStyle name="上级补助项目支出预算表12 __b-10-0" xfId="136"/>
    <cellStyle name="上级补助项目支出预算表12 __b-12-0" xfId="137"/>
    <cellStyle name="上级补助项目支出预算表12 __b-17-0" xfId="138"/>
    <cellStyle name="上级补助项目支出预算表12 __b-20-0" xfId="139"/>
    <cellStyle name="上级补助项目支出预算表12 __b-8-0" xfId="140"/>
    <cellStyle name="市对下转移支付绩效目标表10-2 __b-10-0" xfId="141"/>
    <cellStyle name="市对下转移支付绩效目标表10-2 __b-13-0" xfId="142"/>
    <cellStyle name="市对下转移支付绩效目标表10-2 __b-14-0" xfId="143"/>
    <cellStyle name="市对下转移支付绩效目标表10-2 __b-16-0" xfId="144"/>
    <cellStyle name="市对下转移支付绩效目标表10-2 __b-17-0" xfId="145"/>
    <cellStyle name="市对下转移支付绩效目标表10-2 __b-18-0" xfId="146"/>
    <cellStyle name="市对下转移支付绩效目标表10-2 __b-2-0" xfId="147"/>
    <cellStyle name="市对下转移支付预算表10-1 __b-16-0" xfId="148"/>
    <cellStyle name="市对下转移支付预算表10-1 __b-17-0" xfId="149"/>
    <cellStyle name="市对下转移支付预算表10-1 __b-18-0" xfId="150"/>
    <cellStyle name="市对下转移支付预算表10-1 __b-2-0" xfId="151"/>
    <cellStyle name="市对下转移支付预算表10-1 __b-22-0" xfId="152"/>
    <cellStyle name="市对下转移支付预算表10-1 __b-23-0" xfId="153"/>
    <cellStyle name="市对下转移支付预算表10-1 __b-25-0" xfId="154"/>
    <cellStyle name="市对下转移支付预算表10-1 __b-27-0" xfId="155"/>
    <cellStyle name="市对下转移支付预算表10-1 __b-3-0" xfId="156"/>
    <cellStyle name="市对下转移支付预算表10-1 __b-30-0" xfId="157"/>
    <cellStyle name="市对下转移支付预算表10-1 __b-6-0" xfId="158"/>
    <cellStyle name="市对下转移支付预算表10-1 __b-7-0" xfId="159"/>
    <cellStyle name="市对下转移支付预算表10-1 __b-8-0" xfId="160"/>
    <cellStyle name="市对下转移支付预算表10-1 __b-9-0" xfId="161"/>
    <cellStyle name="项目支出预算表（其他运转类.特定目标类项目）05-1 __b-13-0" xfId="162"/>
    <cellStyle name="项目支出预算表（其他运转类.特定目标类项目）05-1 __b-29-0" xfId="163"/>
    <cellStyle name="项目支出预算表（其他运转类.特定目标类项目）05-1 __b-30-0" xfId="164"/>
    <cellStyle name="项目支出预算表（其他运转类.特定目标类项目）05-1 __b-33-0" xfId="165"/>
    <cellStyle name="新增资产配置表11 __b-11-0" xfId="166"/>
    <cellStyle name="新增资产配置表11 __b-12-0" xfId="167"/>
    <cellStyle name="新增资产配置表11 __b-15-0" xfId="168"/>
    <cellStyle name="新增资产配置表11 __b-18-0" xfId="169"/>
    <cellStyle name="新增资产配置表11 __b-19-0" xfId="170"/>
    <cellStyle name="新增资产配置表11 __b-2-0" xfId="171"/>
    <cellStyle name="新增资产配置表11 __b-3-0" xfId="172"/>
    <cellStyle name="新增资产配置表11 __b-6-0" xfId="173"/>
    <cellStyle name="新增资产配置表11 __b-7-0" xfId="174"/>
    <cellStyle name="新增资产配置表11 __b-8-0" xfId="175"/>
    <cellStyle name="一般公共预算“三公”经费支出预算表03 __b-1-0" xfId="176"/>
    <cellStyle name="一般公共预算“三公”经费支出预算表03 __b-14-0" xfId="177"/>
    <cellStyle name="一般公共预算“三公”经费支出预算表03 __b-2-0" xfId="178"/>
    <cellStyle name="一般公共预算“三公”经费支出预算表03 __b-6-0" xfId="179"/>
    <cellStyle name="一般公共预算支出预算表（按功能科目分类）02-2 __b-7-0" xfId="180"/>
    <cellStyle name="一般公共预算支出预算表（按经济科目分类）02-3 __b-12-0" xfId="181"/>
    <cellStyle name="一般公共预算支出预算表（按经济科目分类）02-3 __b-14-0" xfId="182"/>
    <cellStyle name="一般公共预算支出预算表（按经济科目分类）02-3 __b-15-0" xfId="183"/>
    <cellStyle name="一般公共预算支出预算表（按经济科目分类）02-3 __b-16-0" xfId="184"/>
    <cellStyle name="一般公共预算支出预算表（按经济科目分类）02-3 __b-2-0" xfId="185"/>
    <cellStyle name="一般公共预算支出预算表（按经济科目分类）02-3 __b-33-0" xfId="186"/>
    <cellStyle name="一般公共预算支出预算表（按经济科目分类）02-3 __b-36-0" xfId="187"/>
    <cellStyle name="一般公共预算支出预算表（按经济科目分类）02-3 __b-5-0" xfId="188"/>
    <cellStyle name="一般公共预算支出预算表（按经济科目分类）02-3 __b-6-0" xfId="189"/>
    <cellStyle name="一般公共预算支出预算表（按经济科目分类）02-3 __b-9-0" xfId="190"/>
    <cellStyle name="政府购买服务预算表09 __b-1-0" xfId="191"/>
    <cellStyle name="政府购买服务预算表09 __b-10-0" xfId="192"/>
    <cellStyle name="政府购买服务预算表09 __b-12-0" xfId="193"/>
    <cellStyle name="政府购买服务预算表09 __b-13-0" xfId="194"/>
    <cellStyle name="政府购买服务预算表09 __b-14-0" xfId="195"/>
    <cellStyle name="政府购买服务预算表09 __b-15-0" xfId="196"/>
    <cellStyle name="政府购买服务预算表09 __b-16-0" xfId="197"/>
    <cellStyle name="政府购买服务预算表09 __b-17-0" xfId="198"/>
    <cellStyle name="政府购买服务预算表09 __b-18-0" xfId="199"/>
    <cellStyle name="政府购买服务预算表09 __b-21-0" xfId="200"/>
    <cellStyle name="政府购买服务预算表09 __b-22-0" xfId="201"/>
    <cellStyle name="政府购买服务预算表09 __b-23-0" xfId="202"/>
    <cellStyle name="政府购买服务预算表09 __b-24-0" xfId="203"/>
    <cellStyle name="政府购买服务预算表09 __b-28-0" xfId="204"/>
    <cellStyle name="政府购买服务预算表09 __b-29-0" xfId="205"/>
    <cellStyle name="政府购买服务预算表09 __b-3-0" xfId="206"/>
    <cellStyle name="政府购买服务预算表09 __b-30-0" xfId="207"/>
    <cellStyle name="政府购买服务预算表09 __b-31-0" xfId="208"/>
    <cellStyle name="政府购买服务预算表09 __b-32-0" xfId="209"/>
    <cellStyle name="政府购买服务预算表09 __b-34-0" xfId="210"/>
    <cellStyle name="政府购买服务预算表09 __b-35-0" xfId="211"/>
    <cellStyle name="政府购买服务预算表09 __b-36-0" xfId="212"/>
    <cellStyle name="政府购买服务预算表09 __b-39-0" xfId="213"/>
    <cellStyle name="政府购买服务预算表09 __b-40-0" xfId="214"/>
    <cellStyle name="政府购买服务预算表09 __b-41-0" xfId="215"/>
    <cellStyle name="政府购买服务预算表09 __b-42-0" xfId="216"/>
    <cellStyle name="政府购买服务预算表09 __b-43-0" xfId="217"/>
    <cellStyle name="政府购买服务预算表09 __b-8-0" xfId="2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16" sqref="B16"/>
    </sheetView>
  </sheetViews>
  <sheetFormatPr defaultColWidth="8" defaultRowHeight="14.25" customHeight="1" outlineLevelCol="3"/>
  <cols>
    <col min="1" max="4" width="54.875" style="1" customWidth="1"/>
    <col min="5" max="16384" width="8" style="1"/>
  </cols>
  <sheetData>
    <row r="1" ht="13.5" customHeight="1" spans="4:4">
      <c r="D1" s="107" t="s">
        <v>0</v>
      </c>
    </row>
    <row r="2" ht="36" customHeight="1" spans="1:4">
      <c r="A2" s="126" t="s">
        <v>1</v>
      </c>
      <c r="B2" s="261"/>
      <c r="C2" s="261"/>
      <c r="D2" s="261"/>
    </row>
    <row r="3" ht="21" customHeight="1" spans="1:4">
      <c r="A3" s="262" t="str">
        <f>"单位名称："&amp;"曲靖市滇剧花灯剧非物质文化遗产保护传承展演中心"</f>
        <v>单位名称：曲靖市滇剧花灯剧非物质文化遗产保护传承展演中心</v>
      </c>
      <c r="B3" s="263"/>
      <c r="C3" s="263"/>
      <c r="D3" s="269" t="s">
        <v>2</v>
      </c>
    </row>
    <row r="4" ht="19.5" customHeight="1" spans="1:4">
      <c r="A4" s="264" t="s">
        <v>3</v>
      </c>
      <c r="B4" s="265"/>
      <c r="C4" s="264" t="s">
        <v>4</v>
      </c>
      <c r="D4" s="265"/>
    </row>
    <row r="5" ht="19.5" customHeight="1" spans="1:4">
      <c r="A5" s="266" t="s">
        <v>5</v>
      </c>
      <c r="B5" s="266" t="s">
        <v>6</v>
      </c>
      <c r="C5" s="266" t="s">
        <v>7</v>
      </c>
      <c r="D5" s="266" t="s">
        <v>6</v>
      </c>
    </row>
    <row r="6" ht="19.5" customHeight="1" spans="1:4">
      <c r="A6" s="267"/>
      <c r="B6" s="267"/>
      <c r="C6" s="267"/>
      <c r="D6" s="267"/>
    </row>
    <row r="7" ht="20.25" customHeight="1" spans="1:4">
      <c r="A7" s="16" t="s">
        <v>8</v>
      </c>
      <c r="B7" s="18">
        <v>2004.314115</v>
      </c>
      <c r="C7" s="268" t="str">
        <f>"一"&amp;"、"&amp;"一般公共服务支出"</f>
        <v>一、一般公共服务支出</v>
      </c>
      <c r="D7" s="18"/>
    </row>
    <row r="8" ht="20.25" customHeight="1" spans="1:4">
      <c r="A8" s="16" t="s">
        <v>9</v>
      </c>
      <c r="B8" s="18"/>
      <c r="C8" s="268" t="str">
        <f>"二"&amp;"、"&amp;"外交支出"</f>
        <v>二、外交支出</v>
      </c>
      <c r="D8" s="18"/>
    </row>
    <row r="9" ht="20.25" customHeight="1" spans="1:4">
      <c r="A9" s="16" t="s">
        <v>10</v>
      </c>
      <c r="B9" s="18"/>
      <c r="C9" s="268" t="str">
        <f>"三"&amp;"、"&amp;"国防支出"</f>
        <v>三、国防支出</v>
      </c>
      <c r="D9" s="18"/>
    </row>
    <row r="10" ht="20.25" customHeight="1" spans="1:4">
      <c r="A10" s="16" t="s">
        <v>11</v>
      </c>
      <c r="B10" s="18"/>
      <c r="C10" s="268" t="str">
        <f>"四"&amp;"、"&amp;"公共安全支出"</f>
        <v>四、公共安全支出</v>
      </c>
      <c r="D10" s="18"/>
    </row>
    <row r="11" ht="20.25" customHeight="1" spans="1:4">
      <c r="A11" s="16" t="s">
        <v>12</v>
      </c>
      <c r="B11" s="18">
        <v>10</v>
      </c>
      <c r="C11" s="268" t="str">
        <f>"五"&amp;"、"&amp;"教育支出"</f>
        <v>五、教育支出</v>
      </c>
      <c r="D11" s="18"/>
    </row>
    <row r="12" ht="20.25" customHeight="1" spans="1:4">
      <c r="A12" s="16" t="s">
        <v>13</v>
      </c>
      <c r="B12" s="18"/>
      <c r="C12" s="268" t="str">
        <f>"六"&amp;"、"&amp;"科学技术支出"</f>
        <v>六、科学技术支出</v>
      </c>
      <c r="D12" s="18"/>
    </row>
    <row r="13" ht="20.25" customHeight="1" spans="1:4">
      <c r="A13" s="16" t="s">
        <v>14</v>
      </c>
      <c r="B13" s="18"/>
      <c r="C13" s="268" t="str">
        <f>"七"&amp;"、"&amp;"文化旅游体育与传媒支出"</f>
        <v>七、文化旅游体育与传媒支出</v>
      </c>
      <c r="D13" s="18">
        <v>1527.141071</v>
      </c>
    </row>
    <row r="14" ht="20.25" customHeight="1" spans="1:4">
      <c r="A14" s="16" t="s">
        <v>15</v>
      </c>
      <c r="B14" s="18"/>
      <c r="C14" s="268" t="str">
        <f>"八"&amp;"、"&amp;"社会保障和就业支出"</f>
        <v>八、社会保障和就业支出</v>
      </c>
      <c r="D14" s="18">
        <v>239.3</v>
      </c>
    </row>
    <row r="15" ht="20.25" customHeight="1" spans="1:4">
      <c r="A15" s="16" t="s">
        <v>16</v>
      </c>
      <c r="B15" s="18"/>
      <c r="C15" s="268" t="str">
        <f>"九"&amp;"、"&amp;"社会保险基金支出"</f>
        <v>九、社会保险基金支出</v>
      </c>
      <c r="D15" s="18"/>
    </row>
    <row r="16" ht="20.25" customHeight="1" spans="1:4">
      <c r="A16" s="16" t="s">
        <v>17</v>
      </c>
      <c r="B16" s="18">
        <v>10</v>
      </c>
      <c r="C16" s="268" t="str">
        <f>"十"&amp;"、"&amp;"卫生健康支出"</f>
        <v>十、卫生健康支出</v>
      </c>
      <c r="D16" s="18">
        <v>84.961183</v>
      </c>
    </row>
    <row r="17" ht="20.25" customHeight="1" spans="1:4">
      <c r="A17" s="16"/>
      <c r="B17" s="18"/>
      <c r="C17" s="268" t="str">
        <f>"十一"&amp;"、"&amp;"节能环保支出"</f>
        <v>十一、节能环保支出</v>
      </c>
      <c r="D17" s="18"/>
    </row>
    <row r="18" ht="20.25" customHeight="1" spans="1:4">
      <c r="A18" s="16"/>
      <c r="B18" s="16"/>
      <c r="C18" s="268" t="str">
        <f>"十二"&amp;"、"&amp;"城乡社区支出"</f>
        <v>十二、城乡社区支出</v>
      </c>
      <c r="D18" s="18"/>
    </row>
    <row r="19" ht="20.25" customHeight="1" spans="1:4">
      <c r="A19" s="16"/>
      <c r="B19" s="16"/>
      <c r="C19" s="268" t="str">
        <f>"十三"&amp;"、"&amp;"农林水支出"</f>
        <v>十三、农林水支出</v>
      </c>
      <c r="D19" s="18"/>
    </row>
    <row r="20" ht="20.25" customHeight="1" spans="1:4">
      <c r="A20" s="16"/>
      <c r="B20" s="16"/>
      <c r="C20" s="268" t="str">
        <f>"十四"&amp;"、"&amp;"交通运输支出"</f>
        <v>十四、交通运输支出</v>
      </c>
      <c r="D20" s="18"/>
    </row>
    <row r="21" ht="20.25" customHeight="1" spans="1:4">
      <c r="A21" s="16"/>
      <c r="B21" s="16"/>
      <c r="C21" s="268" t="str">
        <f>"十五"&amp;"、"&amp;"资源勘探工业信息等支出"</f>
        <v>十五、资源勘探工业信息等支出</v>
      </c>
      <c r="D21" s="18"/>
    </row>
    <row r="22" ht="20.25" customHeight="1" spans="1:4">
      <c r="A22" s="16"/>
      <c r="B22" s="16"/>
      <c r="C22" s="268" t="str">
        <f>"十六"&amp;"、"&amp;"商业服务业等支出"</f>
        <v>十六、商业服务业等支出</v>
      </c>
      <c r="D22" s="18"/>
    </row>
    <row r="23" ht="20.25" customHeight="1" spans="1:4">
      <c r="A23" s="16"/>
      <c r="B23" s="16"/>
      <c r="C23" s="268" t="str">
        <f>"十七"&amp;"、"&amp;"金融支出"</f>
        <v>十七、金融支出</v>
      </c>
      <c r="D23" s="18"/>
    </row>
    <row r="24" ht="20.25" customHeight="1" spans="1:4">
      <c r="A24" s="16"/>
      <c r="B24" s="16"/>
      <c r="C24" s="268" t="str">
        <f>"十八"&amp;"、"&amp;"援助其他地区支出"</f>
        <v>十八、援助其他地区支出</v>
      </c>
      <c r="D24" s="18"/>
    </row>
    <row r="25" ht="20.25" customHeight="1" spans="1:4">
      <c r="A25" s="16"/>
      <c r="B25" s="16"/>
      <c r="C25" s="268" t="str">
        <f>"十九"&amp;"、"&amp;"自然资源海洋气象等支出"</f>
        <v>十九、自然资源海洋气象等支出</v>
      </c>
      <c r="D25" s="18"/>
    </row>
    <row r="26" ht="20.25" customHeight="1" spans="1:4">
      <c r="A26" s="16"/>
      <c r="B26" s="16"/>
      <c r="C26" s="268" t="str">
        <f>"二十"&amp;"、"&amp;"住房保障支出"</f>
        <v>二十、住房保障支出</v>
      </c>
      <c r="D26" s="18">
        <v>162.90672</v>
      </c>
    </row>
    <row r="27" ht="20.25" customHeight="1" spans="1:4">
      <c r="A27" s="16"/>
      <c r="B27" s="16"/>
      <c r="C27" s="268" t="str">
        <f>"二十一"&amp;"、"&amp;"粮油物资储备支出"</f>
        <v>二十一、粮油物资储备支出</v>
      </c>
      <c r="D27" s="18"/>
    </row>
    <row r="28" ht="20.25" customHeight="1" spans="1:4">
      <c r="A28" s="16"/>
      <c r="B28" s="16"/>
      <c r="C28" s="268" t="str">
        <f>"二十二"&amp;"、"&amp;"灾害防治及应急管理支出"</f>
        <v>二十二、灾害防治及应急管理支出</v>
      </c>
      <c r="D28" s="18"/>
    </row>
    <row r="29" ht="20.25" customHeight="1" spans="1:4">
      <c r="A29" s="16"/>
      <c r="B29" s="16"/>
      <c r="C29" s="268" t="str">
        <f>"二十三"&amp;"、"&amp;"预备费"</f>
        <v>二十三、预备费</v>
      </c>
      <c r="D29" s="18"/>
    </row>
    <row r="30" ht="20.25" customHeight="1" spans="1:4">
      <c r="A30" s="16"/>
      <c r="B30" s="16"/>
      <c r="C30" s="268" t="str">
        <f>"二十四"&amp;"、"&amp;"其他支出"</f>
        <v>二十四、其他支出</v>
      </c>
      <c r="D30" s="18"/>
    </row>
    <row r="31" ht="20.25" customHeight="1" spans="1:4">
      <c r="A31" s="16"/>
      <c r="B31" s="16"/>
      <c r="C31" s="268" t="str">
        <f>"二十五"&amp;"、"&amp;"转移性支出"</f>
        <v>二十五、转移性支出</v>
      </c>
      <c r="D31" s="18"/>
    </row>
    <row r="32" ht="20.25" customHeight="1" spans="1:4">
      <c r="A32" s="16"/>
      <c r="B32" s="16"/>
      <c r="C32" s="268" t="str">
        <f>"二十六"&amp;"、"&amp;"债务还本支出"</f>
        <v>二十六、债务还本支出</v>
      </c>
      <c r="D32" s="18"/>
    </row>
    <row r="33" ht="20.25" customHeight="1" spans="1:4">
      <c r="A33" s="16"/>
      <c r="B33" s="16"/>
      <c r="C33" s="268" t="str">
        <f>"二十七"&amp;"、"&amp;"债务付息支出"</f>
        <v>二十七、债务付息支出</v>
      </c>
      <c r="D33" s="18"/>
    </row>
    <row r="34" ht="20.25" customHeight="1" spans="1:4">
      <c r="A34" s="16"/>
      <c r="B34" s="16"/>
      <c r="C34" s="268" t="str">
        <f>"二十八"&amp;"、"&amp;"债务发行费用支出"</f>
        <v>二十八、债务发行费用支出</v>
      </c>
      <c r="D34" s="18"/>
    </row>
    <row r="35" ht="20.25" customHeight="1" spans="1:4">
      <c r="A35" s="16"/>
      <c r="B35" s="16"/>
      <c r="C35" s="268" t="str">
        <f>"二十九"&amp;"、"&amp;"抗疫特别国债安排的支出"</f>
        <v>二十九、抗疫特别国债安排的支出</v>
      </c>
      <c r="D35" s="18"/>
    </row>
    <row r="36" ht="20.25" customHeight="1" spans="1:4">
      <c r="A36" s="212" t="s">
        <v>18</v>
      </c>
      <c r="B36" s="18">
        <v>2014.314115</v>
      </c>
      <c r="C36" s="212" t="s">
        <v>19</v>
      </c>
      <c r="D36" s="18">
        <v>2014.314115</v>
      </c>
    </row>
    <row r="37" ht="20.25" customHeight="1" spans="1:4">
      <c r="A37" s="16" t="s">
        <v>20</v>
      </c>
      <c r="B37" s="18"/>
      <c r="C37" s="16" t="s">
        <v>21</v>
      </c>
      <c r="D37" s="18"/>
    </row>
    <row r="38" ht="20.25" customHeight="1" spans="1:4">
      <c r="A38" s="212" t="s">
        <v>22</v>
      </c>
      <c r="B38" s="18">
        <v>2014.314115</v>
      </c>
      <c r="C38" s="212" t="s">
        <v>23</v>
      </c>
      <c r="D38" s="18">
        <v>2014.314115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48031496062992" right="0.748031496062992" top="0.984251968503937" bottom="0.984251968503937" header="0.511811023622047" footer="0.511811023622047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17" sqref="E17"/>
    </sheetView>
  </sheetViews>
  <sheetFormatPr defaultColWidth="8" defaultRowHeight="14.25" customHeight="1"/>
  <cols>
    <col min="1" max="1" width="8.375" style="1" customWidth="1"/>
    <col min="2" max="2" width="33.625" style="1" customWidth="1"/>
    <col min="3" max="8" width="12.625" style="1" customWidth="1"/>
    <col min="9" max="9" width="11.75" style="1" customWidth="1"/>
    <col min="10" max="13" width="8.25" style="1" customWidth="1"/>
    <col min="14" max="14" width="12.625" style="1" customWidth="1"/>
    <col min="15" max="20" width="8" style="1" customWidth="1"/>
    <col min="21" max="16384" width="8" style="1"/>
  </cols>
  <sheetData>
    <row r="1" customHeight="1" spans="9:20">
      <c r="I1" s="73"/>
      <c r="O1" s="73"/>
      <c r="P1" s="73"/>
      <c r="Q1" s="73"/>
      <c r="R1" s="73"/>
      <c r="S1" s="97" t="s">
        <v>24</v>
      </c>
      <c r="T1" s="39"/>
    </row>
    <row r="2" ht="36" customHeight="1" spans="1:20">
      <c r="A2" s="233" t="s">
        <v>25</v>
      </c>
      <c r="B2" s="23"/>
      <c r="C2" s="23"/>
      <c r="D2" s="23"/>
      <c r="E2" s="23"/>
      <c r="F2" s="23"/>
      <c r="G2" s="23"/>
      <c r="H2" s="23"/>
      <c r="I2" s="75"/>
      <c r="J2" s="23"/>
      <c r="K2" s="23"/>
      <c r="L2" s="23"/>
      <c r="M2" s="23"/>
      <c r="N2" s="23"/>
      <c r="O2" s="75"/>
      <c r="P2" s="75"/>
      <c r="Q2" s="75"/>
      <c r="R2" s="75"/>
      <c r="S2" s="23"/>
      <c r="T2" s="75"/>
    </row>
    <row r="3" ht="20.25" customHeight="1" spans="1:20">
      <c r="A3" s="45" t="str">
        <f>"单位名称："&amp;"曲靖市滇剧花灯剧非物质文化遗产保护传承展演中心"</f>
        <v>单位名称：曲靖市滇剧花灯剧非物质文化遗产保护传承展演中心</v>
      </c>
      <c r="B3" s="25"/>
      <c r="C3" s="25"/>
      <c r="D3" s="25"/>
      <c r="E3" s="25"/>
      <c r="F3" s="25"/>
      <c r="G3" s="25"/>
      <c r="H3" s="25"/>
      <c r="I3" s="64"/>
      <c r="J3" s="25"/>
      <c r="K3" s="25"/>
      <c r="L3" s="25"/>
      <c r="M3" s="25"/>
      <c r="N3" s="25"/>
      <c r="O3" s="64"/>
      <c r="P3" s="64"/>
      <c r="Q3" s="64"/>
      <c r="R3" s="64"/>
      <c r="S3" s="270" t="s">
        <v>2</v>
      </c>
      <c r="T3" s="255"/>
    </row>
    <row r="4" ht="18.75" customHeight="1" spans="1:20">
      <c r="A4" s="234" t="s">
        <v>26</v>
      </c>
      <c r="B4" s="235" t="s">
        <v>27</v>
      </c>
      <c r="C4" s="235" t="s">
        <v>28</v>
      </c>
      <c r="D4" s="236" t="s">
        <v>29</v>
      </c>
      <c r="E4" s="237"/>
      <c r="F4" s="237"/>
      <c r="G4" s="237"/>
      <c r="H4" s="237"/>
      <c r="I4" s="247"/>
      <c r="J4" s="237"/>
      <c r="K4" s="237"/>
      <c r="L4" s="237"/>
      <c r="M4" s="237"/>
      <c r="N4" s="248"/>
      <c r="O4" s="236" t="s">
        <v>20</v>
      </c>
      <c r="P4" s="236"/>
      <c r="Q4" s="236"/>
      <c r="R4" s="236"/>
      <c r="S4" s="237"/>
      <c r="T4" s="256"/>
    </row>
    <row r="5" ht="24.75" customHeight="1" spans="1:20">
      <c r="A5" s="238"/>
      <c r="B5" s="239"/>
      <c r="C5" s="239"/>
      <c r="D5" s="239" t="s">
        <v>30</v>
      </c>
      <c r="E5" s="239" t="s">
        <v>31</v>
      </c>
      <c r="F5" s="239" t="s">
        <v>32</v>
      </c>
      <c r="G5" s="239" t="s">
        <v>33</v>
      </c>
      <c r="H5" s="239" t="s">
        <v>34</v>
      </c>
      <c r="I5" s="249" t="s">
        <v>35</v>
      </c>
      <c r="J5" s="250"/>
      <c r="K5" s="250"/>
      <c r="L5" s="250"/>
      <c r="M5" s="250"/>
      <c r="N5" s="251"/>
      <c r="O5" s="252" t="s">
        <v>30</v>
      </c>
      <c r="P5" s="252" t="s">
        <v>31</v>
      </c>
      <c r="Q5" s="234" t="s">
        <v>32</v>
      </c>
      <c r="R5" s="235" t="s">
        <v>33</v>
      </c>
      <c r="S5" s="257" t="s">
        <v>34</v>
      </c>
      <c r="T5" s="235" t="s">
        <v>35</v>
      </c>
    </row>
    <row r="6" ht="39.75" customHeight="1" spans="1:20">
      <c r="A6" s="240"/>
      <c r="B6" s="241"/>
      <c r="C6" s="241"/>
      <c r="D6" s="241"/>
      <c r="E6" s="241"/>
      <c r="F6" s="241"/>
      <c r="G6" s="241"/>
      <c r="H6" s="241"/>
      <c r="I6" s="15" t="s">
        <v>30</v>
      </c>
      <c r="J6" s="253" t="s">
        <v>36</v>
      </c>
      <c r="K6" s="253" t="s">
        <v>37</v>
      </c>
      <c r="L6" s="253" t="s">
        <v>38</v>
      </c>
      <c r="M6" s="253" t="s">
        <v>39</v>
      </c>
      <c r="N6" s="253" t="s">
        <v>40</v>
      </c>
      <c r="O6" s="254"/>
      <c r="P6" s="254"/>
      <c r="Q6" s="258"/>
      <c r="R6" s="254"/>
      <c r="S6" s="241"/>
      <c r="T6" s="241"/>
    </row>
    <row r="7" ht="16.5" customHeight="1" spans="1:20">
      <c r="A7" s="242">
        <v>1</v>
      </c>
      <c r="B7" s="14">
        <v>2</v>
      </c>
      <c r="C7" s="14">
        <v>3</v>
      </c>
      <c r="D7" s="14">
        <v>4</v>
      </c>
      <c r="E7" s="243">
        <v>5</v>
      </c>
      <c r="F7" s="244">
        <v>6</v>
      </c>
      <c r="G7" s="244">
        <v>7</v>
      </c>
      <c r="H7" s="243">
        <v>8</v>
      </c>
      <c r="I7" s="243">
        <v>9</v>
      </c>
      <c r="J7" s="244">
        <v>10</v>
      </c>
      <c r="K7" s="244">
        <v>11</v>
      </c>
      <c r="L7" s="243">
        <v>12</v>
      </c>
      <c r="M7" s="243">
        <v>13</v>
      </c>
      <c r="N7" s="244">
        <v>14</v>
      </c>
      <c r="O7" s="244">
        <v>15</v>
      </c>
      <c r="P7" s="243">
        <v>16</v>
      </c>
      <c r="Q7" s="259">
        <v>17</v>
      </c>
      <c r="R7" s="260">
        <v>18</v>
      </c>
      <c r="S7" s="260">
        <v>19</v>
      </c>
      <c r="T7" s="260">
        <v>20</v>
      </c>
    </row>
    <row r="8" ht="31.5" customHeight="1" spans="1:20">
      <c r="A8" s="16" t="s">
        <v>41</v>
      </c>
      <c r="B8" s="16" t="s">
        <v>42</v>
      </c>
      <c r="C8" s="18">
        <v>2014.314115</v>
      </c>
      <c r="D8" s="18">
        <v>2014.314115</v>
      </c>
      <c r="E8" s="18">
        <v>2004.314115</v>
      </c>
      <c r="F8" s="18"/>
      <c r="G8" s="18"/>
      <c r="H8" s="18"/>
      <c r="I8" s="18">
        <v>10</v>
      </c>
      <c r="J8" s="18"/>
      <c r="K8" s="18"/>
      <c r="L8" s="18"/>
      <c r="M8" s="18"/>
      <c r="N8" s="18">
        <v>10</v>
      </c>
      <c r="O8" s="18"/>
      <c r="P8" s="18"/>
      <c r="Q8" s="18"/>
      <c r="R8" s="18"/>
      <c r="S8" s="18"/>
      <c r="T8" s="18"/>
    </row>
    <row r="9" ht="31.5" customHeight="1" spans="1:20">
      <c r="A9" s="245" t="s">
        <v>28</v>
      </c>
      <c r="B9" s="246"/>
      <c r="C9" s="18">
        <v>2014.314115</v>
      </c>
      <c r="D9" s="18">
        <v>2014.314115</v>
      </c>
      <c r="E9" s="18">
        <v>2004.314115</v>
      </c>
      <c r="F9" s="18"/>
      <c r="G9" s="18"/>
      <c r="H9" s="18"/>
      <c r="I9" s="18">
        <v>10</v>
      </c>
      <c r="J9" s="18"/>
      <c r="K9" s="18"/>
      <c r="L9" s="18"/>
      <c r="M9" s="18"/>
      <c r="N9" s="18">
        <v>10</v>
      </c>
      <c r="O9" s="18"/>
      <c r="P9" s="18"/>
      <c r="Q9" s="18"/>
      <c r="R9" s="18"/>
      <c r="S9" s="18"/>
      <c r="T9" s="1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H36" sqref="H36"/>
    </sheetView>
  </sheetViews>
  <sheetFormatPr defaultColWidth="9.125" defaultRowHeight="14.25" customHeight="1"/>
  <cols>
    <col min="1" max="1" width="30.375" style="1" customWidth="1"/>
    <col min="2" max="2" width="37.75" style="1" customWidth="1"/>
    <col min="3" max="5" width="14.125" style="1" customWidth="1"/>
    <col min="6" max="8" width="14.875" style="1" customWidth="1"/>
    <col min="9" max="11" width="9.5" style="1" customWidth="1"/>
    <col min="12" max="12" width="13.625" style="1" customWidth="1"/>
    <col min="13" max="17" width="11.125" style="1" customWidth="1"/>
    <col min="18" max="16384" width="9.125" style="1"/>
  </cols>
  <sheetData>
    <row r="1" ht="15.75" customHeight="1" spans="17:17">
      <c r="Q1" s="43" t="s">
        <v>43</v>
      </c>
    </row>
    <row r="2" ht="28.5" customHeight="1" spans="1:17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" customHeight="1" spans="1:17">
      <c r="A3" s="214" t="str">
        <f>"单位名称："&amp;"曲靖市滇剧花灯剧非物质文化遗产保护传承展演中心"</f>
        <v>单位名称：曲靖市滇剧花灯剧非物质文化遗产保护传承展演中心</v>
      </c>
      <c r="B3" s="215"/>
      <c r="C3" s="62"/>
      <c r="D3" s="7"/>
      <c r="E3" s="62"/>
      <c r="F3" s="7"/>
      <c r="G3" s="62"/>
      <c r="H3" s="7"/>
      <c r="I3" s="7"/>
      <c r="J3" s="7"/>
      <c r="K3" s="62"/>
      <c r="L3" s="7"/>
      <c r="M3" s="62"/>
      <c r="N3" s="62"/>
      <c r="O3" s="7"/>
      <c r="P3" s="7"/>
      <c r="Q3" s="271" t="s">
        <v>2</v>
      </c>
    </row>
    <row r="4" ht="17.25" customHeight="1" spans="1:17">
      <c r="A4" s="216" t="s">
        <v>45</v>
      </c>
      <c r="B4" s="217" t="s">
        <v>46</v>
      </c>
      <c r="C4" s="218" t="s">
        <v>28</v>
      </c>
      <c r="D4" s="219" t="s">
        <v>47</v>
      </c>
      <c r="E4" s="11"/>
      <c r="F4" s="219" t="s">
        <v>48</v>
      </c>
      <c r="G4" s="11"/>
      <c r="H4" s="220" t="s">
        <v>31</v>
      </c>
      <c r="I4" s="226" t="s">
        <v>32</v>
      </c>
      <c r="J4" s="217" t="s">
        <v>49</v>
      </c>
      <c r="K4" s="227" t="s">
        <v>33</v>
      </c>
      <c r="L4" s="219" t="s">
        <v>35</v>
      </c>
      <c r="M4" s="228"/>
      <c r="N4" s="228"/>
      <c r="O4" s="228"/>
      <c r="P4" s="228"/>
      <c r="Q4" s="232"/>
    </row>
    <row r="5" ht="26.25" customHeight="1" spans="1:17">
      <c r="A5" s="11"/>
      <c r="B5" s="221"/>
      <c r="C5" s="221"/>
      <c r="D5" s="221" t="s">
        <v>28</v>
      </c>
      <c r="E5" s="221" t="s">
        <v>50</v>
      </c>
      <c r="F5" s="221" t="s">
        <v>28</v>
      </c>
      <c r="G5" s="222" t="s">
        <v>50</v>
      </c>
      <c r="H5" s="221"/>
      <c r="I5" s="221"/>
      <c r="J5" s="221"/>
      <c r="K5" s="222"/>
      <c r="L5" s="221" t="s">
        <v>30</v>
      </c>
      <c r="M5" s="229" t="s">
        <v>51</v>
      </c>
      <c r="N5" s="229" t="s">
        <v>52</v>
      </c>
      <c r="O5" s="229" t="s">
        <v>53</v>
      </c>
      <c r="P5" s="229" t="s">
        <v>54</v>
      </c>
      <c r="Q5" s="229" t="s">
        <v>55</v>
      </c>
    </row>
    <row r="6" ht="16.5" customHeight="1" spans="1:17">
      <c r="A6" s="11">
        <v>1</v>
      </c>
      <c r="B6" s="221">
        <v>2</v>
      </c>
      <c r="C6" s="221">
        <v>3</v>
      </c>
      <c r="D6" s="221">
        <v>4</v>
      </c>
      <c r="E6" s="223">
        <v>5</v>
      </c>
      <c r="F6" s="224">
        <v>6</v>
      </c>
      <c r="G6" s="223">
        <v>7</v>
      </c>
      <c r="H6" s="224">
        <v>8</v>
      </c>
      <c r="I6" s="223">
        <v>9</v>
      </c>
      <c r="J6" s="223">
        <v>10</v>
      </c>
      <c r="K6" s="223">
        <v>11</v>
      </c>
      <c r="L6" s="223">
        <v>12</v>
      </c>
      <c r="M6" s="230">
        <v>13</v>
      </c>
      <c r="N6" s="231">
        <v>14</v>
      </c>
      <c r="O6" s="231">
        <v>15</v>
      </c>
      <c r="P6" s="231">
        <v>16</v>
      </c>
      <c r="Q6" s="231">
        <v>17</v>
      </c>
    </row>
    <row r="7" ht="19.5" customHeight="1" spans="1:17">
      <c r="A7" s="16" t="s">
        <v>56</v>
      </c>
      <c r="B7" s="16" t="s">
        <v>57</v>
      </c>
      <c r="C7" s="18">
        <v>1527.141071</v>
      </c>
      <c r="D7" s="18">
        <v>1499.141071</v>
      </c>
      <c r="E7" s="18">
        <v>1499.141071</v>
      </c>
      <c r="F7" s="18">
        <v>28</v>
      </c>
      <c r="G7" s="18">
        <v>18</v>
      </c>
      <c r="H7" s="18">
        <v>1517.141071</v>
      </c>
      <c r="I7" s="18"/>
      <c r="J7" s="18"/>
      <c r="K7" s="18"/>
      <c r="L7" s="18">
        <v>10</v>
      </c>
      <c r="M7" s="18"/>
      <c r="N7" s="18"/>
      <c r="O7" s="18"/>
      <c r="P7" s="18"/>
      <c r="Q7" s="18">
        <v>10</v>
      </c>
    </row>
    <row r="8" ht="19.5" customHeight="1" spans="1:17">
      <c r="A8" s="160" t="s">
        <v>58</v>
      </c>
      <c r="B8" s="160" t="s">
        <v>59</v>
      </c>
      <c r="C8" s="18">
        <v>1527.141071</v>
      </c>
      <c r="D8" s="18">
        <v>1499.141071</v>
      </c>
      <c r="E8" s="18">
        <v>1499.141071</v>
      </c>
      <c r="F8" s="18">
        <v>28</v>
      </c>
      <c r="G8" s="18">
        <v>18</v>
      </c>
      <c r="H8" s="18">
        <v>1517.141071</v>
      </c>
      <c r="I8" s="18"/>
      <c r="J8" s="18"/>
      <c r="K8" s="18"/>
      <c r="L8" s="18">
        <v>10</v>
      </c>
      <c r="M8" s="18"/>
      <c r="N8" s="18"/>
      <c r="O8" s="18"/>
      <c r="P8" s="18"/>
      <c r="Q8" s="18">
        <v>10</v>
      </c>
    </row>
    <row r="9" ht="19.5" customHeight="1" spans="1:17">
      <c r="A9" s="203" t="s">
        <v>60</v>
      </c>
      <c r="B9" s="203" t="s">
        <v>61</v>
      </c>
      <c r="C9" s="18">
        <v>1527.141071</v>
      </c>
      <c r="D9" s="18">
        <v>1499.141071</v>
      </c>
      <c r="E9" s="18">
        <v>1499.141071</v>
      </c>
      <c r="F9" s="18">
        <v>28</v>
      </c>
      <c r="G9" s="18">
        <v>18</v>
      </c>
      <c r="H9" s="18">
        <v>1517.141071</v>
      </c>
      <c r="I9" s="18"/>
      <c r="J9" s="18"/>
      <c r="K9" s="18"/>
      <c r="L9" s="18">
        <v>10</v>
      </c>
      <c r="M9" s="18"/>
      <c r="N9" s="18"/>
      <c r="O9" s="18"/>
      <c r="P9" s="18"/>
      <c r="Q9" s="18">
        <v>10</v>
      </c>
    </row>
    <row r="10" ht="19.5" customHeight="1" spans="1:17">
      <c r="A10" s="16" t="s">
        <v>62</v>
      </c>
      <c r="B10" s="16" t="s">
        <v>63</v>
      </c>
      <c r="C10" s="18">
        <v>239.3</v>
      </c>
      <c r="D10" s="18">
        <v>239.3</v>
      </c>
      <c r="E10" s="18">
        <v>239.3</v>
      </c>
      <c r="F10" s="18"/>
      <c r="G10" s="18"/>
      <c r="H10" s="18">
        <v>239.3</v>
      </c>
      <c r="I10" s="18"/>
      <c r="J10" s="18"/>
      <c r="K10" s="18"/>
      <c r="L10" s="18"/>
      <c r="M10" s="18"/>
      <c r="N10" s="18"/>
      <c r="O10" s="18"/>
      <c r="P10" s="18"/>
      <c r="Q10" s="18"/>
    </row>
    <row r="11" ht="19.5" customHeight="1" spans="1:17">
      <c r="A11" s="160" t="s">
        <v>64</v>
      </c>
      <c r="B11" s="160" t="s">
        <v>65</v>
      </c>
      <c r="C11" s="18">
        <v>229.339457</v>
      </c>
      <c r="D11" s="18">
        <v>229.339457</v>
      </c>
      <c r="E11" s="18">
        <v>229.339457</v>
      </c>
      <c r="F11" s="18"/>
      <c r="G11" s="18"/>
      <c r="H11" s="18">
        <v>229.339457</v>
      </c>
      <c r="I11" s="18"/>
      <c r="J11" s="18"/>
      <c r="K11" s="18"/>
      <c r="L11" s="18"/>
      <c r="M11" s="18"/>
      <c r="N11" s="18"/>
      <c r="O11" s="18"/>
      <c r="P11" s="18"/>
      <c r="Q11" s="18"/>
    </row>
    <row r="12" ht="19.5" customHeight="1" spans="1:17">
      <c r="A12" s="203" t="s">
        <v>66</v>
      </c>
      <c r="B12" s="203" t="s">
        <v>67</v>
      </c>
      <c r="C12" s="18">
        <v>24.802496</v>
      </c>
      <c r="D12" s="18">
        <v>24.802496</v>
      </c>
      <c r="E12" s="18">
        <v>24.802496</v>
      </c>
      <c r="F12" s="18"/>
      <c r="G12" s="18"/>
      <c r="H12" s="18">
        <v>24.802496</v>
      </c>
      <c r="I12" s="18"/>
      <c r="J12" s="18"/>
      <c r="K12" s="18"/>
      <c r="L12" s="18"/>
      <c r="M12" s="18"/>
      <c r="N12" s="18"/>
      <c r="O12" s="18"/>
      <c r="P12" s="18"/>
      <c r="Q12" s="18"/>
    </row>
    <row r="13" ht="19.5" customHeight="1" spans="1:17">
      <c r="A13" s="203" t="s">
        <v>68</v>
      </c>
      <c r="B13" s="203" t="s">
        <v>69</v>
      </c>
      <c r="C13" s="18">
        <v>204.536961</v>
      </c>
      <c r="D13" s="18">
        <v>204.536961</v>
      </c>
      <c r="E13" s="18">
        <v>204.536961</v>
      </c>
      <c r="F13" s="18"/>
      <c r="G13" s="18"/>
      <c r="H13" s="18">
        <v>204.536961</v>
      </c>
      <c r="I13" s="18"/>
      <c r="J13" s="18"/>
      <c r="K13" s="18"/>
      <c r="L13" s="18"/>
      <c r="M13" s="18"/>
      <c r="N13" s="18"/>
      <c r="O13" s="18"/>
      <c r="P13" s="18"/>
      <c r="Q13" s="18"/>
    </row>
    <row r="14" ht="19.5" customHeight="1" spans="1:17">
      <c r="A14" s="160" t="s">
        <v>70</v>
      </c>
      <c r="B14" s="160" t="s">
        <v>71</v>
      </c>
      <c r="C14" s="18">
        <v>2.184</v>
      </c>
      <c r="D14" s="18">
        <v>2.184</v>
      </c>
      <c r="E14" s="18">
        <v>2.184</v>
      </c>
      <c r="F14" s="18"/>
      <c r="G14" s="18"/>
      <c r="H14" s="18">
        <v>2.184</v>
      </c>
      <c r="I14" s="18"/>
      <c r="J14" s="18"/>
      <c r="K14" s="18"/>
      <c r="L14" s="18"/>
      <c r="M14" s="18"/>
      <c r="N14" s="18"/>
      <c r="O14" s="18"/>
      <c r="P14" s="18"/>
      <c r="Q14" s="18"/>
    </row>
    <row r="15" ht="19.5" customHeight="1" spans="1:17">
      <c r="A15" s="203" t="s">
        <v>72</v>
      </c>
      <c r="B15" s="203" t="s">
        <v>73</v>
      </c>
      <c r="C15" s="18">
        <v>2.184</v>
      </c>
      <c r="D15" s="18">
        <v>2.184</v>
      </c>
      <c r="E15" s="18">
        <v>2.184</v>
      </c>
      <c r="F15" s="18"/>
      <c r="G15" s="18"/>
      <c r="H15" s="18">
        <v>2.184</v>
      </c>
      <c r="I15" s="18"/>
      <c r="J15" s="18"/>
      <c r="K15" s="18"/>
      <c r="L15" s="18"/>
      <c r="M15" s="18"/>
      <c r="N15" s="18"/>
      <c r="O15" s="18"/>
      <c r="P15" s="18"/>
      <c r="Q15" s="18"/>
    </row>
    <row r="16" ht="19.5" customHeight="1" spans="1:17">
      <c r="A16" s="160" t="s">
        <v>74</v>
      </c>
      <c r="B16" s="160" t="s">
        <v>75</v>
      </c>
      <c r="C16" s="18">
        <v>7.781684</v>
      </c>
      <c r="D16" s="18">
        <v>7.781684</v>
      </c>
      <c r="E16" s="18">
        <v>7.781684</v>
      </c>
      <c r="F16" s="18"/>
      <c r="G16" s="18"/>
      <c r="H16" s="18">
        <v>7.781684</v>
      </c>
      <c r="I16" s="18"/>
      <c r="J16" s="18"/>
      <c r="K16" s="18"/>
      <c r="L16" s="18"/>
      <c r="M16" s="18"/>
      <c r="N16" s="18"/>
      <c r="O16" s="18"/>
      <c r="P16" s="18"/>
      <c r="Q16" s="18"/>
    </row>
    <row r="17" ht="19.5" customHeight="1" spans="1:17">
      <c r="A17" s="203" t="s">
        <v>76</v>
      </c>
      <c r="B17" s="203" t="s">
        <v>75</v>
      </c>
      <c r="C17" s="18">
        <v>7.781684</v>
      </c>
      <c r="D17" s="18">
        <v>7.781684</v>
      </c>
      <c r="E17" s="18">
        <v>7.781684</v>
      </c>
      <c r="F17" s="18"/>
      <c r="G17" s="18"/>
      <c r="H17" s="18">
        <v>7.781684</v>
      </c>
      <c r="I17" s="18"/>
      <c r="J17" s="18"/>
      <c r="K17" s="18"/>
      <c r="L17" s="18"/>
      <c r="M17" s="18"/>
      <c r="N17" s="18"/>
      <c r="O17" s="18"/>
      <c r="P17" s="18"/>
      <c r="Q17" s="18"/>
    </row>
    <row r="18" ht="19.5" customHeight="1" spans="1:17">
      <c r="A18" s="16" t="s">
        <v>77</v>
      </c>
      <c r="B18" s="16" t="s">
        <v>78</v>
      </c>
      <c r="C18" s="18">
        <v>84.961183</v>
      </c>
      <c r="D18" s="18">
        <v>84.961183</v>
      </c>
      <c r="E18" s="18">
        <v>84.961183</v>
      </c>
      <c r="F18" s="18"/>
      <c r="G18" s="18"/>
      <c r="H18" s="18">
        <v>84.961183</v>
      </c>
      <c r="I18" s="18"/>
      <c r="J18" s="18"/>
      <c r="K18" s="18"/>
      <c r="L18" s="18"/>
      <c r="M18" s="18"/>
      <c r="N18" s="18"/>
      <c r="O18" s="18"/>
      <c r="P18" s="18"/>
      <c r="Q18" s="18"/>
    </row>
    <row r="19" ht="19.5" customHeight="1" spans="1:17">
      <c r="A19" s="160" t="s">
        <v>79</v>
      </c>
      <c r="B19" s="160" t="s">
        <v>80</v>
      </c>
      <c r="C19" s="18">
        <v>84.961183</v>
      </c>
      <c r="D19" s="18">
        <v>84.961183</v>
      </c>
      <c r="E19" s="18">
        <v>84.961183</v>
      </c>
      <c r="F19" s="18"/>
      <c r="G19" s="18"/>
      <c r="H19" s="18">
        <v>84.961183</v>
      </c>
      <c r="I19" s="18"/>
      <c r="J19" s="18"/>
      <c r="K19" s="18"/>
      <c r="L19" s="18"/>
      <c r="M19" s="18"/>
      <c r="N19" s="18"/>
      <c r="O19" s="18"/>
      <c r="P19" s="18"/>
      <c r="Q19" s="18"/>
    </row>
    <row r="20" ht="19.5" customHeight="1" spans="1:17">
      <c r="A20" s="203" t="s">
        <v>81</v>
      </c>
      <c r="B20" s="203" t="s">
        <v>82</v>
      </c>
      <c r="C20" s="18">
        <v>75.593506</v>
      </c>
      <c r="D20" s="18">
        <v>75.593506</v>
      </c>
      <c r="E20" s="18">
        <v>75.593506</v>
      </c>
      <c r="F20" s="18"/>
      <c r="G20" s="18"/>
      <c r="H20" s="18">
        <v>75.593506</v>
      </c>
      <c r="I20" s="18"/>
      <c r="J20" s="18"/>
      <c r="K20" s="18"/>
      <c r="L20" s="18"/>
      <c r="M20" s="18"/>
      <c r="N20" s="18"/>
      <c r="O20" s="18"/>
      <c r="P20" s="18"/>
      <c r="Q20" s="18"/>
    </row>
    <row r="21" ht="19.5" customHeight="1" spans="1:17">
      <c r="A21" s="203" t="s">
        <v>83</v>
      </c>
      <c r="B21" s="203" t="s">
        <v>84</v>
      </c>
      <c r="C21" s="18">
        <v>9.367677</v>
      </c>
      <c r="D21" s="18">
        <v>9.367677</v>
      </c>
      <c r="E21" s="18">
        <v>9.367677</v>
      </c>
      <c r="F21" s="18"/>
      <c r="G21" s="18"/>
      <c r="H21" s="18">
        <v>9.367677</v>
      </c>
      <c r="I21" s="18"/>
      <c r="J21" s="18"/>
      <c r="K21" s="18"/>
      <c r="L21" s="18"/>
      <c r="M21" s="18"/>
      <c r="N21" s="18"/>
      <c r="O21" s="18"/>
      <c r="P21" s="18"/>
      <c r="Q21" s="18"/>
    </row>
    <row r="22" ht="19.5" customHeight="1" spans="1:17">
      <c r="A22" s="16" t="s">
        <v>85</v>
      </c>
      <c r="B22" s="16" t="s">
        <v>86</v>
      </c>
      <c r="C22" s="18">
        <v>162.90672</v>
      </c>
      <c r="D22" s="18">
        <v>162.90672</v>
      </c>
      <c r="E22" s="18">
        <v>162.90672</v>
      </c>
      <c r="F22" s="18"/>
      <c r="G22" s="18"/>
      <c r="H22" s="18">
        <v>162.90672</v>
      </c>
      <c r="I22" s="18"/>
      <c r="J22" s="18"/>
      <c r="K22" s="18"/>
      <c r="L22" s="18"/>
      <c r="M22" s="18"/>
      <c r="N22" s="18"/>
      <c r="O22" s="18"/>
      <c r="P22" s="18"/>
      <c r="Q22" s="18"/>
    </row>
    <row r="23" ht="19.5" customHeight="1" spans="1:17">
      <c r="A23" s="160" t="s">
        <v>87</v>
      </c>
      <c r="B23" s="160" t="s">
        <v>88</v>
      </c>
      <c r="C23" s="18">
        <v>162.90672</v>
      </c>
      <c r="D23" s="18">
        <v>162.90672</v>
      </c>
      <c r="E23" s="18">
        <v>162.90672</v>
      </c>
      <c r="F23" s="18"/>
      <c r="G23" s="18"/>
      <c r="H23" s="18">
        <v>162.90672</v>
      </c>
      <c r="I23" s="18"/>
      <c r="J23" s="18"/>
      <c r="K23" s="18"/>
      <c r="L23" s="18"/>
      <c r="M23" s="18"/>
      <c r="N23" s="18"/>
      <c r="O23" s="18"/>
      <c r="P23" s="18"/>
      <c r="Q23" s="18"/>
    </row>
    <row r="24" ht="19.5" customHeight="1" spans="1:17">
      <c r="A24" s="203" t="s">
        <v>89</v>
      </c>
      <c r="B24" s="203" t="s">
        <v>90</v>
      </c>
      <c r="C24" s="18">
        <v>162.90672</v>
      </c>
      <c r="D24" s="18">
        <v>162.90672</v>
      </c>
      <c r="E24" s="18">
        <v>162.90672</v>
      </c>
      <c r="F24" s="18"/>
      <c r="G24" s="18"/>
      <c r="H24" s="18">
        <v>162.90672</v>
      </c>
      <c r="I24" s="18"/>
      <c r="J24" s="18"/>
      <c r="K24" s="18"/>
      <c r="L24" s="18"/>
      <c r="M24" s="18"/>
      <c r="N24" s="18"/>
      <c r="O24" s="18"/>
      <c r="P24" s="18"/>
      <c r="Q24" s="18"/>
    </row>
    <row r="25" ht="17.25" customHeight="1" spans="1:17">
      <c r="A25" s="225" t="s">
        <v>91</v>
      </c>
      <c r="B25" s="226"/>
      <c r="C25" s="18">
        <v>2014.314115</v>
      </c>
      <c r="D25" s="18">
        <v>1986.314115</v>
      </c>
      <c r="E25" s="18">
        <v>1986.314115</v>
      </c>
      <c r="F25" s="18">
        <v>28</v>
      </c>
      <c r="G25" s="18">
        <v>18</v>
      </c>
      <c r="H25" s="18">
        <v>2004.314115</v>
      </c>
      <c r="I25" s="18"/>
      <c r="J25" s="18"/>
      <c r="K25" s="18"/>
      <c r="L25" s="18">
        <v>10</v>
      </c>
      <c r="M25" s="18"/>
      <c r="N25" s="18"/>
      <c r="O25" s="18"/>
      <c r="P25" s="18"/>
      <c r="Q25" s="18">
        <v>10</v>
      </c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ageMargins left="0.748031496062992" right="0.748031496062992" top="0.984251968503937" bottom="0.984251968503937" header="0.511811023622047" footer="0.511811023622047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B19" sqref="B19"/>
    </sheetView>
  </sheetViews>
  <sheetFormatPr defaultColWidth="9.125" defaultRowHeight="14.25" customHeight="1" outlineLevelCol="3"/>
  <cols>
    <col min="1" max="1" width="49.25" style="1" customWidth="1"/>
    <col min="2" max="2" width="38.875" style="1" customWidth="1"/>
    <col min="3" max="3" width="52.75" style="1" customWidth="1"/>
    <col min="4" max="4" width="36.375" style="1" customWidth="1"/>
    <col min="5" max="16384" width="9.125" style="1"/>
  </cols>
  <sheetData>
    <row r="1" customHeight="1" spans="1:4">
      <c r="A1" s="206"/>
      <c r="C1" s="207"/>
      <c r="D1" s="148" t="s">
        <v>92</v>
      </c>
    </row>
    <row r="2" ht="31.5" customHeight="1" spans="1:4">
      <c r="A2" s="52" t="s">
        <v>93</v>
      </c>
      <c r="B2" s="208"/>
      <c r="C2" s="207"/>
      <c r="D2" s="208"/>
    </row>
    <row r="3" ht="17.25" customHeight="1" spans="1:4">
      <c r="A3" s="111" t="str">
        <f>"单位名称："&amp;"曲靖市滇剧花灯剧非物质文化遗产保护传承展演中心"</f>
        <v>单位名称：曲靖市滇剧花灯剧非物质文化遗产保护传承展演中心</v>
      </c>
      <c r="B3" s="209"/>
      <c r="C3" s="207"/>
      <c r="D3" s="272" t="s">
        <v>2</v>
      </c>
    </row>
    <row r="4" ht="19.5" customHeight="1" spans="1:4">
      <c r="A4" s="11" t="s">
        <v>3</v>
      </c>
      <c r="B4" s="11"/>
      <c r="C4" s="210" t="s">
        <v>4</v>
      </c>
      <c r="D4" s="177"/>
    </row>
    <row r="5" ht="21.75" customHeight="1" spans="1:4">
      <c r="A5" s="11" t="s">
        <v>5</v>
      </c>
      <c r="B5" s="211" t="s">
        <v>6</v>
      </c>
      <c r="C5" s="212" t="s">
        <v>94</v>
      </c>
      <c r="D5" s="211" t="s">
        <v>6</v>
      </c>
    </row>
    <row r="6" ht="17.25" customHeight="1" spans="1:4">
      <c r="A6" s="11"/>
      <c r="B6" s="213"/>
      <c r="C6" s="212"/>
      <c r="D6" s="213"/>
    </row>
    <row r="7" ht="17.25" customHeight="1" spans="1:4">
      <c r="A7" s="16" t="s">
        <v>95</v>
      </c>
      <c r="B7" s="18">
        <v>2004.314115</v>
      </c>
      <c r="C7" s="16" t="s">
        <v>96</v>
      </c>
      <c r="D7" s="18">
        <v>2004.314115</v>
      </c>
    </row>
    <row r="8" ht="17.25" customHeight="1" spans="1:4">
      <c r="A8" s="16" t="s">
        <v>97</v>
      </c>
      <c r="B8" s="18">
        <v>2004.314115</v>
      </c>
      <c r="C8" s="16" t="str">
        <f>"(二)"&amp;"文化旅游体育与传媒支出"</f>
        <v>(二)文化旅游体育与传媒支出</v>
      </c>
      <c r="D8" s="18">
        <v>1517.141071</v>
      </c>
    </row>
    <row r="9" ht="17.25" customHeight="1" spans="1:4">
      <c r="A9" s="16" t="s">
        <v>98</v>
      </c>
      <c r="B9" s="18"/>
      <c r="C9" s="16" t="str">
        <f>"(三)"&amp;"社会保障和就业支出"</f>
        <v>(三)社会保障和就业支出</v>
      </c>
      <c r="D9" s="18">
        <v>239.3</v>
      </c>
    </row>
    <row r="10" ht="17.25" customHeight="1" spans="1:4">
      <c r="A10" s="16" t="s">
        <v>99</v>
      </c>
      <c r="B10" s="18"/>
      <c r="C10" s="16" t="str">
        <f>"(四)"&amp;"卫生健康支出"</f>
        <v>(四)卫生健康支出</v>
      </c>
      <c r="D10" s="18">
        <v>84.961183</v>
      </c>
    </row>
    <row r="11" ht="17.25" customHeight="1" spans="1:4">
      <c r="A11" s="16" t="s">
        <v>100</v>
      </c>
      <c r="B11" s="18"/>
      <c r="C11" s="16" t="str">
        <f>"(五)"&amp;"住房保障支出"</f>
        <v>(五)住房保障支出</v>
      </c>
      <c r="D11" s="18">
        <v>162.90672</v>
      </c>
    </row>
    <row r="12" ht="17.25" customHeight="1" spans="1:4">
      <c r="A12" s="16" t="s">
        <v>97</v>
      </c>
      <c r="B12" s="18"/>
      <c r="C12" s="16"/>
      <c r="D12" s="18"/>
    </row>
    <row r="13" ht="17.25" customHeight="1" spans="1:4">
      <c r="A13" s="16" t="s">
        <v>98</v>
      </c>
      <c r="B13" s="18"/>
      <c r="C13" s="16"/>
      <c r="D13" s="18"/>
    </row>
    <row r="14" ht="17.25" customHeight="1" spans="1:4">
      <c r="A14" s="16" t="s">
        <v>99</v>
      </c>
      <c r="B14" s="18"/>
      <c r="C14" s="16"/>
      <c r="D14" s="18"/>
    </row>
    <row r="15" customHeight="1" spans="1:4">
      <c r="A15" s="16"/>
      <c r="B15" s="18"/>
      <c r="C15" s="16" t="s">
        <v>101</v>
      </c>
      <c r="D15" s="18"/>
    </row>
    <row r="16" ht="17.25" customHeight="1" spans="1:4">
      <c r="A16" s="212" t="s">
        <v>102</v>
      </c>
      <c r="B16" s="18">
        <v>2004.314115</v>
      </c>
      <c r="C16" s="212" t="s">
        <v>23</v>
      </c>
      <c r="D16" s="18">
        <v>2004.314115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48031496062992" right="0.748031496062992" top="0.984251968503937" bottom="0.984251968503937" header="0.511811023622047" footer="0.511811023622047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view="pageBreakPreview" zoomScaleNormal="100" workbookViewId="0">
      <selection activeCell="E35" sqref="E35"/>
    </sheetView>
  </sheetViews>
  <sheetFormatPr defaultColWidth="9.125" defaultRowHeight="14.25" customHeight="1" outlineLevelCol="6"/>
  <cols>
    <col min="1" max="1" width="20.125" style="1" customWidth="1"/>
    <col min="2" max="2" width="44" style="1" customWidth="1"/>
    <col min="3" max="3" width="24.25" style="1" customWidth="1"/>
    <col min="4" max="4" width="16.625" style="1" customWidth="1"/>
    <col min="5" max="7" width="24.25" style="1" customWidth="1"/>
    <col min="8" max="16384" width="9.125" style="1"/>
  </cols>
  <sheetData>
    <row r="1" customHeight="1" spans="4:7">
      <c r="D1" s="198"/>
      <c r="F1" s="57"/>
      <c r="G1" s="43" t="s">
        <v>103</v>
      </c>
    </row>
    <row r="2" ht="39" customHeight="1" spans="1:7">
      <c r="A2" s="110" t="s">
        <v>104</v>
      </c>
      <c r="B2" s="110"/>
      <c r="C2" s="110"/>
      <c r="D2" s="110"/>
      <c r="E2" s="110"/>
      <c r="F2" s="110"/>
      <c r="G2" s="110"/>
    </row>
    <row r="3" ht="18" customHeight="1" spans="1:7">
      <c r="A3" s="5" t="str">
        <f>"单位名称："&amp;"曲靖市滇剧花灯剧非物质文化遗产保护传承展演中心"</f>
        <v>单位名称：曲靖市滇剧花灯剧非物质文化遗产保护传承展演中心</v>
      </c>
      <c r="F3" s="106"/>
      <c r="G3" s="272" t="s">
        <v>2</v>
      </c>
    </row>
    <row r="4" ht="20.25" customHeight="1" spans="1:7">
      <c r="A4" s="199" t="s">
        <v>105</v>
      </c>
      <c r="B4" s="200"/>
      <c r="C4" s="67" t="s">
        <v>28</v>
      </c>
      <c r="D4" s="201" t="s">
        <v>47</v>
      </c>
      <c r="E4" s="11"/>
      <c r="F4" s="11"/>
      <c r="G4" s="11" t="s">
        <v>48</v>
      </c>
    </row>
    <row r="5" ht="20.25" customHeight="1" spans="1:7">
      <c r="A5" s="202" t="s">
        <v>45</v>
      </c>
      <c r="B5" s="202" t="s">
        <v>46</v>
      </c>
      <c r="C5" s="11"/>
      <c r="D5" s="66" t="s">
        <v>30</v>
      </c>
      <c r="E5" s="66" t="s">
        <v>106</v>
      </c>
      <c r="F5" s="66" t="s">
        <v>107</v>
      </c>
      <c r="G5" s="11"/>
    </row>
    <row r="6" ht="13.5" customHeight="1" spans="1:7">
      <c r="A6" s="202" t="s">
        <v>108</v>
      </c>
      <c r="B6" s="202" t="s">
        <v>109</v>
      </c>
      <c r="C6" s="202" t="s">
        <v>110</v>
      </c>
      <c r="D6" s="116" t="s">
        <v>111</v>
      </c>
      <c r="E6" s="116" t="s">
        <v>112</v>
      </c>
      <c r="F6" s="116" t="s">
        <v>113</v>
      </c>
      <c r="G6" s="71">
        <v>7</v>
      </c>
    </row>
    <row r="7" ht="18" customHeight="1" spans="1:7">
      <c r="A7" s="16" t="s">
        <v>56</v>
      </c>
      <c r="B7" s="16" t="s">
        <v>57</v>
      </c>
      <c r="C7" s="18">
        <v>1517.14</v>
      </c>
      <c r="D7" s="18">
        <v>1499.141071</v>
      </c>
      <c r="E7" s="18">
        <v>1357.94</v>
      </c>
      <c r="F7" s="18">
        <v>141.195671</v>
      </c>
      <c r="G7" s="18">
        <v>18</v>
      </c>
    </row>
    <row r="8" ht="18" customHeight="1" spans="1:7">
      <c r="A8" s="160" t="s">
        <v>58</v>
      </c>
      <c r="B8" s="160" t="s">
        <v>59</v>
      </c>
      <c r="C8" s="18">
        <v>1517.14</v>
      </c>
      <c r="D8" s="18">
        <v>1499.141071</v>
      </c>
      <c r="E8" s="18">
        <v>1357.94</v>
      </c>
      <c r="F8" s="18">
        <v>141.195671</v>
      </c>
      <c r="G8" s="18">
        <v>18</v>
      </c>
    </row>
    <row r="9" ht="18" customHeight="1" spans="1:7">
      <c r="A9" s="203" t="s">
        <v>60</v>
      </c>
      <c r="B9" s="203" t="s">
        <v>61</v>
      </c>
      <c r="C9" s="18">
        <v>1517.14</v>
      </c>
      <c r="D9" s="18">
        <v>1499.141071</v>
      </c>
      <c r="E9" s="18">
        <v>1357.94</v>
      </c>
      <c r="F9" s="18">
        <v>141.195671</v>
      </c>
      <c r="G9" s="18">
        <v>18</v>
      </c>
    </row>
    <row r="10" ht="18" customHeight="1" spans="1:7">
      <c r="A10" s="16" t="s">
        <v>62</v>
      </c>
      <c r="B10" s="16" t="s">
        <v>63</v>
      </c>
      <c r="C10" s="18">
        <v>239.3</v>
      </c>
      <c r="D10" s="18">
        <v>239.3</v>
      </c>
      <c r="E10" s="18">
        <v>214.502645</v>
      </c>
      <c r="F10" s="18">
        <v>24.802496</v>
      </c>
      <c r="G10" s="18"/>
    </row>
    <row r="11" ht="18" customHeight="1" spans="1:7">
      <c r="A11" s="160" t="s">
        <v>64</v>
      </c>
      <c r="B11" s="160" t="s">
        <v>65</v>
      </c>
      <c r="C11" s="18">
        <v>229.339457</v>
      </c>
      <c r="D11" s="18">
        <v>229.339457</v>
      </c>
      <c r="E11" s="18">
        <v>204.536961</v>
      </c>
      <c r="F11" s="18">
        <v>24.802496</v>
      </c>
      <c r="G11" s="18"/>
    </row>
    <row r="12" ht="18" customHeight="1" spans="1:7">
      <c r="A12" s="203" t="s">
        <v>66</v>
      </c>
      <c r="B12" s="203" t="s">
        <v>67</v>
      </c>
      <c r="C12" s="18">
        <v>24.802496</v>
      </c>
      <c r="D12" s="18">
        <v>24.802496</v>
      </c>
      <c r="E12" s="18"/>
      <c r="F12" s="18">
        <v>24.802496</v>
      </c>
      <c r="G12" s="18"/>
    </row>
    <row r="13" ht="18" customHeight="1" spans="1:7">
      <c r="A13" s="203" t="s">
        <v>68</v>
      </c>
      <c r="B13" s="203" t="s">
        <v>69</v>
      </c>
      <c r="C13" s="18">
        <v>204.536961</v>
      </c>
      <c r="D13" s="18">
        <v>204.536961</v>
      </c>
      <c r="E13" s="18">
        <v>204.536961</v>
      </c>
      <c r="F13" s="18"/>
      <c r="G13" s="18"/>
    </row>
    <row r="14" ht="18" customHeight="1" spans="1:7">
      <c r="A14" s="160" t="s">
        <v>70</v>
      </c>
      <c r="B14" s="160" t="s">
        <v>71</v>
      </c>
      <c r="C14" s="18">
        <v>2.184</v>
      </c>
      <c r="D14" s="18">
        <v>2.184</v>
      </c>
      <c r="E14" s="18">
        <v>2.184</v>
      </c>
      <c r="F14" s="18"/>
      <c r="G14" s="18"/>
    </row>
    <row r="15" ht="18" customHeight="1" spans="1:7">
      <c r="A15" s="203" t="s">
        <v>72</v>
      </c>
      <c r="B15" s="203" t="s">
        <v>73</v>
      </c>
      <c r="C15" s="18">
        <v>2.184</v>
      </c>
      <c r="D15" s="18">
        <v>2.184</v>
      </c>
      <c r="E15" s="18">
        <v>2.184</v>
      </c>
      <c r="F15" s="18"/>
      <c r="G15" s="18"/>
    </row>
    <row r="16" ht="18" customHeight="1" spans="1:7">
      <c r="A16" s="160" t="s">
        <v>74</v>
      </c>
      <c r="B16" s="160" t="s">
        <v>75</v>
      </c>
      <c r="C16" s="18">
        <v>7.781684</v>
      </c>
      <c r="D16" s="18">
        <v>7.781684</v>
      </c>
      <c r="E16" s="18">
        <v>7.781684</v>
      </c>
      <c r="F16" s="18"/>
      <c r="G16" s="18"/>
    </row>
    <row r="17" ht="18" customHeight="1" spans="1:7">
      <c r="A17" s="203" t="s">
        <v>76</v>
      </c>
      <c r="B17" s="203" t="s">
        <v>75</v>
      </c>
      <c r="C17" s="18">
        <v>7.781684</v>
      </c>
      <c r="D17" s="18">
        <v>7.781684</v>
      </c>
      <c r="E17" s="18">
        <v>7.781684</v>
      </c>
      <c r="F17" s="18"/>
      <c r="G17" s="18"/>
    </row>
    <row r="18" ht="18" customHeight="1" spans="1:7">
      <c r="A18" s="16" t="s">
        <v>77</v>
      </c>
      <c r="B18" s="16" t="s">
        <v>78</v>
      </c>
      <c r="C18" s="18">
        <v>84.961183</v>
      </c>
      <c r="D18" s="18">
        <v>84.961183</v>
      </c>
      <c r="E18" s="18">
        <v>84.961183</v>
      </c>
      <c r="F18" s="18"/>
      <c r="G18" s="18"/>
    </row>
    <row r="19" ht="18" customHeight="1" spans="1:7">
      <c r="A19" s="160" t="s">
        <v>79</v>
      </c>
      <c r="B19" s="160" t="s">
        <v>80</v>
      </c>
      <c r="C19" s="18">
        <v>84.961183</v>
      </c>
      <c r="D19" s="18">
        <v>84.961183</v>
      </c>
      <c r="E19" s="18">
        <v>84.961183</v>
      </c>
      <c r="F19" s="18"/>
      <c r="G19" s="18"/>
    </row>
    <row r="20" ht="18" customHeight="1" spans="1:7">
      <c r="A20" s="203" t="s">
        <v>81</v>
      </c>
      <c r="B20" s="203" t="s">
        <v>82</v>
      </c>
      <c r="C20" s="18">
        <v>75.593506</v>
      </c>
      <c r="D20" s="18">
        <v>75.593506</v>
      </c>
      <c r="E20" s="18">
        <v>75.593506</v>
      </c>
      <c r="F20" s="18"/>
      <c r="G20" s="18"/>
    </row>
    <row r="21" ht="18" customHeight="1" spans="1:7">
      <c r="A21" s="203" t="s">
        <v>83</v>
      </c>
      <c r="B21" s="203" t="s">
        <v>84</v>
      </c>
      <c r="C21" s="18">
        <v>9.367677</v>
      </c>
      <c r="D21" s="18">
        <v>9.367677</v>
      </c>
      <c r="E21" s="18">
        <v>9.367677</v>
      </c>
      <c r="F21" s="18"/>
      <c r="G21" s="18"/>
    </row>
    <row r="22" ht="18" customHeight="1" spans="1:7">
      <c r="A22" s="16" t="s">
        <v>85</v>
      </c>
      <c r="B22" s="16" t="s">
        <v>86</v>
      </c>
      <c r="C22" s="18">
        <v>162.90672</v>
      </c>
      <c r="D22" s="18">
        <v>162.90672</v>
      </c>
      <c r="E22" s="18">
        <v>162.90672</v>
      </c>
      <c r="F22" s="18"/>
      <c r="G22" s="18"/>
    </row>
    <row r="23" ht="18" customHeight="1" spans="1:7">
      <c r="A23" s="160" t="s">
        <v>87</v>
      </c>
      <c r="B23" s="160" t="s">
        <v>88</v>
      </c>
      <c r="C23" s="18">
        <v>162.90672</v>
      </c>
      <c r="D23" s="18">
        <v>162.90672</v>
      </c>
      <c r="E23" s="18">
        <v>162.90672</v>
      </c>
      <c r="F23" s="18"/>
      <c r="G23" s="18"/>
    </row>
    <row r="24" ht="18" customHeight="1" spans="1:7">
      <c r="A24" s="203" t="s">
        <v>89</v>
      </c>
      <c r="B24" s="203" t="s">
        <v>90</v>
      </c>
      <c r="C24" s="18">
        <v>162.90672</v>
      </c>
      <c r="D24" s="18">
        <v>162.90672</v>
      </c>
      <c r="E24" s="18">
        <v>162.90672</v>
      </c>
      <c r="F24" s="18"/>
      <c r="G24" s="18"/>
    </row>
    <row r="25" ht="18" customHeight="1" spans="1:7">
      <c r="A25" s="204" t="s">
        <v>91</v>
      </c>
      <c r="B25" s="205"/>
      <c r="C25" s="18">
        <v>2004.31</v>
      </c>
      <c r="D25" s="18">
        <v>1986.314115</v>
      </c>
      <c r="E25" s="18">
        <v>1986.31</v>
      </c>
      <c r="F25" s="18">
        <v>165.998167</v>
      </c>
      <c r="G25" s="18">
        <v>18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48031496062992" right="0.748031496062992" top="0.984251968503937" bottom="0.984251968503937" header="0.511811023622047" footer="0.511811023622047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zoomScaleSheetLayoutView="60" workbookViewId="0">
      <selection activeCell="A2" sqref="A2:Z2"/>
    </sheetView>
  </sheetViews>
  <sheetFormatPr defaultColWidth="9.125" defaultRowHeight="14.25" customHeight="1"/>
  <cols>
    <col min="1" max="1" width="5.875" style="1" customWidth="1"/>
    <col min="2" max="2" width="7.125" style="1" customWidth="1"/>
    <col min="3" max="3" width="20.25" style="1" customWidth="1"/>
    <col min="4" max="7" width="11.625" style="1" customWidth="1"/>
    <col min="8" max="13" width="7.625" style="1" customWidth="1"/>
    <col min="14" max="14" width="7.625" style="1" hidden="1" customWidth="1"/>
    <col min="15" max="15" width="6.25" style="1" hidden="1" customWidth="1"/>
    <col min="16" max="16" width="31.375" style="1" customWidth="1"/>
    <col min="17" max="20" width="12" style="1" customWidth="1"/>
    <col min="21" max="25" width="9.375" style="1" customWidth="1"/>
    <col min="26" max="26" width="7.875" style="1" customWidth="1"/>
    <col min="27" max="16384" width="9.125" style="1"/>
  </cols>
  <sheetData>
    <row r="1" ht="12" customHeight="1" spans="1:26">
      <c r="A1" s="174"/>
      <c r="D1" s="58"/>
      <c r="K1" s="58"/>
      <c r="L1" s="58"/>
      <c r="M1" s="58"/>
      <c r="Q1" s="58"/>
      <c r="W1" s="57"/>
      <c r="X1" s="57"/>
      <c r="Y1" s="57"/>
      <c r="Z1" s="56" t="s">
        <v>114</v>
      </c>
    </row>
    <row r="2" ht="39" customHeight="1" spans="1:26">
      <c r="A2" s="175" t="s">
        <v>115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94"/>
    </row>
    <row r="3" ht="19.5" customHeight="1" spans="1:26">
      <c r="A3" s="24" t="str">
        <f>"单位名称："&amp;"曲靖市滇剧花灯剧非物质文化遗产保护传承展演中心"</f>
        <v>单位名称：曲靖市滇剧花灯剧非物质文化遗产保护传承展演中心</v>
      </c>
      <c r="D3" s="58"/>
      <c r="K3" s="58"/>
      <c r="L3" s="58"/>
      <c r="M3" s="58"/>
      <c r="Q3" s="58"/>
      <c r="W3" s="106"/>
      <c r="X3" s="106"/>
      <c r="Y3" s="106"/>
      <c r="Z3" s="106" t="s">
        <v>2</v>
      </c>
    </row>
    <row r="4" ht="19.5" customHeight="1" spans="1:26">
      <c r="A4" s="177" t="s">
        <v>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 t="s">
        <v>4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ht="21.75" customHeight="1" spans="1:26">
      <c r="A5" s="178" t="s">
        <v>116</v>
      </c>
      <c r="B5" s="179"/>
      <c r="C5" s="178"/>
      <c r="D5" s="177" t="s">
        <v>28</v>
      </c>
      <c r="E5" s="177" t="s">
        <v>31</v>
      </c>
      <c r="F5" s="177"/>
      <c r="G5" s="177"/>
      <c r="H5" s="177" t="s">
        <v>32</v>
      </c>
      <c r="I5" s="177"/>
      <c r="J5" s="177"/>
      <c r="K5" s="177" t="s">
        <v>33</v>
      </c>
      <c r="L5" s="177"/>
      <c r="M5" s="177"/>
      <c r="N5" s="178" t="s">
        <v>117</v>
      </c>
      <c r="O5" s="179"/>
      <c r="P5" s="178"/>
      <c r="Q5" s="177" t="s">
        <v>28</v>
      </c>
      <c r="R5" s="191" t="s">
        <v>31</v>
      </c>
      <c r="S5" s="192"/>
      <c r="T5" s="193"/>
      <c r="U5" s="191" t="s">
        <v>32</v>
      </c>
      <c r="V5" s="192"/>
      <c r="W5" s="177"/>
      <c r="X5" s="177" t="s">
        <v>33</v>
      </c>
      <c r="Y5" s="177"/>
      <c r="Z5" s="193"/>
    </row>
    <row r="6" ht="17.25" customHeight="1" spans="1:26">
      <c r="A6" s="180" t="s">
        <v>118</v>
      </c>
      <c r="B6" s="180" t="s">
        <v>119</v>
      </c>
      <c r="C6" s="180" t="s">
        <v>46</v>
      </c>
      <c r="D6" s="177"/>
      <c r="E6" s="177" t="s">
        <v>30</v>
      </c>
      <c r="F6" s="177" t="s">
        <v>47</v>
      </c>
      <c r="G6" s="177" t="s">
        <v>48</v>
      </c>
      <c r="H6" s="177" t="s">
        <v>30</v>
      </c>
      <c r="I6" s="177" t="s">
        <v>47</v>
      </c>
      <c r="J6" s="177" t="s">
        <v>48</v>
      </c>
      <c r="K6" s="177" t="s">
        <v>30</v>
      </c>
      <c r="L6" s="177" t="s">
        <v>47</v>
      </c>
      <c r="M6" s="177" t="s">
        <v>48</v>
      </c>
      <c r="N6" s="180" t="s">
        <v>118</v>
      </c>
      <c r="O6" s="180" t="s">
        <v>119</v>
      </c>
      <c r="P6" s="180" t="s">
        <v>46</v>
      </c>
      <c r="Q6" s="177"/>
      <c r="R6" s="177" t="s">
        <v>30</v>
      </c>
      <c r="S6" s="177" t="s">
        <v>47</v>
      </c>
      <c r="T6" s="177" t="s">
        <v>48</v>
      </c>
      <c r="U6" s="177" t="s">
        <v>30</v>
      </c>
      <c r="V6" s="177" t="s">
        <v>47</v>
      </c>
      <c r="W6" s="177" t="s">
        <v>48</v>
      </c>
      <c r="X6" s="177" t="s">
        <v>30</v>
      </c>
      <c r="Y6" s="177" t="s">
        <v>47</v>
      </c>
      <c r="Z6" s="195" t="s">
        <v>48</v>
      </c>
    </row>
    <row r="7" customHeight="1" spans="1:26">
      <c r="A7" s="181" t="s">
        <v>108</v>
      </c>
      <c r="B7" s="181" t="s">
        <v>109</v>
      </c>
      <c r="C7" s="181" t="s">
        <v>110</v>
      </c>
      <c r="D7" s="181" t="s">
        <v>111</v>
      </c>
      <c r="E7" s="182" t="s">
        <v>112</v>
      </c>
      <c r="F7" s="182" t="s">
        <v>113</v>
      </c>
      <c r="G7" s="182" t="s">
        <v>120</v>
      </c>
      <c r="H7" s="182" t="s">
        <v>121</v>
      </c>
      <c r="I7" s="182" t="s">
        <v>122</v>
      </c>
      <c r="J7" s="182" t="s">
        <v>123</v>
      </c>
      <c r="K7" s="182" t="s">
        <v>124</v>
      </c>
      <c r="L7" s="182" t="s">
        <v>125</v>
      </c>
      <c r="M7" s="182" t="s">
        <v>126</v>
      </c>
      <c r="N7" s="182" t="s">
        <v>127</v>
      </c>
      <c r="O7" s="182" t="s">
        <v>128</v>
      </c>
      <c r="P7" s="182" t="s">
        <v>129</v>
      </c>
      <c r="Q7" s="182" t="s">
        <v>130</v>
      </c>
      <c r="R7" s="182" t="s">
        <v>131</v>
      </c>
      <c r="S7" s="182" t="s">
        <v>132</v>
      </c>
      <c r="T7" s="182" t="s">
        <v>133</v>
      </c>
      <c r="U7" s="182" t="s">
        <v>134</v>
      </c>
      <c r="V7" s="182" t="s">
        <v>135</v>
      </c>
      <c r="W7" s="182" t="s">
        <v>136</v>
      </c>
      <c r="X7" s="182" t="s">
        <v>137</v>
      </c>
      <c r="Y7" s="196">
        <v>25</v>
      </c>
      <c r="Z7" s="197">
        <v>26</v>
      </c>
    </row>
    <row r="8" ht="17.25" customHeight="1" spans="1:26">
      <c r="A8" s="183" t="s">
        <v>138</v>
      </c>
      <c r="B8" s="183"/>
      <c r="C8" s="183" t="s">
        <v>139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6" t="s">
        <v>140</v>
      </c>
      <c r="O8" s="16"/>
      <c r="P8" s="188" t="s">
        <v>141</v>
      </c>
      <c r="Q8" s="18">
        <v>1818.14</v>
      </c>
      <c r="R8" s="18">
        <v>1818.14</v>
      </c>
      <c r="S8" s="18">
        <v>1818.14</v>
      </c>
      <c r="T8" s="18"/>
      <c r="U8" s="18"/>
      <c r="V8" s="18"/>
      <c r="W8" s="18"/>
      <c r="X8" s="18"/>
      <c r="Y8" s="18"/>
      <c r="Z8" s="18"/>
    </row>
    <row r="9" ht="17.25" customHeight="1" spans="1:26">
      <c r="A9" s="184"/>
      <c r="B9" s="184" t="s">
        <v>142</v>
      </c>
      <c r="C9" s="184" t="s">
        <v>143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60"/>
      <c r="O9" s="160" t="s">
        <v>142</v>
      </c>
      <c r="P9" s="189" t="s">
        <v>144</v>
      </c>
      <c r="Q9" s="18">
        <v>574.8306</v>
      </c>
      <c r="R9" s="18">
        <v>574.8306</v>
      </c>
      <c r="S9" s="18">
        <v>574.8306</v>
      </c>
      <c r="T9" s="18"/>
      <c r="U9" s="18"/>
      <c r="V9" s="18"/>
      <c r="W9" s="18"/>
      <c r="X9" s="18"/>
      <c r="Y9" s="18"/>
      <c r="Z9" s="18"/>
    </row>
    <row r="10" ht="17.25" customHeight="1" spans="1:26">
      <c r="A10" s="183" t="s">
        <v>145</v>
      </c>
      <c r="B10" s="183"/>
      <c r="C10" s="183" t="s">
        <v>146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60"/>
      <c r="O10" s="160" t="s">
        <v>147</v>
      </c>
      <c r="P10" s="189" t="s">
        <v>148</v>
      </c>
      <c r="Q10" s="18">
        <v>39.3864</v>
      </c>
      <c r="R10" s="18">
        <v>39.3864</v>
      </c>
      <c r="S10" s="18">
        <v>39.3864</v>
      </c>
      <c r="T10" s="18"/>
      <c r="U10" s="18"/>
      <c r="V10" s="18"/>
      <c r="W10" s="18"/>
      <c r="X10" s="18"/>
      <c r="Y10" s="18"/>
      <c r="Z10" s="18"/>
    </row>
    <row r="11" ht="17.25" customHeight="1" spans="1:26">
      <c r="A11" s="184"/>
      <c r="B11" s="184" t="s">
        <v>142</v>
      </c>
      <c r="C11" s="184" t="s">
        <v>149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60"/>
      <c r="O11" s="160" t="s">
        <v>150</v>
      </c>
      <c r="P11" s="189" t="s">
        <v>151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7.25" customHeight="1" spans="1:26">
      <c r="A12" s="184"/>
      <c r="B12" s="184" t="s">
        <v>147</v>
      </c>
      <c r="C12" s="184" t="s">
        <v>152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0"/>
      <c r="O12" s="160" t="s">
        <v>153</v>
      </c>
      <c r="P12" s="189" t="s">
        <v>154</v>
      </c>
      <c r="Q12" s="18">
        <v>743.7284</v>
      </c>
      <c r="R12" s="18">
        <v>743.7284</v>
      </c>
      <c r="S12" s="18">
        <v>743.7284</v>
      </c>
      <c r="T12" s="18"/>
      <c r="U12" s="18"/>
      <c r="V12" s="18"/>
      <c r="W12" s="18"/>
      <c r="X12" s="18"/>
      <c r="Y12" s="18"/>
      <c r="Z12" s="18"/>
    </row>
    <row r="13" ht="17.25" customHeight="1" spans="1:26">
      <c r="A13" s="184"/>
      <c r="B13" s="184" t="s">
        <v>150</v>
      </c>
      <c r="C13" s="184" t="s">
        <v>155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60"/>
      <c r="O13" s="160" t="s">
        <v>156</v>
      </c>
      <c r="P13" s="189" t="s">
        <v>157</v>
      </c>
      <c r="Q13" s="18">
        <v>204.536961</v>
      </c>
      <c r="R13" s="18">
        <v>204.536961</v>
      </c>
      <c r="S13" s="18">
        <v>204.536961</v>
      </c>
      <c r="T13" s="18"/>
      <c r="U13" s="18"/>
      <c r="V13" s="18"/>
      <c r="W13" s="18"/>
      <c r="X13" s="18"/>
      <c r="Y13" s="18"/>
      <c r="Z13" s="18"/>
    </row>
    <row r="14" ht="17.25" customHeight="1" spans="1:26">
      <c r="A14" s="183" t="s">
        <v>158</v>
      </c>
      <c r="B14" s="183"/>
      <c r="C14" s="183" t="s">
        <v>159</v>
      </c>
      <c r="D14" s="18">
        <v>2002.130115</v>
      </c>
      <c r="E14" s="18">
        <v>2002.130115</v>
      </c>
      <c r="F14" s="18">
        <v>1984.130115</v>
      </c>
      <c r="G14" s="18">
        <v>18</v>
      </c>
      <c r="H14" s="18"/>
      <c r="I14" s="18"/>
      <c r="J14" s="18"/>
      <c r="K14" s="18"/>
      <c r="L14" s="18"/>
      <c r="M14" s="18"/>
      <c r="N14" s="160"/>
      <c r="O14" s="160" t="s">
        <v>160</v>
      </c>
      <c r="P14" s="189" t="s">
        <v>161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7.25" customHeight="1" spans="1:26">
      <c r="A15" s="184"/>
      <c r="B15" s="184" t="s">
        <v>142</v>
      </c>
      <c r="C15" s="184" t="s">
        <v>141</v>
      </c>
      <c r="D15" s="18">
        <v>1818.131948</v>
      </c>
      <c r="E15" s="18">
        <v>1818.131948</v>
      </c>
      <c r="F15" s="18">
        <v>1818.131948</v>
      </c>
      <c r="G15" s="18"/>
      <c r="H15" s="18"/>
      <c r="I15" s="18"/>
      <c r="J15" s="18"/>
      <c r="K15" s="18"/>
      <c r="L15" s="18"/>
      <c r="M15" s="18"/>
      <c r="N15" s="160"/>
      <c r="O15" s="160" t="s">
        <v>123</v>
      </c>
      <c r="P15" s="189" t="s">
        <v>162</v>
      </c>
      <c r="Q15" s="18">
        <v>75.593506</v>
      </c>
      <c r="R15" s="18">
        <v>75.593506</v>
      </c>
      <c r="S15" s="18">
        <v>75.593506</v>
      </c>
      <c r="T15" s="18"/>
      <c r="U15" s="18"/>
      <c r="V15" s="18"/>
      <c r="W15" s="18"/>
      <c r="X15" s="18"/>
      <c r="Y15" s="18"/>
      <c r="Z15" s="18"/>
    </row>
    <row r="16" ht="17.25" customHeight="1" spans="1:26">
      <c r="A16" s="184"/>
      <c r="B16" s="184" t="s">
        <v>147</v>
      </c>
      <c r="C16" s="184" t="s">
        <v>163</v>
      </c>
      <c r="D16" s="18">
        <v>183.998167</v>
      </c>
      <c r="E16" s="18">
        <v>183.998167</v>
      </c>
      <c r="F16" s="18">
        <v>165.998167</v>
      </c>
      <c r="G16" s="18">
        <v>18</v>
      </c>
      <c r="H16" s="18"/>
      <c r="I16" s="18"/>
      <c r="J16" s="18"/>
      <c r="K16" s="18"/>
      <c r="L16" s="18"/>
      <c r="M16" s="18"/>
      <c r="N16" s="160"/>
      <c r="O16" s="160" t="s">
        <v>124</v>
      </c>
      <c r="P16" s="189" t="s">
        <v>164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7.25" customHeight="1" spans="1:26">
      <c r="A17" s="183" t="s">
        <v>165</v>
      </c>
      <c r="B17" s="183"/>
      <c r="C17" s="183" t="s">
        <v>166</v>
      </c>
      <c r="D17" s="18">
        <v>2.184</v>
      </c>
      <c r="E17" s="18">
        <v>2.184</v>
      </c>
      <c r="F17" s="18">
        <v>2.184</v>
      </c>
      <c r="G17" s="18"/>
      <c r="H17" s="18"/>
      <c r="I17" s="18"/>
      <c r="J17" s="18"/>
      <c r="K17" s="18"/>
      <c r="L17" s="18"/>
      <c r="M17" s="18"/>
      <c r="N17" s="160"/>
      <c r="O17" s="160" t="s">
        <v>125</v>
      </c>
      <c r="P17" s="189" t="s">
        <v>167</v>
      </c>
      <c r="Q17" s="18">
        <v>17.149361</v>
      </c>
      <c r="R17" s="18">
        <v>17.149361</v>
      </c>
      <c r="S17" s="18">
        <v>17.149361</v>
      </c>
      <c r="T17" s="18"/>
      <c r="U17" s="18"/>
      <c r="V17" s="18"/>
      <c r="W17" s="18"/>
      <c r="X17" s="18"/>
      <c r="Y17" s="18"/>
      <c r="Z17" s="18"/>
    </row>
    <row r="18" ht="17.25" customHeight="1" spans="1:26">
      <c r="A18" s="184"/>
      <c r="B18" s="184" t="s">
        <v>142</v>
      </c>
      <c r="C18" s="184" t="s">
        <v>168</v>
      </c>
      <c r="D18" s="18">
        <v>2.184</v>
      </c>
      <c r="E18" s="18">
        <v>2.184</v>
      </c>
      <c r="F18" s="18">
        <v>2.184</v>
      </c>
      <c r="G18" s="18"/>
      <c r="H18" s="18"/>
      <c r="I18" s="18"/>
      <c r="J18" s="18"/>
      <c r="K18" s="18"/>
      <c r="L18" s="18"/>
      <c r="M18" s="18"/>
      <c r="N18" s="160"/>
      <c r="O18" s="160" t="s">
        <v>126</v>
      </c>
      <c r="P18" s="189" t="s">
        <v>90</v>
      </c>
      <c r="Q18" s="18">
        <v>162.90672</v>
      </c>
      <c r="R18" s="18">
        <v>162.90672</v>
      </c>
      <c r="S18" s="18">
        <v>162.90672</v>
      </c>
      <c r="T18" s="18"/>
      <c r="U18" s="18"/>
      <c r="V18" s="18"/>
      <c r="W18" s="18"/>
      <c r="X18" s="18"/>
      <c r="Y18" s="18"/>
      <c r="Z18" s="18"/>
    </row>
    <row r="19" ht="17.25" customHeight="1" spans="1:26">
      <c r="A19" s="184"/>
      <c r="B19" s="184" t="s">
        <v>169</v>
      </c>
      <c r="C19" s="184" t="s">
        <v>170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6" t="s">
        <v>171</v>
      </c>
      <c r="O19" s="16"/>
      <c r="P19" s="188" t="s">
        <v>163</v>
      </c>
      <c r="Q19" s="18">
        <v>183.99</v>
      </c>
      <c r="R19" s="18">
        <v>183.99</v>
      </c>
      <c r="S19" s="18">
        <v>165.99</v>
      </c>
      <c r="T19" s="18">
        <v>18</v>
      </c>
      <c r="U19" s="18"/>
      <c r="V19" s="18"/>
      <c r="W19" s="18"/>
      <c r="X19" s="18"/>
      <c r="Y19" s="18"/>
      <c r="Z19" s="18"/>
    </row>
    <row r="20" ht="17.25" customHeight="1" spans="1:2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0"/>
      <c r="O20" s="160" t="s">
        <v>142</v>
      </c>
      <c r="P20" s="189" t="s">
        <v>172</v>
      </c>
      <c r="Q20" s="18">
        <v>79.244194</v>
      </c>
      <c r="R20" s="18">
        <v>79.244194</v>
      </c>
      <c r="S20" s="18">
        <v>79.244194</v>
      </c>
      <c r="T20" s="18"/>
      <c r="U20" s="18"/>
      <c r="V20" s="18"/>
      <c r="W20" s="18"/>
      <c r="X20" s="18"/>
      <c r="Y20" s="18"/>
      <c r="Z20" s="18"/>
    </row>
    <row r="21" ht="17.25" customHeight="1" spans="1:2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0"/>
      <c r="O21" s="160" t="s">
        <v>124</v>
      </c>
      <c r="P21" s="189" t="s">
        <v>173</v>
      </c>
      <c r="Q21" s="18">
        <v>4</v>
      </c>
      <c r="R21" s="18">
        <v>4</v>
      </c>
      <c r="S21" s="18"/>
      <c r="T21" s="18">
        <v>4</v>
      </c>
      <c r="U21" s="18"/>
      <c r="V21" s="18"/>
      <c r="W21" s="18"/>
      <c r="X21" s="18"/>
      <c r="Y21" s="18"/>
      <c r="Z21" s="18"/>
    </row>
    <row r="22" ht="17.25" customHeight="1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0"/>
      <c r="O22" s="160" t="s">
        <v>127</v>
      </c>
      <c r="P22" s="189" t="s">
        <v>174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7.25" customHeight="1" spans="1:2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0"/>
      <c r="O23" s="160" t="s">
        <v>128</v>
      </c>
      <c r="P23" s="189" t="s">
        <v>152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7.25" customHeight="1" spans="1:2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0"/>
      <c r="O24" s="160" t="s">
        <v>129</v>
      </c>
      <c r="P24" s="189" t="s">
        <v>155</v>
      </c>
      <c r="Q24" s="18">
        <v>9.207414</v>
      </c>
      <c r="R24" s="18">
        <v>9.207414</v>
      </c>
      <c r="S24" s="18">
        <v>9.207414</v>
      </c>
      <c r="T24" s="18"/>
      <c r="U24" s="18"/>
      <c r="V24" s="18"/>
      <c r="W24" s="18"/>
      <c r="X24" s="18"/>
      <c r="Y24" s="18"/>
      <c r="Z24" s="18"/>
    </row>
    <row r="25" ht="17.25" customHeight="1" spans="1:2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0"/>
      <c r="O25" s="160" t="s">
        <v>130</v>
      </c>
      <c r="P25" s="189" t="s">
        <v>175</v>
      </c>
      <c r="Q25" s="18">
        <v>6.2953</v>
      </c>
      <c r="R25" s="18">
        <v>6.2953</v>
      </c>
      <c r="S25" s="18">
        <v>6.2953</v>
      </c>
      <c r="T25" s="18"/>
      <c r="U25" s="18"/>
      <c r="V25" s="18"/>
      <c r="W25" s="18"/>
      <c r="X25" s="18"/>
      <c r="Y25" s="18"/>
      <c r="Z25" s="18"/>
    </row>
    <row r="26" ht="17.25" customHeight="1" spans="1: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0"/>
      <c r="O26" s="160" t="s">
        <v>131</v>
      </c>
      <c r="P26" s="189" t="s">
        <v>176</v>
      </c>
      <c r="Q26" s="18">
        <v>4</v>
      </c>
      <c r="R26" s="18">
        <v>4</v>
      </c>
      <c r="S26" s="18"/>
      <c r="T26" s="18">
        <v>4</v>
      </c>
      <c r="U26" s="18"/>
      <c r="V26" s="18"/>
      <c r="W26" s="18"/>
      <c r="X26" s="18"/>
      <c r="Y26" s="18"/>
      <c r="Z26" s="18"/>
    </row>
    <row r="27" ht="17.25" customHeight="1" spans="1:2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0"/>
      <c r="O27" s="160" t="s">
        <v>177</v>
      </c>
      <c r="P27" s="189" t="s">
        <v>178</v>
      </c>
      <c r="Q27" s="18">
        <v>10</v>
      </c>
      <c r="R27" s="18">
        <v>10</v>
      </c>
      <c r="S27" s="18"/>
      <c r="T27" s="18">
        <v>10</v>
      </c>
      <c r="U27" s="18"/>
      <c r="V27" s="18"/>
      <c r="W27" s="18"/>
      <c r="X27" s="18"/>
      <c r="Y27" s="18"/>
      <c r="Z27" s="18"/>
    </row>
    <row r="28" ht="17.25" customHeight="1" spans="1:2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0"/>
      <c r="O28" s="160" t="s">
        <v>179</v>
      </c>
      <c r="P28" s="189" t="s">
        <v>180</v>
      </c>
      <c r="Q28" s="18">
        <v>32.604115</v>
      </c>
      <c r="R28" s="18">
        <v>32.604115</v>
      </c>
      <c r="S28" s="18">
        <v>32.604115</v>
      </c>
      <c r="T28" s="18"/>
      <c r="U28" s="18"/>
      <c r="V28" s="18"/>
      <c r="W28" s="18"/>
      <c r="X28" s="18"/>
      <c r="Y28" s="18"/>
      <c r="Z28" s="18"/>
    </row>
    <row r="29" ht="17.25" customHeight="1" spans="1:2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0"/>
      <c r="O29" s="160" t="s">
        <v>181</v>
      </c>
      <c r="P29" s="189" t="s">
        <v>182</v>
      </c>
      <c r="Q29" s="18">
        <v>35.834144</v>
      </c>
      <c r="R29" s="18">
        <v>35.834144</v>
      </c>
      <c r="S29" s="18">
        <v>35.834144</v>
      </c>
      <c r="T29" s="18"/>
      <c r="U29" s="18"/>
      <c r="V29" s="18"/>
      <c r="W29" s="18"/>
      <c r="X29" s="18"/>
      <c r="Y29" s="18"/>
      <c r="Z29" s="18"/>
    </row>
    <row r="30" ht="17.25" customHeight="1" spans="1:2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0"/>
      <c r="O30" s="160" t="s">
        <v>183</v>
      </c>
      <c r="P30" s="189" t="s">
        <v>184</v>
      </c>
      <c r="Q30" s="18">
        <v>2.813</v>
      </c>
      <c r="R30" s="18">
        <v>2.813</v>
      </c>
      <c r="S30" s="18">
        <v>2.813</v>
      </c>
      <c r="T30" s="18"/>
      <c r="U30" s="18"/>
      <c r="V30" s="18"/>
      <c r="W30" s="18"/>
      <c r="X30" s="18"/>
      <c r="Y30" s="18"/>
      <c r="Z30" s="18"/>
    </row>
    <row r="31" ht="17.25" customHeight="1" spans="1:2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0"/>
      <c r="O31" s="160" t="s">
        <v>185</v>
      </c>
      <c r="P31" s="189" t="s">
        <v>186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7.25" customHeight="1" spans="1:2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 t="s">
        <v>187</v>
      </c>
      <c r="O32" s="16"/>
      <c r="P32" s="188" t="s">
        <v>166</v>
      </c>
      <c r="Q32" s="18">
        <v>2.184</v>
      </c>
      <c r="R32" s="18">
        <v>2.184</v>
      </c>
      <c r="S32" s="18">
        <v>2.184</v>
      </c>
      <c r="T32" s="18"/>
      <c r="U32" s="18"/>
      <c r="V32" s="18"/>
      <c r="W32" s="18"/>
      <c r="X32" s="18"/>
      <c r="Y32" s="18"/>
      <c r="Z32" s="18"/>
    </row>
    <row r="33" ht="17.25" customHeight="1" spans="1:2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0"/>
      <c r="O33" s="160" t="s">
        <v>147</v>
      </c>
      <c r="P33" s="189" t="s">
        <v>188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7.25" customHeight="1" spans="1:2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0"/>
      <c r="O34" s="160" t="s">
        <v>169</v>
      </c>
      <c r="P34" s="189" t="s">
        <v>189</v>
      </c>
      <c r="Q34" s="18">
        <v>2.184</v>
      </c>
      <c r="R34" s="18">
        <v>2.184</v>
      </c>
      <c r="S34" s="18">
        <v>2.184</v>
      </c>
      <c r="T34" s="18"/>
      <c r="U34" s="18"/>
      <c r="V34" s="18"/>
      <c r="W34" s="18"/>
      <c r="X34" s="18"/>
      <c r="Y34" s="18"/>
      <c r="Z34" s="18"/>
    </row>
    <row r="35" ht="17.25" customHeight="1" spans="1:26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0"/>
      <c r="O35" s="160" t="s">
        <v>153</v>
      </c>
      <c r="P35" s="189" t="s">
        <v>190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20.25" customHeight="1" spans="1:26">
      <c r="A36" s="185" t="s">
        <v>23</v>
      </c>
      <c r="B36" s="186"/>
      <c r="C36" s="187"/>
      <c r="D36" s="18">
        <v>2004.314115</v>
      </c>
      <c r="E36" s="18">
        <v>2004.314115</v>
      </c>
      <c r="F36" s="18">
        <v>1986.314115</v>
      </c>
      <c r="G36" s="18">
        <v>18</v>
      </c>
      <c r="H36" s="18"/>
      <c r="I36" s="18"/>
      <c r="J36" s="18"/>
      <c r="K36" s="18"/>
      <c r="L36" s="18"/>
      <c r="M36" s="18"/>
      <c r="N36" s="190" t="s">
        <v>23</v>
      </c>
      <c r="O36" s="190"/>
      <c r="P36" s="190"/>
      <c r="Q36" s="18">
        <v>2004.314115</v>
      </c>
      <c r="R36" s="18">
        <v>2004.314115</v>
      </c>
      <c r="S36" s="18">
        <v>1986.314115</v>
      </c>
      <c r="T36" s="18">
        <v>18</v>
      </c>
      <c r="U36" s="18"/>
      <c r="V36" s="18"/>
      <c r="W36" s="18"/>
      <c r="X36" s="18"/>
      <c r="Y36" s="18"/>
      <c r="Z36" s="18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6:C36"/>
    <mergeCell ref="N36:P36"/>
    <mergeCell ref="D5:D6"/>
    <mergeCell ref="Q5:Q6"/>
  </mergeCells>
  <pageMargins left="0.748031496062992" right="0.748031496062992" top="0.984251968503937" bottom="0.984251968503937" header="0.511811023622047" footer="0.511811023622047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="60" zoomScaleNormal="100" workbookViewId="0">
      <selection activeCell="E19" sqref="E19"/>
    </sheetView>
  </sheetViews>
  <sheetFormatPr defaultColWidth="9.125" defaultRowHeight="14.25" customHeight="1" outlineLevelRow="6" outlineLevelCol="5"/>
  <cols>
    <col min="1" max="2" width="27.375" style="1" customWidth="1"/>
    <col min="3" max="3" width="17.25" style="1" customWidth="1"/>
    <col min="4" max="5" width="26.25" style="1" customWidth="1"/>
    <col min="6" max="6" width="18.75" style="1" customWidth="1"/>
    <col min="7" max="16384" width="9.125" style="1"/>
  </cols>
  <sheetData>
    <row r="1" customHeight="1" spans="1:6">
      <c r="A1" s="169"/>
      <c r="B1" s="169"/>
      <c r="C1" s="72"/>
      <c r="F1" s="170" t="s">
        <v>191</v>
      </c>
    </row>
    <row r="2" ht="25.5" customHeight="1" spans="1:6">
      <c r="A2" s="171" t="s">
        <v>192</v>
      </c>
      <c r="B2" s="171"/>
      <c r="C2" s="171"/>
      <c r="D2" s="171"/>
      <c r="E2" s="171"/>
      <c r="F2" s="171"/>
    </row>
    <row r="3" ht="15.75" customHeight="1" spans="1:6">
      <c r="A3" s="5" t="str">
        <f>"单位名称："&amp;"曲靖市滇剧花灯剧非物质文化遗产保护传承展演中心"</f>
        <v>单位名称：曲靖市滇剧花灯剧非物质文化遗产保护传承展演中心</v>
      </c>
      <c r="B3" s="169"/>
      <c r="C3" s="72"/>
      <c r="F3" s="273" t="s">
        <v>2</v>
      </c>
    </row>
    <row r="4" ht="19.5" customHeight="1" spans="1:6">
      <c r="A4" s="10" t="s">
        <v>193</v>
      </c>
      <c r="B4" s="11" t="s">
        <v>194</v>
      </c>
      <c r="C4" s="11" t="s">
        <v>195</v>
      </c>
      <c r="D4" s="11"/>
      <c r="E4" s="11"/>
      <c r="F4" s="11" t="s">
        <v>175</v>
      </c>
    </row>
    <row r="5" ht="19.5" customHeight="1" spans="1:6">
      <c r="A5" s="10"/>
      <c r="B5" s="11"/>
      <c r="C5" s="66" t="s">
        <v>30</v>
      </c>
      <c r="D5" s="66" t="s">
        <v>196</v>
      </c>
      <c r="E5" s="66" t="s">
        <v>197</v>
      </c>
      <c r="F5" s="11"/>
    </row>
    <row r="6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8">
        <v>9.1083</v>
      </c>
      <c r="B7" s="18"/>
      <c r="C7" s="18">
        <v>2.813</v>
      </c>
      <c r="D7" s="18"/>
      <c r="E7" s="18">
        <v>2.813</v>
      </c>
      <c r="F7" s="18">
        <v>6.2953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48031496062992" right="0.748031496062992" top="0.984251968503937" bottom="0.984251968503937" header="0.511811023622047" footer="0.511811023622047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view="pageBreakPreview" zoomScale="60" zoomScaleNormal="100" workbookViewId="0">
      <selection activeCell="E41" sqref="E41"/>
    </sheetView>
  </sheetViews>
  <sheetFormatPr defaultColWidth="9.125" defaultRowHeight="14.25" customHeight="1"/>
  <cols>
    <col min="1" max="1" width="32.875" style="1" customWidth="1"/>
    <col min="2" max="2" width="20.75" style="1" customWidth="1"/>
    <col min="3" max="3" width="31.25" style="1" customWidth="1"/>
    <col min="4" max="4" width="10.125" style="1" customWidth="1"/>
    <col min="5" max="5" width="17.625" style="1" customWidth="1"/>
    <col min="6" max="6" width="10.25" style="1" customWidth="1"/>
    <col min="7" max="7" width="23" style="1" customWidth="1"/>
    <col min="8" max="8" width="10.75" style="1" customWidth="1"/>
    <col min="9" max="9" width="11" style="1" customWidth="1"/>
    <col min="10" max="13" width="10.125" style="1" customWidth="1"/>
    <col min="14" max="26" width="5.375" style="1" customWidth="1"/>
    <col min="27" max="16384" width="9.125" style="1"/>
  </cols>
  <sheetData>
    <row r="1" ht="16.5" customHeight="1" spans="2:26">
      <c r="B1" s="149"/>
      <c r="D1" s="150"/>
      <c r="E1" s="150"/>
      <c r="F1" s="150"/>
      <c r="G1" s="150"/>
      <c r="H1" s="151"/>
      <c r="I1" s="151"/>
      <c r="K1" s="151"/>
      <c r="L1" s="151"/>
      <c r="M1" s="151"/>
      <c r="P1" s="151"/>
      <c r="T1" s="151"/>
      <c r="X1" s="149"/>
      <c r="Z1" s="56" t="s">
        <v>198</v>
      </c>
    </row>
    <row r="2" ht="26.25" customHeight="1" spans="1:26">
      <c r="A2" s="53" t="s">
        <v>199</v>
      </c>
      <c r="B2" s="53"/>
      <c r="C2" s="53"/>
      <c r="D2" s="53"/>
      <c r="E2" s="53"/>
      <c r="F2" s="53"/>
      <c r="G2" s="53"/>
      <c r="H2" s="53"/>
      <c r="I2" s="53"/>
      <c r="J2" s="4"/>
      <c r="K2" s="53"/>
      <c r="L2" s="53"/>
      <c r="M2" s="53"/>
      <c r="N2" s="4"/>
      <c r="O2" s="4"/>
      <c r="P2" s="53"/>
      <c r="Q2" s="4"/>
      <c r="R2" s="4"/>
      <c r="S2" s="4"/>
      <c r="T2" s="53"/>
      <c r="U2" s="53"/>
      <c r="V2" s="53"/>
      <c r="W2" s="53"/>
      <c r="X2" s="53"/>
      <c r="Y2" s="53"/>
      <c r="Z2" s="53"/>
    </row>
    <row r="3" ht="15" customHeight="1" spans="1:26">
      <c r="A3" s="5" t="str">
        <f>"单位名称："&amp;"曲靖市滇剧花灯剧非物质文化遗产保护传承展演中心"</f>
        <v>单位名称：曲靖市滇剧花灯剧非物质文化遗产保护传承展演中心</v>
      </c>
      <c r="B3" s="152"/>
      <c r="C3" s="152"/>
      <c r="D3" s="152"/>
      <c r="E3" s="152"/>
      <c r="F3" s="152"/>
      <c r="G3" s="152"/>
      <c r="H3" s="153"/>
      <c r="I3" s="153"/>
      <c r="J3" s="7"/>
      <c r="K3" s="153"/>
      <c r="L3" s="153"/>
      <c r="M3" s="153"/>
      <c r="N3" s="7"/>
      <c r="O3" s="7"/>
      <c r="P3" s="153"/>
      <c r="Q3" s="7"/>
      <c r="R3" s="7"/>
      <c r="S3" s="7"/>
      <c r="T3" s="153"/>
      <c r="X3" s="149"/>
      <c r="Z3" s="274" t="s">
        <v>2</v>
      </c>
    </row>
    <row r="4" ht="18" customHeight="1" spans="1:26">
      <c r="A4" s="154" t="s">
        <v>200</v>
      </c>
      <c r="B4" s="154" t="s">
        <v>201</v>
      </c>
      <c r="C4" s="154" t="s">
        <v>202</v>
      </c>
      <c r="D4" s="154" t="s">
        <v>203</v>
      </c>
      <c r="E4" s="154" t="s">
        <v>204</v>
      </c>
      <c r="F4" s="154" t="s">
        <v>205</v>
      </c>
      <c r="G4" s="154" t="s">
        <v>206</v>
      </c>
      <c r="H4" s="67" t="s">
        <v>207</v>
      </c>
      <c r="I4" s="67"/>
      <c r="J4" s="11"/>
      <c r="K4" s="67"/>
      <c r="L4" s="67"/>
      <c r="M4" s="67"/>
      <c r="N4" s="11"/>
      <c r="O4" s="11"/>
      <c r="P4" s="67"/>
      <c r="Q4" s="11"/>
      <c r="R4" s="11"/>
      <c r="S4" s="11"/>
      <c r="T4" s="167"/>
      <c r="U4" s="67"/>
      <c r="V4" s="67"/>
      <c r="W4" s="67"/>
      <c r="X4" s="67"/>
      <c r="Y4" s="67"/>
      <c r="Z4" s="67"/>
    </row>
    <row r="5" ht="18" customHeight="1" spans="1:26">
      <c r="A5" s="155"/>
      <c r="B5" s="156"/>
      <c r="C5" s="155"/>
      <c r="D5" s="155"/>
      <c r="E5" s="155"/>
      <c r="F5" s="155"/>
      <c r="G5" s="155"/>
      <c r="H5" s="67" t="s">
        <v>208</v>
      </c>
      <c r="I5" s="67" t="s">
        <v>31</v>
      </c>
      <c r="J5" s="11"/>
      <c r="K5" s="67"/>
      <c r="L5" s="67"/>
      <c r="M5" s="67"/>
      <c r="N5" s="11"/>
      <c r="O5" s="11"/>
      <c r="P5" s="67"/>
      <c r="Q5" s="11" t="s">
        <v>209</v>
      </c>
      <c r="R5" s="11"/>
      <c r="S5" s="11"/>
      <c r="T5" s="154" t="s">
        <v>34</v>
      </c>
      <c r="U5" s="67" t="s">
        <v>35</v>
      </c>
      <c r="V5" s="167"/>
      <c r="W5" s="67"/>
      <c r="X5" s="167"/>
      <c r="Y5" s="167"/>
      <c r="Z5" s="165"/>
    </row>
    <row r="6" customHeight="1" spans="1:26">
      <c r="A6" s="157"/>
      <c r="B6" s="157"/>
      <c r="C6" s="157"/>
      <c r="D6" s="157"/>
      <c r="E6" s="157"/>
      <c r="F6" s="157"/>
      <c r="G6" s="157"/>
      <c r="H6" s="157"/>
      <c r="I6" s="164" t="s">
        <v>210</v>
      </c>
      <c r="J6" s="165"/>
      <c r="K6" s="154" t="s">
        <v>211</v>
      </c>
      <c r="L6" s="154" t="s">
        <v>212</v>
      </c>
      <c r="M6" s="154" t="s">
        <v>213</v>
      </c>
      <c r="N6" s="154" t="s">
        <v>214</v>
      </c>
      <c r="O6" s="154" t="s">
        <v>32</v>
      </c>
      <c r="P6" s="154" t="s">
        <v>33</v>
      </c>
      <c r="Q6" s="154" t="s">
        <v>31</v>
      </c>
      <c r="R6" s="154" t="s">
        <v>32</v>
      </c>
      <c r="S6" s="154" t="s">
        <v>33</v>
      </c>
      <c r="T6" s="157"/>
      <c r="U6" s="154" t="s">
        <v>30</v>
      </c>
      <c r="V6" s="154" t="s">
        <v>36</v>
      </c>
      <c r="W6" s="154" t="s">
        <v>215</v>
      </c>
      <c r="X6" s="154" t="s">
        <v>38</v>
      </c>
      <c r="Y6" s="154" t="s">
        <v>39</v>
      </c>
      <c r="Z6" s="154" t="s">
        <v>40</v>
      </c>
    </row>
    <row r="7" ht="66" customHeight="1" spans="1:26">
      <c r="A7" s="158"/>
      <c r="B7" s="158"/>
      <c r="C7" s="158"/>
      <c r="D7" s="158"/>
      <c r="E7" s="158"/>
      <c r="F7" s="158"/>
      <c r="G7" s="158"/>
      <c r="H7" s="158"/>
      <c r="I7" s="55" t="s">
        <v>30</v>
      </c>
      <c r="J7" s="55" t="s">
        <v>216</v>
      </c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customHeight="1" spans="1:26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71">
        <v>25</v>
      </c>
      <c r="Z8" s="168">
        <v>26</v>
      </c>
    </row>
    <row r="9" ht="30" customHeight="1" outlineLevel="1" spans="1:26">
      <c r="A9" s="16" t="s">
        <v>42</v>
      </c>
      <c r="B9" s="159"/>
      <c r="C9" s="159"/>
      <c r="D9" s="159"/>
      <c r="E9" s="159"/>
      <c r="F9" s="159"/>
      <c r="G9" s="159"/>
      <c r="H9" s="18">
        <v>1986.314115</v>
      </c>
      <c r="I9" s="18">
        <v>1986.314115</v>
      </c>
      <c r="J9" s="18"/>
      <c r="K9" s="18"/>
      <c r="L9" s="18"/>
      <c r="M9" s="18">
        <v>1986.314115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3.25" customHeight="1" outlineLevel="1" spans="1:26">
      <c r="A10" s="160" t="s">
        <v>42</v>
      </c>
      <c r="B10" s="16" t="s">
        <v>217</v>
      </c>
      <c r="C10" s="16" t="s">
        <v>218</v>
      </c>
      <c r="D10" s="16" t="s">
        <v>60</v>
      </c>
      <c r="E10" s="16" t="s">
        <v>61</v>
      </c>
      <c r="F10" s="16" t="s">
        <v>219</v>
      </c>
      <c r="G10" s="16" t="s">
        <v>144</v>
      </c>
      <c r="H10" s="18">
        <v>574.6416</v>
      </c>
      <c r="I10" s="18">
        <v>574.6416</v>
      </c>
      <c r="J10" s="18"/>
      <c r="K10" s="18"/>
      <c r="L10" s="18"/>
      <c r="M10" s="18">
        <v>574.6416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3.25" customHeight="1" outlineLevel="1" spans="1:26">
      <c r="A11" s="160" t="s">
        <v>42</v>
      </c>
      <c r="B11" s="16" t="s">
        <v>217</v>
      </c>
      <c r="C11" s="16" t="s">
        <v>218</v>
      </c>
      <c r="D11" s="16" t="s">
        <v>60</v>
      </c>
      <c r="E11" s="16" t="s">
        <v>61</v>
      </c>
      <c r="F11" s="16" t="s">
        <v>219</v>
      </c>
      <c r="G11" s="16" t="s">
        <v>144</v>
      </c>
      <c r="H11" s="18">
        <v>0.189</v>
      </c>
      <c r="I11" s="18">
        <v>0.189</v>
      </c>
      <c r="J11" s="18"/>
      <c r="K11" s="18"/>
      <c r="L11" s="18"/>
      <c r="M11" s="18">
        <v>0.189</v>
      </c>
      <c r="N11" s="18"/>
      <c r="O11" s="16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3.25" customHeight="1" outlineLevel="1" spans="1:26">
      <c r="A12" s="160" t="s">
        <v>42</v>
      </c>
      <c r="B12" s="16" t="s">
        <v>217</v>
      </c>
      <c r="C12" s="16" t="s">
        <v>218</v>
      </c>
      <c r="D12" s="16" t="s">
        <v>60</v>
      </c>
      <c r="E12" s="16" t="s">
        <v>61</v>
      </c>
      <c r="F12" s="16" t="s">
        <v>220</v>
      </c>
      <c r="G12" s="16" t="s">
        <v>148</v>
      </c>
      <c r="H12" s="18">
        <v>39.3864</v>
      </c>
      <c r="I12" s="18">
        <v>39.3864</v>
      </c>
      <c r="J12" s="18"/>
      <c r="K12" s="18"/>
      <c r="L12" s="18"/>
      <c r="M12" s="18">
        <v>39.3864</v>
      </c>
      <c r="N12" s="18"/>
      <c r="O12" s="16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3.25" customHeight="1" outlineLevel="1" spans="1:26">
      <c r="A13" s="160" t="s">
        <v>42</v>
      </c>
      <c r="B13" s="16" t="s">
        <v>217</v>
      </c>
      <c r="C13" s="16" t="s">
        <v>218</v>
      </c>
      <c r="D13" s="16" t="s">
        <v>60</v>
      </c>
      <c r="E13" s="16" t="s">
        <v>61</v>
      </c>
      <c r="F13" s="16" t="s">
        <v>221</v>
      </c>
      <c r="G13" s="16" t="s">
        <v>154</v>
      </c>
      <c r="H13" s="18">
        <v>47.8868</v>
      </c>
      <c r="I13" s="18">
        <v>47.8868</v>
      </c>
      <c r="J13" s="18"/>
      <c r="K13" s="18"/>
      <c r="L13" s="18"/>
      <c r="M13" s="18">
        <v>47.8868</v>
      </c>
      <c r="N13" s="18"/>
      <c r="O13" s="16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3.25" customHeight="1" outlineLevel="1" spans="1:26">
      <c r="A14" s="160" t="s">
        <v>42</v>
      </c>
      <c r="B14" s="16" t="s">
        <v>217</v>
      </c>
      <c r="C14" s="16" t="s">
        <v>218</v>
      </c>
      <c r="D14" s="16" t="s">
        <v>60</v>
      </c>
      <c r="E14" s="16" t="s">
        <v>61</v>
      </c>
      <c r="F14" s="16" t="s">
        <v>221</v>
      </c>
      <c r="G14" s="16" t="s">
        <v>154</v>
      </c>
      <c r="H14" s="18">
        <v>384.3996</v>
      </c>
      <c r="I14" s="18">
        <v>384.3996</v>
      </c>
      <c r="J14" s="18"/>
      <c r="K14" s="18"/>
      <c r="L14" s="18"/>
      <c r="M14" s="18">
        <v>384.3996</v>
      </c>
      <c r="N14" s="18"/>
      <c r="O14" s="16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3.25" customHeight="1" outlineLevel="1" spans="1:26">
      <c r="A15" s="160" t="s">
        <v>42</v>
      </c>
      <c r="B15" s="16" t="s">
        <v>217</v>
      </c>
      <c r="C15" s="16" t="s">
        <v>218</v>
      </c>
      <c r="D15" s="16" t="s">
        <v>60</v>
      </c>
      <c r="E15" s="16" t="s">
        <v>61</v>
      </c>
      <c r="F15" s="16" t="s">
        <v>221</v>
      </c>
      <c r="G15" s="16" t="s">
        <v>154</v>
      </c>
      <c r="H15" s="18">
        <v>113.442</v>
      </c>
      <c r="I15" s="18">
        <v>113.442</v>
      </c>
      <c r="J15" s="18"/>
      <c r="K15" s="18"/>
      <c r="L15" s="18"/>
      <c r="M15" s="18">
        <v>113.442</v>
      </c>
      <c r="N15" s="18"/>
      <c r="O15" s="16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3.25" customHeight="1" outlineLevel="1" spans="1:26">
      <c r="A16" s="160" t="s">
        <v>42</v>
      </c>
      <c r="B16" s="16" t="s">
        <v>222</v>
      </c>
      <c r="C16" s="16" t="s">
        <v>223</v>
      </c>
      <c r="D16" s="16" t="s">
        <v>60</v>
      </c>
      <c r="E16" s="16" t="s">
        <v>61</v>
      </c>
      <c r="F16" s="16" t="s">
        <v>221</v>
      </c>
      <c r="G16" s="16" t="s">
        <v>154</v>
      </c>
      <c r="H16" s="18">
        <v>198</v>
      </c>
      <c r="I16" s="18">
        <v>198</v>
      </c>
      <c r="J16" s="18"/>
      <c r="K16" s="18"/>
      <c r="L16" s="18"/>
      <c r="M16" s="18">
        <v>198</v>
      </c>
      <c r="N16" s="18"/>
      <c r="O16" s="16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3.25" customHeight="1" outlineLevel="1" spans="1:26">
      <c r="A17" s="160" t="s">
        <v>42</v>
      </c>
      <c r="B17" s="16" t="s">
        <v>224</v>
      </c>
      <c r="C17" s="16" t="s">
        <v>225</v>
      </c>
      <c r="D17" s="16" t="s">
        <v>68</v>
      </c>
      <c r="E17" s="16" t="s">
        <v>69</v>
      </c>
      <c r="F17" s="16" t="s">
        <v>226</v>
      </c>
      <c r="G17" s="16" t="s">
        <v>157</v>
      </c>
      <c r="H17" s="18">
        <v>204.536961</v>
      </c>
      <c r="I17" s="18">
        <v>204.536961</v>
      </c>
      <c r="J17" s="18"/>
      <c r="K17" s="18"/>
      <c r="L17" s="18"/>
      <c r="M17" s="18">
        <v>204.536961</v>
      </c>
      <c r="N17" s="18"/>
      <c r="O17" s="16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3.25" customHeight="1" outlineLevel="1" spans="1:26">
      <c r="A18" s="160" t="s">
        <v>42</v>
      </c>
      <c r="B18" s="16" t="s">
        <v>227</v>
      </c>
      <c r="C18" s="16" t="s">
        <v>228</v>
      </c>
      <c r="D18" s="16" t="s">
        <v>81</v>
      </c>
      <c r="E18" s="16" t="s">
        <v>82</v>
      </c>
      <c r="F18" s="16" t="s">
        <v>229</v>
      </c>
      <c r="G18" s="16" t="s">
        <v>162</v>
      </c>
      <c r="H18" s="18">
        <v>75.593506</v>
      </c>
      <c r="I18" s="18">
        <v>75.593506</v>
      </c>
      <c r="J18" s="18"/>
      <c r="K18" s="18"/>
      <c r="L18" s="18"/>
      <c r="M18" s="18">
        <v>75.593506</v>
      </c>
      <c r="N18" s="18"/>
      <c r="O18" s="16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3.25" customHeight="1" outlineLevel="1" spans="1:26">
      <c r="A19" s="160" t="s">
        <v>42</v>
      </c>
      <c r="B19" s="16" t="s">
        <v>230</v>
      </c>
      <c r="C19" s="16" t="s">
        <v>231</v>
      </c>
      <c r="D19" s="16" t="s">
        <v>83</v>
      </c>
      <c r="E19" s="16" t="s">
        <v>84</v>
      </c>
      <c r="F19" s="16" t="s">
        <v>232</v>
      </c>
      <c r="G19" s="16" t="s">
        <v>167</v>
      </c>
      <c r="H19" s="18">
        <v>4.446677</v>
      </c>
      <c r="I19" s="18">
        <v>4.446677</v>
      </c>
      <c r="J19" s="18"/>
      <c r="K19" s="18"/>
      <c r="L19" s="18"/>
      <c r="M19" s="18">
        <v>4.446677</v>
      </c>
      <c r="N19" s="18"/>
      <c r="O19" s="16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3.25" customHeight="1" outlineLevel="1" spans="1:26">
      <c r="A20" s="160" t="s">
        <v>42</v>
      </c>
      <c r="B20" s="16" t="s">
        <v>233</v>
      </c>
      <c r="C20" s="16" t="s">
        <v>234</v>
      </c>
      <c r="D20" s="16" t="s">
        <v>76</v>
      </c>
      <c r="E20" s="16" t="s">
        <v>75</v>
      </c>
      <c r="F20" s="16" t="s">
        <v>232</v>
      </c>
      <c r="G20" s="16" t="s">
        <v>167</v>
      </c>
      <c r="H20" s="18">
        <v>7.781684</v>
      </c>
      <c r="I20" s="18">
        <v>7.781684</v>
      </c>
      <c r="J20" s="18"/>
      <c r="K20" s="18"/>
      <c r="L20" s="18"/>
      <c r="M20" s="18">
        <v>7.781684</v>
      </c>
      <c r="N20" s="18"/>
      <c r="O20" s="16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3.25" customHeight="1" outlineLevel="1" spans="1:26">
      <c r="A21" s="160" t="s">
        <v>42</v>
      </c>
      <c r="B21" s="16" t="s">
        <v>235</v>
      </c>
      <c r="C21" s="16" t="s">
        <v>236</v>
      </c>
      <c r="D21" s="16" t="s">
        <v>83</v>
      </c>
      <c r="E21" s="16" t="s">
        <v>84</v>
      </c>
      <c r="F21" s="16" t="s">
        <v>232</v>
      </c>
      <c r="G21" s="16" t="s">
        <v>167</v>
      </c>
      <c r="H21" s="18">
        <v>4.921</v>
      </c>
      <c r="I21" s="18">
        <v>4.921</v>
      </c>
      <c r="J21" s="18"/>
      <c r="K21" s="18"/>
      <c r="L21" s="18"/>
      <c r="M21" s="18">
        <v>4.921</v>
      </c>
      <c r="N21" s="18"/>
      <c r="O21" s="16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3.25" customHeight="1" outlineLevel="1" spans="1:26">
      <c r="A22" s="160" t="s">
        <v>42</v>
      </c>
      <c r="B22" s="16" t="s">
        <v>237</v>
      </c>
      <c r="C22" s="16" t="s">
        <v>238</v>
      </c>
      <c r="D22" s="16" t="s">
        <v>89</v>
      </c>
      <c r="E22" s="16" t="s">
        <v>90</v>
      </c>
      <c r="F22" s="16" t="s">
        <v>239</v>
      </c>
      <c r="G22" s="16" t="s">
        <v>90</v>
      </c>
      <c r="H22" s="18">
        <v>162.90672</v>
      </c>
      <c r="I22" s="18">
        <v>162.90672</v>
      </c>
      <c r="J22" s="18"/>
      <c r="K22" s="18"/>
      <c r="L22" s="18"/>
      <c r="M22" s="18">
        <v>162.90672</v>
      </c>
      <c r="N22" s="18"/>
      <c r="O22" s="16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3.25" customHeight="1" outlineLevel="1" spans="1:26">
      <c r="A23" s="160" t="s">
        <v>42</v>
      </c>
      <c r="B23" s="16" t="s">
        <v>240</v>
      </c>
      <c r="C23" s="16" t="s">
        <v>175</v>
      </c>
      <c r="D23" s="16" t="s">
        <v>60</v>
      </c>
      <c r="E23" s="16" t="s">
        <v>61</v>
      </c>
      <c r="F23" s="16" t="s">
        <v>241</v>
      </c>
      <c r="G23" s="16" t="s">
        <v>175</v>
      </c>
      <c r="H23" s="18">
        <v>6.2953</v>
      </c>
      <c r="I23" s="18">
        <v>6.2953</v>
      </c>
      <c r="J23" s="18"/>
      <c r="K23" s="18"/>
      <c r="L23" s="18"/>
      <c r="M23" s="18">
        <v>6.2953</v>
      </c>
      <c r="N23" s="18"/>
      <c r="O23" s="16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3.25" customHeight="1" outlineLevel="1" spans="1:26">
      <c r="A24" s="160" t="s">
        <v>42</v>
      </c>
      <c r="B24" s="16" t="s">
        <v>242</v>
      </c>
      <c r="C24" s="16" t="s">
        <v>184</v>
      </c>
      <c r="D24" s="16" t="s">
        <v>60</v>
      </c>
      <c r="E24" s="16" t="s">
        <v>61</v>
      </c>
      <c r="F24" s="16" t="s">
        <v>243</v>
      </c>
      <c r="G24" s="16" t="s">
        <v>184</v>
      </c>
      <c r="H24" s="18">
        <v>2.813</v>
      </c>
      <c r="I24" s="18">
        <v>2.813</v>
      </c>
      <c r="J24" s="18"/>
      <c r="K24" s="18"/>
      <c r="L24" s="18"/>
      <c r="M24" s="18">
        <v>2.813</v>
      </c>
      <c r="N24" s="18"/>
      <c r="O24" s="16"/>
      <c r="P24" s="16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3.25" customHeight="1" outlineLevel="1" spans="1:26">
      <c r="A25" s="160" t="s">
        <v>42</v>
      </c>
      <c r="B25" s="16" t="s">
        <v>244</v>
      </c>
      <c r="C25" s="16" t="s">
        <v>245</v>
      </c>
      <c r="D25" s="16" t="s">
        <v>60</v>
      </c>
      <c r="E25" s="16" t="s">
        <v>61</v>
      </c>
      <c r="F25" s="16" t="s">
        <v>246</v>
      </c>
      <c r="G25" s="16" t="s">
        <v>172</v>
      </c>
      <c r="H25" s="18">
        <v>75.771825</v>
      </c>
      <c r="I25" s="18">
        <v>75.771825</v>
      </c>
      <c r="J25" s="18"/>
      <c r="K25" s="18"/>
      <c r="L25" s="18"/>
      <c r="M25" s="18">
        <v>75.771825</v>
      </c>
      <c r="N25" s="18"/>
      <c r="O25" s="16"/>
      <c r="P25" s="16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3.25" customHeight="1" outlineLevel="1" spans="1:26">
      <c r="A26" s="160" t="s">
        <v>42</v>
      </c>
      <c r="B26" s="16" t="s">
        <v>247</v>
      </c>
      <c r="C26" s="16" t="s">
        <v>248</v>
      </c>
      <c r="D26" s="16" t="s">
        <v>66</v>
      </c>
      <c r="E26" s="16" t="s">
        <v>67</v>
      </c>
      <c r="F26" s="16" t="s">
        <v>246</v>
      </c>
      <c r="G26" s="16" t="s">
        <v>172</v>
      </c>
      <c r="H26" s="18">
        <v>3.472369</v>
      </c>
      <c r="I26" s="18">
        <v>3.472369</v>
      </c>
      <c r="J26" s="18"/>
      <c r="K26" s="18"/>
      <c r="L26" s="18"/>
      <c r="M26" s="18">
        <v>3.472369</v>
      </c>
      <c r="N26" s="18"/>
      <c r="O26" s="16"/>
      <c r="P26" s="16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3.25" customHeight="1" outlineLevel="1" spans="1:26">
      <c r="A27" s="160" t="s">
        <v>42</v>
      </c>
      <c r="B27" s="16" t="s">
        <v>249</v>
      </c>
      <c r="C27" s="16" t="s">
        <v>155</v>
      </c>
      <c r="D27" s="16" t="s">
        <v>60</v>
      </c>
      <c r="E27" s="16" t="s">
        <v>61</v>
      </c>
      <c r="F27" s="16" t="s">
        <v>250</v>
      </c>
      <c r="G27" s="16" t="s">
        <v>155</v>
      </c>
      <c r="H27" s="18">
        <v>9.207414</v>
      </c>
      <c r="I27" s="18">
        <v>9.207414</v>
      </c>
      <c r="J27" s="18"/>
      <c r="K27" s="18"/>
      <c r="L27" s="18"/>
      <c r="M27" s="18">
        <v>9.207414</v>
      </c>
      <c r="N27" s="18"/>
      <c r="O27" s="16"/>
      <c r="P27" s="16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3.25" customHeight="1" outlineLevel="1" spans="1:26">
      <c r="A28" s="160" t="s">
        <v>42</v>
      </c>
      <c r="B28" s="16" t="s">
        <v>251</v>
      </c>
      <c r="C28" s="16" t="s">
        <v>180</v>
      </c>
      <c r="D28" s="16" t="s">
        <v>60</v>
      </c>
      <c r="E28" s="16" t="s">
        <v>61</v>
      </c>
      <c r="F28" s="16" t="s">
        <v>252</v>
      </c>
      <c r="G28" s="16" t="s">
        <v>180</v>
      </c>
      <c r="H28" s="18">
        <v>22.237392</v>
      </c>
      <c r="I28" s="18">
        <v>22.237392</v>
      </c>
      <c r="J28" s="18"/>
      <c r="K28" s="18"/>
      <c r="L28" s="18"/>
      <c r="M28" s="18">
        <v>22.237392</v>
      </c>
      <c r="N28" s="18"/>
      <c r="O28" s="16"/>
      <c r="P28" s="16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3.25" customHeight="1" outlineLevel="1" spans="1:26">
      <c r="A29" s="160" t="s">
        <v>42</v>
      </c>
      <c r="B29" s="16" t="s">
        <v>251</v>
      </c>
      <c r="C29" s="16" t="s">
        <v>180</v>
      </c>
      <c r="D29" s="16" t="s">
        <v>66</v>
      </c>
      <c r="E29" s="16" t="s">
        <v>67</v>
      </c>
      <c r="F29" s="16" t="s">
        <v>252</v>
      </c>
      <c r="G29" s="16" t="s">
        <v>180</v>
      </c>
      <c r="H29" s="18">
        <v>10.36</v>
      </c>
      <c r="I29" s="18">
        <v>10.36</v>
      </c>
      <c r="J29" s="18"/>
      <c r="K29" s="18"/>
      <c r="L29" s="18"/>
      <c r="M29" s="18">
        <v>10.36</v>
      </c>
      <c r="N29" s="18"/>
      <c r="O29" s="16"/>
      <c r="P29" s="16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3.25" customHeight="1" outlineLevel="1" spans="1:26">
      <c r="A30" s="160" t="s">
        <v>42</v>
      </c>
      <c r="B30" s="16" t="s">
        <v>253</v>
      </c>
      <c r="C30" s="16" t="s">
        <v>182</v>
      </c>
      <c r="D30" s="16" t="s">
        <v>60</v>
      </c>
      <c r="E30" s="16" t="s">
        <v>61</v>
      </c>
      <c r="F30" s="16" t="s">
        <v>254</v>
      </c>
      <c r="G30" s="16" t="s">
        <v>182</v>
      </c>
      <c r="H30" s="18">
        <v>24.87074</v>
      </c>
      <c r="I30" s="18">
        <v>24.87074</v>
      </c>
      <c r="J30" s="18"/>
      <c r="K30" s="18"/>
      <c r="L30" s="18"/>
      <c r="M30" s="18">
        <v>24.87074</v>
      </c>
      <c r="N30" s="18"/>
      <c r="O30" s="16"/>
      <c r="P30" s="16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3.25" customHeight="1" outlineLevel="1" spans="1:26">
      <c r="A31" s="160" t="s">
        <v>42</v>
      </c>
      <c r="B31" s="16" t="s">
        <v>253</v>
      </c>
      <c r="C31" s="16" t="s">
        <v>182</v>
      </c>
      <c r="D31" s="16" t="s">
        <v>66</v>
      </c>
      <c r="E31" s="16" t="s">
        <v>67</v>
      </c>
      <c r="F31" s="16" t="s">
        <v>254</v>
      </c>
      <c r="G31" s="16" t="s">
        <v>182</v>
      </c>
      <c r="H31" s="18">
        <v>10.963404</v>
      </c>
      <c r="I31" s="18">
        <v>10.963404</v>
      </c>
      <c r="J31" s="18"/>
      <c r="K31" s="18"/>
      <c r="L31" s="18"/>
      <c r="M31" s="18">
        <v>10.963404</v>
      </c>
      <c r="N31" s="18"/>
      <c r="O31" s="16"/>
      <c r="P31" s="16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3.25" customHeight="1" spans="1:26">
      <c r="A32" s="160" t="s">
        <v>42</v>
      </c>
      <c r="B32" s="16" t="s">
        <v>255</v>
      </c>
      <c r="C32" s="16" t="s">
        <v>256</v>
      </c>
      <c r="D32" s="16" t="s">
        <v>72</v>
      </c>
      <c r="E32" s="16" t="s">
        <v>73</v>
      </c>
      <c r="F32" s="16" t="s">
        <v>257</v>
      </c>
      <c r="G32" s="16" t="s">
        <v>189</v>
      </c>
      <c r="H32" s="18">
        <v>2.184</v>
      </c>
      <c r="I32" s="18">
        <v>2.184</v>
      </c>
      <c r="J32" s="18"/>
      <c r="K32" s="18"/>
      <c r="L32" s="18"/>
      <c r="M32" s="18">
        <v>2.184</v>
      </c>
      <c r="N32" s="18"/>
      <c r="O32" s="16"/>
      <c r="P32" s="16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7.25" customHeight="1" spans="1:26">
      <c r="A33" s="161" t="s">
        <v>91</v>
      </c>
      <c r="B33" s="162"/>
      <c r="C33" s="162"/>
      <c r="D33" s="162"/>
      <c r="E33" s="162"/>
      <c r="F33" s="162"/>
      <c r="G33" s="163"/>
      <c r="H33" s="18">
        <v>1986.314115</v>
      </c>
      <c r="I33" s="18">
        <v>1986.314115</v>
      </c>
      <c r="J33" s="18"/>
      <c r="K33" s="18"/>
      <c r="L33" s="18"/>
      <c r="M33" s="18">
        <v>1986.314115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48031496062992" right="0.748031496062992" top="0.984251968503937" bottom="0.984251968503937" header="0.511811023622047" footer="0.511811023622047"/>
  <pageSetup paperSize="9" scale="4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view="pageBreakPreview" zoomScale="60" zoomScaleNormal="100" workbookViewId="0">
      <selection activeCell="G25" sqref="G25"/>
    </sheetView>
  </sheetViews>
  <sheetFormatPr defaultColWidth="9.125" defaultRowHeight="14.25" customHeight="1"/>
  <cols>
    <col min="1" max="1" width="10.25" style="1" customWidth="1"/>
    <col min="2" max="2" width="13.375" style="1" customWidth="1"/>
    <col min="3" max="3" width="26.875" style="1" customWidth="1"/>
    <col min="4" max="4" width="23.875" style="1" customWidth="1"/>
    <col min="5" max="5" width="11.125" style="1" customWidth="1"/>
    <col min="6" max="6" width="12.625" style="1" customWidth="1"/>
    <col min="7" max="7" width="9.875" style="1" customWidth="1"/>
    <col min="8" max="8" width="12.75" style="1" customWidth="1"/>
    <col min="9" max="23" width="8.125" style="1" customWidth="1"/>
    <col min="24" max="16384" width="9.125" style="1"/>
  </cols>
  <sheetData>
    <row r="1" ht="13.5" customHeight="1" spans="2:23">
      <c r="B1" s="141"/>
      <c r="E1" s="2"/>
      <c r="F1" s="2"/>
      <c r="G1" s="2"/>
      <c r="H1" s="2"/>
      <c r="U1" s="141"/>
      <c r="W1" s="148" t="s">
        <v>258</v>
      </c>
    </row>
    <row r="2" ht="27.75" customHeight="1" spans="1:23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tr">
        <f>"单位名称："&amp;"曲靖市滇剧花灯剧非物质文化遗产保护传承展演中心"</f>
        <v>单位名称：曲靖市滇剧花灯剧非物质文化遗产保护传承展演中心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41"/>
      <c r="W3" s="272" t="s">
        <v>2</v>
      </c>
    </row>
    <row r="4" ht="21.75" customHeight="1" spans="1:23">
      <c r="A4" s="9" t="s">
        <v>260</v>
      </c>
      <c r="B4" s="10" t="s">
        <v>201</v>
      </c>
      <c r="C4" s="9" t="s">
        <v>202</v>
      </c>
      <c r="D4" s="9" t="s">
        <v>200</v>
      </c>
      <c r="E4" s="10" t="s">
        <v>203</v>
      </c>
      <c r="F4" s="10" t="s">
        <v>204</v>
      </c>
      <c r="G4" s="10" t="s">
        <v>261</v>
      </c>
      <c r="H4" s="10" t="s">
        <v>262</v>
      </c>
      <c r="I4" s="11" t="s">
        <v>28</v>
      </c>
      <c r="J4" s="11" t="s">
        <v>263</v>
      </c>
      <c r="K4" s="11"/>
      <c r="L4" s="11"/>
      <c r="M4" s="11"/>
      <c r="N4" s="11" t="s">
        <v>209</v>
      </c>
      <c r="O4" s="11"/>
      <c r="P4" s="11"/>
      <c r="Q4" s="10" t="s">
        <v>34</v>
      </c>
      <c r="R4" s="11" t="s">
        <v>35</v>
      </c>
      <c r="S4" s="11"/>
      <c r="T4" s="11"/>
      <c r="U4" s="11"/>
      <c r="V4" s="11"/>
      <c r="W4" s="11"/>
    </row>
    <row r="5" ht="21.75" customHeight="1" spans="1:23">
      <c r="A5" s="9"/>
      <c r="B5" s="11"/>
      <c r="C5" s="9"/>
      <c r="D5" s="9"/>
      <c r="E5" s="142"/>
      <c r="F5" s="142"/>
      <c r="G5" s="142"/>
      <c r="H5" s="142"/>
      <c r="I5" s="11"/>
      <c r="J5" s="146" t="s">
        <v>31</v>
      </c>
      <c r="K5" s="11"/>
      <c r="L5" s="10" t="s">
        <v>32</v>
      </c>
      <c r="M5" s="10" t="s">
        <v>33</v>
      </c>
      <c r="N5" s="10" t="s">
        <v>31</v>
      </c>
      <c r="O5" s="10" t="s">
        <v>32</v>
      </c>
      <c r="P5" s="10" t="s">
        <v>33</v>
      </c>
      <c r="Q5" s="142"/>
      <c r="R5" s="10" t="s">
        <v>30</v>
      </c>
      <c r="S5" s="10" t="s">
        <v>36</v>
      </c>
      <c r="T5" s="10" t="s">
        <v>215</v>
      </c>
      <c r="U5" s="10" t="s">
        <v>38</v>
      </c>
      <c r="V5" s="10" t="s">
        <v>39</v>
      </c>
      <c r="W5" s="10" t="s">
        <v>40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4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9"/>
      <c r="B7" s="11"/>
      <c r="C7" s="9"/>
      <c r="D7" s="9"/>
      <c r="E7" s="10"/>
      <c r="F7" s="10"/>
      <c r="G7" s="10"/>
      <c r="H7" s="10"/>
      <c r="I7" s="11"/>
      <c r="J7" s="49" t="s">
        <v>30</v>
      </c>
      <c r="K7" s="49" t="s">
        <v>264</v>
      </c>
      <c r="L7" s="10"/>
      <c r="M7" s="10"/>
      <c r="N7" s="10"/>
      <c r="O7" s="10"/>
      <c r="P7" s="10"/>
      <c r="Q7" s="10"/>
      <c r="R7" s="10"/>
      <c r="S7" s="10"/>
      <c r="T7" s="10"/>
      <c r="U7" s="11"/>
      <c r="V7" s="10"/>
      <c r="W7" s="10"/>
    </row>
    <row r="8" ht="15" customHeight="1" spans="1:2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4">
        <v>21</v>
      </c>
      <c r="V8" s="14">
        <v>22</v>
      </c>
      <c r="W8" s="14">
        <v>23</v>
      </c>
    </row>
    <row r="9" ht="21" customHeight="1" spans="1:23">
      <c r="A9" s="17"/>
      <c r="B9" s="17"/>
      <c r="C9" s="16" t="s">
        <v>265</v>
      </c>
      <c r="D9" s="17"/>
      <c r="E9" s="17"/>
      <c r="F9" s="17"/>
      <c r="G9" s="17"/>
      <c r="H9" s="17"/>
      <c r="I9" s="18">
        <v>10</v>
      </c>
      <c r="J9" s="18"/>
      <c r="K9" s="18"/>
      <c r="L9" s="18"/>
      <c r="M9" s="18"/>
      <c r="N9" s="18"/>
      <c r="O9" s="18"/>
      <c r="P9" s="18"/>
      <c r="Q9" s="18"/>
      <c r="R9" s="18">
        <v>10</v>
      </c>
      <c r="S9" s="18"/>
      <c r="T9" s="18"/>
      <c r="U9" s="18"/>
      <c r="V9" s="18"/>
      <c r="W9" s="18">
        <v>10</v>
      </c>
    </row>
    <row r="10" ht="23.25" customHeight="1" spans="1:23">
      <c r="A10" s="16" t="s">
        <v>266</v>
      </c>
      <c r="B10" s="16" t="s">
        <v>267</v>
      </c>
      <c r="C10" s="16" t="s">
        <v>265</v>
      </c>
      <c r="D10" s="16" t="s">
        <v>42</v>
      </c>
      <c r="E10" s="16" t="s">
        <v>60</v>
      </c>
      <c r="F10" s="16" t="s">
        <v>61</v>
      </c>
      <c r="G10" s="16" t="s">
        <v>246</v>
      </c>
      <c r="H10" s="16" t="s">
        <v>172</v>
      </c>
      <c r="I10" s="18">
        <v>5</v>
      </c>
      <c r="J10" s="18"/>
      <c r="K10" s="18"/>
      <c r="L10" s="18"/>
      <c r="M10" s="18"/>
      <c r="N10" s="18"/>
      <c r="O10" s="18"/>
      <c r="P10" s="18"/>
      <c r="Q10" s="18"/>
      <c r="R10" s="18">
        <v>5</v>
      </c>
      <c r="S10" s="18"/>
      <c r="T10" s="18"/>
      <c r="U10" s="18"/>
      <c r="V10" s="18"/>
      <c r="W10" s="18">
        <v>5</v>
      </c>
    </row>
    <row r="11" ht="23.25" customHeight="1" spans="1:23">
      <c r="A11" s="16" t="s">
        <v>266</v>
      </c>
      <c r="B11" s="16" t="s">
        <v>267</v>
      </c>
      <c r="C11" s="16" t="s">
        <v>265</v>
      </c>
      <c r="D11" s="16" t="s">
        <v>42</v>
      </c>
      <c r="E11" s="16" t="s">
        <v>60</v>
      </c>
      <c r="F11" s="16" t="s">
        <v>61</v>
      </c>
      <c r="G11" s="16" t="s">
        <v>268</v>
      </c>
      <c r="H11" s="16" t="s">
        <v>174</v>
      </c>
      <c r="I11" s="18">
        <v>2</v>
      </c>
      <c r="J11" s="18"/>
      <c r="K11" s="18"/>
      <c r="L11" s="18"/>
      <c r="M11" s="18"/>
      <c r="N11" s="18"/>
      <c r="O11" s="18"/>
      <c r="P11" s="18"/>
      <c r="Q11" s="18"/>
      <c r="R11" s="18">
        <v>2</v>
      </c>
      <c r="S11" s="18"/>
      <c r="T11" s="18"/>
      <c r="U11" s="18"/>
      <c r="V11" s="18"/>
      <c r="W11" s="18">
        <v>2</v>
      </c>
    </row>
    <row r="12" ht="23.25" customHeight="1" spans="1:23">
      <c r="A12" s="16" t="s">
        <v>266</v>
      </c>
      <c r="B12" s="16" t="s">
        <v>267</v>
      </c>
      <c r="C12" s="16" t="s">
        <v>265</v>
      </c>
      <c r="D12" s="16" t="s">
        <v>42</v>
      </c>
      <c r="E12" s="16" t="s">
        <v>60</v>
      </c>
      <c r="F12" s="16" t="s">
        <v>61</v>
      </c>
      <c r="G12" s="16" t="s">
        <v>269</v>
      </c>
      <c r="H12" s="16" t="s">
        <v>176</v>
      </c>
      <c r="I12" s="18">
        <v>3</v>
      </c>
      <c r="J12" s="18"/>
      <c r="K12" s="18"/>
      <c r="L12" s="18"/>
      <c r="M12" s="18"/>
      <c r="N12" s="18"/>
      <c r="O12" s="18"/>
      <c r="P12" s="18"/>
      <c r="Q12" s="18"/>
      <c r="R12" s="18">
        <v>3</v>
      </c>
      <c r="S12" s="18"/>
      <c r="T12" s="18"/>
      <c r="U12" s="18"/>
      <c r="V12" s="18"/>
      <c r="W12" s="18">
        <v>3</v>
      </c>
    </row>
    <row r="13" ht="23.25" customHeight="1" spans="1:23">
      <c r="A13" s="16"/>
      <c r="B13" s="16"/>
      <c r="C13" s="16" t="s">
        <v>270</v>
      </c>
      <c r="D13" s="16"/>
      <c r="E13" s="16"/>
      <c r="F13" s="16"/>
      <c r="G13" s="16"/>
      <c r="H13" s="16"/>
      <c r="I13" s="18">
        <v>18</v>
      </c>
      <c r="J13" s="18">
        <v>18</v>
      </c>
      <c r="K13" s="18">
        <v>18</v>
      </c>
      <c r="L13" s="18"/>
      <c r="M13" s="18"/>
      <c r="N13" s="18">
        <v>18</v>
      </c>
      <c r="O13" s="18"/>
      <c r="P13" s="18"/>
      <c r="Q13" s="18"/>
      <c r="R13" s="18"/>
      <c r="S13" s="18"/>
      <c r="T13" s="18"/>
      <c r="U13" s="18"/>
      <c r="V13" s="18"/>
      <c r="W13" s="18"/>
    </row>
    <row r="14" ht="23.25" customHeight="1" spans="1:23">
      <c r="A14" s="16" t="s">
        <v>271</v>
      </c>
      <c r="B14" s="16" t="s">
        <v>272</v>
      </c>
      <c r="C14" s="16" t="s">
        <v>270</v>
      </c>
      <c r="D14" s="16" t="s">
        <v>42</v>
      </c>
      <c r="E14" s="16" t="s">
        <v>60</v>
      </c>
      <c r="F14" s="16" t="s">
        <v>61</v>
      </c>
      <c r="G14" s="16" t="s">
        <v>273</v>
      </c>
      <c r="H14" s="16" t="s">
        <v>173</v>
      </c>
      <c r="I14" s="18">
        <v>4</v>
      </c>
      <c r="J14" s="18">
        <v>4</v>
      </c>
      <c r="K14" s="18">
        <v>4</v>
      </c>
      <c r="L14" s="18"/>
      <c r="M14" s="18"/>
      <c r="N14" s="18">
        <v>4</v>
      </c>
      <c r="O14" s="18"/>
      <c r="P14" s="18"/>
      <c r="Q14" s="18"/>
      <c r="R14" s="18"/>
      <c r="S14" s="18"/>
      <c r="T14" s="18"/>
      <c r="U14" s="18"/>
      <c r="V14" s="18"/>
      <c r="W14" s="18"/>
    </row>
    <row r="15" ht="23.25" customHeight="1" spans="1:23">
      <c r="A15" s="16" t="s">
        <v>271</v>
      </c>
      <c r="B15" s="16" t="s">
        <v>272</v>
      </c>
      <c r="C15" s="16" t="s">
        <v>270</v>
      </c>
      <c r="D15" s="16" t="s">
        <v>42</v>
      </c>
      <c r="E15" s="16" t="s">
        <v>60</v>
      </c>
      <c r="F15" s="16" t="s">
        <v>61</v>
      </c>
      <c r="G15" s="16" t="s">
        <v>269</v>
      </c>
      <c r="H15" s="16" t="s">
        <v>176</v>
      </c>
      <c r="I15" s="18">
        <v>4</v>
      </c>
      <c r="J15" s="18">
        <v>4</v>
      </c>
      <c r="K15" s="18">
        <v>4</v>
      </c>
      <c r="L15" s="18"/>
      <c r="M15" s="18"/>
      <c r="N15" s="18">
        <v>4</v>
      </c>
      <c r="O15" s="18"/>
      <c r="P15" s="18"/>
      <c r="Q15" s="18"/>
      <c r="R15" s="18"/>
      <c r="S15" s="18"/>
      <c r="T15" s="18"/>
      <c r="U15" s="18"/>
      <c r="V15" s="18"/>
      <c r="W15" s="18"/>
    </row>
    <row r="16" ht="23.25" customHeight="1" spans="1:23">
      <c r="A16" s="16" t="s">
        <v>271</v>
      </c>
      <c r="B16" s="16" t="s">
        <v>272</v>
      </c>
      <c r="C16" s="16" t="s">
        <v>270</v>
      </c>
      <c r="D16" s="16" t="s">
        <v>42</v>
      </c>
      <c r="E16" s="16" t="s">
        <v>60</v>
      </c>
      <c r="F16" s="16" t="s">
        <v>61</v>
      </c>
      <c r="G16" s="16" t="s">
        <v>274</v>
      </c>
      <c r="H16" s="16" t="s">
        <v>178</v>
      </c>
      <c r="I16" s="18">
        <v>10</v>
      </c>
      <c r="J16" s="18">
        <v>10</v>
      </c>
      <c r="K16" s="18">
        <v>10</v>
      </c>
      <c r="L16" s="18"/>
      <c r="M16" s="18"/>
      <c r="N16" s="18">
        <v>10</v>
      </c>
      <c r="O16" s="18"/>
      <c r="P16" s="18"/>
      <c r="Q16" s="18"/>
      <c r="R16" s="18"/>
      <c r="S16" s="18"/>
      <c r="T16" s="18"/>
      <c r="U16" s="18"/>
      <c r="V16" s="18"/>
      <c r="W16" s="18"/>
    </row>
    <row r="17" ht="18.75" customHeight="1" spans="1:23">
      <c r="A17" s="143" t="s">
        <v>91</v>
      </c>
      <c r="B17" s="144"/>
      <c r="C17" s="144"/>
      <c r="D17" s="144"/>
      <c r="E17" s="144"/>
      <c r="F17" s="144"/>
      <c r="G17" s="144"/>
      <c r="H17" s="145"/>
      <c r="I17" s="18">
        <v>28</v>
      </c>
      <c r="J17" s="18">
        <v>18</v>
      </c>
      <c r="K17" s="18">
        <v>18</v>
      </c>
      <c r="L17" s="18"/>
      <c r="M17" s="18"/>
      <c r="N17" s="18">
        <v>18</v>
      </c>
      <c r="O17" s="18"/>
      <c r="P17" s="18"/>
      <c r="Q17" s="18"/>
      <c r="R17" s="18">
        <v>10</v>
      </c>
      <c r="S17" s="18"/>
      <c r="T17" s="18"/>
      <c r="U17" s="18"/>
      <c r="V17" s="18"/>
      <c r="W17" s="18">
        <v>10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48031496062992" right="0.748031496062992" top="0.984251968503937" bottom="0.984251968503937" header="0.511811023622047" footer="0.511811023622047"/>
  <pageSetup paperSize="9" scale="5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view="pageBreakPreview" zoomScale="60" zoomScaleNormal="100" workbookViewId="0">
      <selection activeCell="P21" sqref="P21"/>
    </sheetView>
  </sheetViews>
  <sheetFormatPr defaultColWidth="9.125" defaultRowHeight="12" customHeight="1"/>
  <cols>
    <col min="1" max="1" width="20" style="1" customWidth="1"/>
    <col min="2" max="2" width="19.125" style="1" customWidth="1"/>
    <col min="3" max="3" width="17.75" style="1" customWidth="1"/>
    <col min="4" max="4" width="20.625" style="1" customWidth="1"/>
    <col min="5" max="5" width="20.125" style="1" customWidth="1"/>
    <col min="6" max="6" width="24.125" style="1" customWidth="1"/>
    <col min="7" max="7" width="9.875" style="1" customWidth="1"/>
    <col min="8" max="8" width="19" style="1" customWidth="1"/>
    <col min="9" max="9" width="12.625" style="1" customWidth="1"/>
    <col min="10" max="10" width="12.25" style="1" customWidth="1"/>
    <col min="11" max="11" width="34.5" style="1" customWidth="1"/>
    <col min="12" max="16384" width="9.125" style="1"/>
  </cols>
  <sheetData>
    <row r="1" customHeight="1" spans="11:11">
      <c r="K1" s="56" t="s">
        <v>275</v>
      </c>
    </row>
    <row r="2" ht="28.5" customHeight="1" spans="2:11">
      <c r="B2" s="52" t="s">
        <v>276</v>
      </c>
      <c r="C2" s="4"/>
      <c r="D2" s="4"/>
      <c r="E2" s="4"/>
      <c r="F2" s="4"/>
      <c r="G2" s="53"/>
      <c r="H2" s="4"/>
      <c r="I2" s="53"/>
      <c r="J2" s="53"/>
      <c r="K2" s="4"/>
    </row>
    <row r="3" ht="17.25" customHeight="1" spans="1:2">
      <c r="A3" s="1" t="str">
        <f>"单位名称："&amp;"曲靖市滇剧花灯剧非物质文化遗产保护传承展演中心"</f>
        <v>单位名称：曲靖市滇剧花灯剧非物质文化遗产保护传承展演中心</v>
      </c>
      <c r="B3" s="5"/>
    </row>
    <row r="4" ht="44.25" customHeight="1" spans="1:11">
      <c r="A4" s="136" t="s">
        <v>201</v>
      </c>
      <c r="B4" s="49" t="s">
        <v>277</v>
      </c>
      <c r="C4" s="49" t="s">
        <v>278</v>
      </c>
      <c r="D4" s="49" t="s">
        <v>279</v>
      </c>
      <c r="E4" s="49" t="s">
        <v>280</v>
      </c>
      <c r="F4" s="49" t="s">
        <v>281</v>
      </c>
      <c r="G4" s="54" t="s">
        <v>282</v>
      </c>
      <c r="H4" s="49" t="s">
        <v>283</v>
      </c>
      <c r="I4" s="54" t="s">
        <v>284</v>
      </c>
      <c r="J4" s="54" t="s">
        <v>285</v>
      </c>
      <c r="K4" s="49" t="s">
        <v>286</v>
      </c>
    </row>
    <row r="5" ht="18.75" customHeight="1" spans="1:11">
      <c r="A5" s="137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9">
        <v>7</v>
      </c>
      <c r="H5" s="138">
        <v>8</v>
      </c>
      <c r="I5" s="139">
        <v>9</v>
      </c>
      <c r="J5" s="139">
        <v>10</v>
      </c>
      <c r="K5" s="138">
        <v>11</v>
      </c>
    </row>
    <row r="6" ht="39.75" customHeight="1" spans="1:11">
      <c r="A6" s="17"/>
      <c r="B6" s="16" t="s">
        <v>42</v>
      </c>
      <c r="C6" s="17"/>
      <c r="D6" s="17"/>
      <c r="E6" s="17"/>
      <c r="F6" s="17"/>
      <c r="G6" s="17"/>
      <c r="H6" s="17"/>
      <c r="I6" s="17"/>
      <c r="J6" s="17"/>
      <c r="K6" s="17"/>
    </row>
    <row r="7" ht="19.5" customHeight="1" spans="1:11">
      <c r="A7" s="140" t="s">
        <v>272</v>
      </c>
      <c r="B7" s="16" t="s">
        <v>270</v>
      </c>
      <c r="C7" s="16" t="s">
        <v>287</v>
      </c>
      <c r="D7" s="16" t="s">
        <v>288</v>
      </c>
      <c r="E7" s="16" t="s">
        <v>289</v>
      </c>
      <c r="F7" s="16" t="s">
        <v>290</v>
      </c>
      <c r="G7" s="16" t="s">
        <v>291</v>
      </c>
      <c r="H7" s="16" t="s">
        <v>292</v>
      </c>
      <c r="I7" s="16" t="s">
        <v>293</v>
      </c>
      <c r="J7" s="16" t="s">
        <v>294</v>
      </c>
      <c r="K7" s="16" t="s">
        <v>295</v>
      </c>
    </row>
    <row r="8" ht="19.5" customHeight="1" spans="1:11">
      <c r="A8" s="140"/>
      <c r="B8" s="16"/>
      <c r="C8" s="16"/>
      <c r="D8" s="16" t="s">
        <v>288</v>
      </c>
      <c r="E8" s="16" t="s">
        <v>289</v>
      </c>
      <c r="F8" s="16" t="s">
        <v>296</v>
      </c>
      <c r="G8" s="16" t="s">
        <v>291</v>
      </c>
      <c r="H8" s="16" t="s">
        <v>108</v>
      </c>
      <c r="I8" s="16" t="s">
        <v>297</v>
      </c>
      <c r="J8" s="16" t="s">
        <v>294</v>
      </c>
      <c r="K8" s="16" t="s">
        <v>296</v>
      </c>
    </row>
    <row r="9" ht="19.5" customHeight="1" spans="1:11">
      <c r="A9" s="140"/>
      <c r="B9" s="16"/>
      <c r="C9" s="16"/>
      <c r="D9" s="16" t="s">
        <v>288</v>
      </c>
      <c r="E9" s="16" t="s">
        <v>289</v>
      </c>
      <c r="F9" s="16" t="s">
        <v>298</v>
      </c>
      <c r="G9" s="16" t="s">
        <v>291</v>
      </c>
      <c r="H9" s="16" t="s">
        <v>108</v>
      </c>
      <c r="I9" s="16" t="s">
        <v>297</v>
      </c>
      <c r="J9" s="16" t="s">
        <v>294</v>
      </c>
      <c r="K9" s="16" t="s">
        <v>298</v>
      </c>
    </row>
    <row r="10" ht="19.5" customHeight="1" spans="1:11">
      <c r="A10" s="140"/>
      <c r="B10" s="16"/>
      <c r="C10" s="16"/>
      <c r="D10" s="16" t="s">
        <v>288</v>
      </c>
      <c r="E10" s="16" t="s">
        <v>289</v>
      </c>
      <c r="F10" s="16" t="s">
        <v>299</v>
      </c>
      <c r="G10" s="16" t="s">
        <v>291</v>
      </c>
      <c r="H10" s="16" t="s">
        <v>112</v>
      </c>
      <c r="I10" s="16" t="s">
        <v>297</v>
      </c>
      <c r="J10" s="16" t="s">
        <v>294</v>
      </c>
      <c r="K10" s="16" t="s">
        <v>299</v>
      </c>
    </row>
    <row r="11" ht="19.5" customHeight="1" spans="1:11">
      <c r="A11" s="140"/>
      <c r="B11" s="16"/>
      <c r="C11" s="16"/>
      <c r="D11" s="16" t="s">
        <v>288</v>
      </c>
      <c r="E11" s="16" t="s">
        <v>289</v>
      </c>
      <c r="F11" s="16" t="s">
        <v>300</v>
      </c>
      <c r="G11" s="16" t="s">
        <v>291</v>
      </c>
      <c r="H11" s="16" t="s">
        <v>110</v>
      </c>
      <c r="I11" s="16" t="s">
        <v>301</v>
      </c>
      <c r="J11" s="16" t="s">
        <v>294</v>
      </c>
      <c r="K11" s="16" t="s">
        <v>300</v>
      </c>
    </row>
    <row r="12" ht="19.5" customHeight="1" spans="1:11">
      <c r="A12" s="140"/>
      <c r="B12" s="16"/>
      <c r="C12" s="16"/>
      <c r="D12" s="16" t="s">
        <v>288</v>
      </c>
      <c r="E12" s="16" t="s">
        <v>289</v>
      </c>
      <c r="F12" s="16" t="s">
        <v>302</v>
      </c>
      <c r="G12" s="16" t="s">
        <v>291</v>
      </c>
      <c r="H12" s="16" t="s">
        <v>108</v>
      </c>
      <c r="I12" s="16" t="s">
        <v>301</v>
      </c>
      <c r="J12" s="16" t="s">
        <v>294</v>
      </c>
      <c r="K12" s="16" t="s">
        <v>302</v>
      </c>
    </row>
    <row r="13" ht="19.5" customHeight="1" spans="1:11">
      <c r="A13" s="140"/>
      <c r="B13" s="16"/>
      <c r="C13" s="16"/>
      <c r="D13" s="16" t="s">
        <v>288</v>
      </c>
      <c r="E13" s="16" t="s">
        <v>303</v>
      </c>
      <c r="F13" s="16" t="s">
        <v>304</v>
      </c>
      <c r="G13" s="16" t="s">
        <v>291</v>
      </c>
      <c r="H13" s="16" t="s">
        <v>305</v>
      </c>
      <c r="I13" s="16" t="s">
        <v>306</v>
      </c>
      <c r="J13" s="16" t="s">
        <v>294</v>
      </c>
      <c r="K13" s="16" t="s">
        <v>304</v>
      </c>
    </row>
    <row r="14" ht="19.5" customHeight="1" spans="1:11">
      <c r="A14" s="140"/>
      <c r="B14" s="16"/>
      <c r="C14" s="16"/>
      <c r="D14" s="16" t="s">
        <v>288</v>
      </c>
      <c r="E14" s="16" t="s">
        <v>303</v>
      </c>
      <c r="F14" s="16" t="s">
        <v>307</v>
      </c>
      <c r="G14" s="16" t="s">
        <v>291</v>
      </c>
      <c r="H14" s="16" t="s">
        <v>308</v>
      </c>
      <c r="I14" s="16" t="s">
        <v>309</v>
      </c>
      <c r="J14" s="16" t="s">
        <v>294</v>
      </c>
      <c r="K14" s="16" t="s">
        <v>307</v>
      </c>
    </row>
    <row r="15" ht="19.5" customHeight="1" spans="1:11">
      <c r="A15" s="140"/>
      <c r="B15" s="16"/>
      <c r="C15" s="16"/>
      <c r="D15" s="16" t="s">
        <v>288</v>
      </c>
      <c r="E15" s="16" t="s">
        <v>303</v>
      </c>
      <c r="F15" s="16" t="s">
        <v>310</v>
      </c>
      <c r="G15" s="16" t="s">
        <v>291</v>
      </c>
      <c r="H15" s="16" t="s">
        <v>123</v>
      </c>
      <c r="I15" s="16" t="s">
        <v>301</v>
      </c>
      <c r="J15" s="16" t="s">
        <v>294</v>
      </c>
      <c r="K15" s="16" t="s">
        <v>310</v>
      </c>
    </row>
    <row r="16" ht="19.5" customHeight="1" spans="1:11">
      <c r="A16" s="140"/>
      <c r="B16" s="16"/>
      <c r="C16" s="16"/>
      <c r="D16" s="16" t="s">
        <v>288</v>
      </c>
      <c r="E16" s="16" t="s">
        <v>303</v>
      </c>
      <c r="F16" s="16" t="s">
        <v>311</v>
      </c>
      <c r="G16" s="16" t="s">
        <v>291</v>
      </c>
      <c r="H16" s="16" t="s">
        <v>109</v>
      </c>
      <c r="I16" s="16" t="s">
        <v>312</v>
      </c>
      <c r="J16" s="16" t="s">
        <v>294</v>
      </c>
      <c r="K16" s="16" t="s">
        <v>311</v>
      </c>
    </row>
    <row r="17" ht="19.5" customHeight="1" spans="1:11">
      <c r="A17" s="140"/>
      <c r="B17" s="16"/>
      <c r="C17" s="16"/>
      <c r="D17" s="16" t="s">
        <v>288</v>
      </c>
      <c r="E17" s="16" t="s">
        <v>313</v>
      </c>
      <c r="F17" s="16" t="s">
        <v>314</v>
      </c>
      <c r="G17" s="16" t="s">
        <v>315</v>
      </c>
      <c r="H17" s="16" t="s">
        <v>316</v>
      </c>
      <c r="I17" s="16" t="s">
        <v>317</v>
      </c>
      <c r="J17" s="16" t="s">
        <v>294</v>
      </c>
      <c r="K17" s="16" t="s">
        <v>314</v>
      </c>
    </row>
    <row r="18" ht="19.5" customHeight="1" spans="1:11">
      <c r="A18" s="140"/>
      <c r="B18" s="16"/>
      <c r="C18" s="16"/>
      <c r="D18" s="16" t="s">
        <v>318</v>
      </c>
      <c r="E18" s="16" t="s">
        <v>319</v>
      </c>
      <c r="F18" s="16" t="s">
        <v>320</v>
      </c>
      <c r="G18" s="16" t="s">
        <v>291</v>
      </c>
      <c r="H18" s="16" t="s">
        <v>321</v>
      </c>
      <c r="I18" s="16" t="s">
        <v>322</v>
      </c>
      <c r="J18" s="16" t="s">
        <v>294</v>
      </c>
      <c r="K18" s="16" t="s">
        <v>320</v>
      </c>
    </row>
    <row r="19" ht="19.5" customHeight="1" spans="1:11">
      <c r="A19" s="140"/>
      <c r="B19" s="16"/>
      <c r="C19" s="16"/>
      <c r="D19" s="16" t="s">
        <v>318</v>
      </c>
      <c r="E19" s="16" t="s">
        <v>319</v>
      </c>
      <c r="F19" s="16" t="s">
        <v>323</v>
      </c>
      <c r="G19" s="16" t="s">
        <v>291</v>
      </c>
      <c r="H19" s="16" t="s">
        <v>123</v>
      </c>
      <c r="I19" s="16" t="s">
        <v>324</v>
      </c>
      <c r="J19" s="16" t="s">
        <v>294</v>
      </c>
      <c r="K19" s="16" t="s">
        <v>323</v>
      </c>
    </row>
    <row r="20" ht="19.5" customHeight="1" spans="1:11">
      <c r="A20" s="140"/>
      <c r="B20" s="16"/>
      <c r="C20" s="16"/>
      <c r="D20" s="16" t="s">
        <v>318</v>
      </c>
      <c r="E20" s="16" t="s">
        <v>319</v>
      </c>
      <c r="F20" s="16" t="s">
        <v>325</v>
      </c>
      <c r="G20" s="16" t="s">
        <v>291</v>
      </c>
      <c r="H20" s="16" t="s">
        <v>108</v>
      </c>
      <c r="I20" s="16" t="s">
        <v>317</v>
      </c>
      <c r="J20" s="16" t="s">
        <v>326</v>
      </c>
      <c r="K20" s="16" t="s">
        <v>325</v>
      </c>
    </row>
    <row r="21" ht="30.95" customHeight="1" spans="1:11">
      <c r="A21" s="140"/>
      <c r="B21" s="16"/>
      <c r="C21" s="16"/>
      <c r="D21" s="16" t="s">
        <v>318</v>
      </c>
      <c r="E21" s="16" t="s">
        <v>327</v>
      </c>
      <c r="F21" s="16" t="s">
        <v>328</v>
      </c>
      <c r="G21" s="16" t="s">
        <v>291</v>
      </c>
      <c r="H21" s="16" t="s">
        <v>109</v>
      </c>
      <c r="I21" s="16" t="s">
        <v>301</v>
      </c>
      <c r="J21" s="16" t="s">
        <v>326</v>
      </c>
      <c r="K21" s="16" t="s">
        <v>328</v>
      </c>
    </row>
    <row r="22" ht="30.95" customHeight="1" spans="1:11">
      <c r="A22" s="140"/>
      <c r="B22" s="16"/>
      <c r="C22" s="16"/>
      <c r="D22" s="16" t="s">
        <v>329</v>
      </c>
      <c r="E22" s="16" t="s">
        <v>330</v>
      </c>
      <c r="F22" s="16" t="s">
        <v>331</v>
      </c>
      <c r="G22" s="16" t="s">
        <v>291</v>
      </c>
      <c r="H22" s="16" t="s">
        <v>332</v>
      </c>
      <c r="I22" s="16" t="s">
        <v>306</v>
      </c>
      <c r="J22" s="16" t="s">
        <v>326</v>
      </c>
      <c r="K22" s="16" t="s">
        <v>331</v>
      </c>
    </row>
    <row r="23" ht="19.5" customHeight="1" spans="1:11">
      <c r="A23" s="140" t="s">
        <v>267</v>
      </c>
      <c r="B23" s="16" t="s">
        <v>265</v>
      </c>
      <c r="C23" s="16" t="s">
        <v>333</v>
      </c>
      <c r="D23" s="16" t="s">
        <v>288</v>
      </c>
      <c r="E23" s="16" t="s">
        <v>289</v>
      </c>
      <c r="F23" s="16" t="s">
        <v>334</v>
      </c>
      <c r="G23" s="16" t="s">
        <v>291</v>
      </c>
      <c r="H23" s="16" t="s">
        <v>133</v>
      </c>
      <c r="I23" s="16" t="s">
        <v>293</v>
      </c>
      <c r="J23" s="16" t="s">
        <v>294</v>
      </c>
      <c r="K23" s="16" t="s">
        <v>335</v>
      </c>
    </row>
    <row r="24" ht="36" customHeight="1" spans="1:11">
      <c r="A24" s="140"/>
      <c r="B24" s="16"/>
      <c r="C24" s="16"/>
      <c r="D24" s="16" t="s">
        <v>288</v>
      </c>
      <c r="E24" s="16" t="s">
        <v>303</v>
      </c>
      <c r="F24" s="16" t="s">
        <v>336</v>
      </c>
      <c r="G24" s="16" t="s">
        <v>291</v>
      </c>
      <c r="H24" s="16" t="s">
        <v>305</v>
      </c>
      <c r="I24" s="16" t="s">
        <v>306</v>
      </c>
      <c r="J24" s="16" t="s">
        <v>294</v>
      </c>
      <c r="K24" s="16" t="s">
        <v>337</v>
      </c>
    </row>
    <row r="25" ht="19.5" customHeight="1" spans="1:11">
      <c r="A25" s="140"/>
      <c r="B25" s="16"/>
      <c r="C25" s="16"/>
      <c r="D25" s="16" t="s">
        <v>288</v>
      </c>
      <c r="E25" s="16" t="s">
        <v>303</v>
      </c>
      <c r="F25" s="16" t="s">
        <v>338</v>
      </c>
      <c r="G25" s="16" t="s">
        <v>291</v>
      </c>
      <c r="H25" s="16" t="s">
        <v>133</v>
      </c>
      <c r="I25" s="16" t="s">
        <v>301</v>
      </c>
      <c r="J25" s="16" t="s">
        <v>294</v>
      </c>
      <c r="K25" s="16" t="s">
        <v>339</v>
      </c>
    </row>
    <row r="26" ht="36" customHeight="1" spans="1:11">
      <c r="A26" s="140"/>
      <c r="B26" s="16"/>
      <c r="C26" s="16"/>
      <c r="D26" s="16" t="s">
        <v>288</v>
      </c>
      <c r="E26" s="16" t="s">
        <v>313</v>
      </c>
      <c r="F26" s="16" t="s">
        <v>340</v>
      </c>
      <c r="G26" s="16" t="s">
        <v>291</v>
      </c>
      <c r="H26" s="16" t="s">
        <v>108</v>
      </c>
      <c r="I26" s="16" t="s">
        <v>317</v>
      </c>
      <c r="J26" s="16" t="s">
        <v>294</v>
      </c>
      <c r="K26" s="16" t="s">
        <v>341</v>
      </c>
    </row>
    <row r="27" ht="19.5" customHeight="1" spans="1:11">
      <c r="A27" s="140"/>
      <c r="B27" s="16"/>
      <c r="C27" s="16"/>
      <c r="D27" s="16" t="s">
        <v>318</v>
      </c>
      <c r="E27" s="16" t="s">
        <v>319</v>
      </c>
      <c r="F27" s="16" t="s">
        <v>320</v>
      </c>
      <c r="G27" s="16" t="s">
        <v>291</v>
      </c>
      <c r="H27" s="16" t="s">
        <v>342</v>
      </c>
      <c r="I27" s="16" t="s">
        <v>322</v>
      </c>
      <c r="J27" s="16" t="s">
        <v>294</v>
      </c>
      <c r="K27" s="16" t="s">
        <v>343</v>
      </c>
    </row>
    <row r="28" ht="19.5" customHeight="1" spans="1:11">
      <c r="A28" s="140"/>
      <c r="B28" s="16"/>
      <c r="C28" s="16"/>
      <c r="D28" s="16" t="s">
        <v>318</v>
      </c>
      <c r="E28" s="16" t="s">
        <v>319</v>
      </c>
      <c r="F28" s="16" t="s">
        <v>323</v>
      </c>
      <c r="G28" s="16" t="s">
        <v>291</v>
      </c>
      <c r="H28" s="16" t="s">
        <v>123</v>
      </c>
      <c r="I28" s="16" t="s">
        <v>324</v>
      </c>
      <c r="J28" s="16" t="s">
        <v>294</v>
      </c>
      <c r="K28" s="16" t="s">
        <v>344</v>
      </c>
    </row>
    <row r="29" ht="19.5" customHeight="1" spans="1:11">
      <c r="A29" s="140"/>
      <c r="B29" s="16"/>
      <c r="C29" s="16"/>
      <c r="D29" s="16" t="s">
        <v>329</v>
      </c>
      <c r="E29" s="16" t="s">
        <v>330</v>
      </c>
      <c r="F29" s="16" t="s">
        <v>331</v>
      </c>
      <c r="G29" s="16" t="s">
        <v>315</v>
      </c>
      <c r="H29" s="16" t="s">
        <v>308</v>
      </c>
      <c r="I29" s="16" t="s">
        <v>306</v>
      </c>
      <c r="J29" s="16" t="s">
        <v>326</v>
      </c>
      <c r="K29" s="16" t="s">
        <v>345</v>
      </c>
    </row>
  </sheetData>
  <mergeCells count="7">
    <mergeCell ref="B2:K2"/>
    <mergeCell ref="A7:A22"/>
    <mergeCell ref="A23:A29"/>
    <mergeCell ref="B7:B22"/>
    <mergeCell ref="B23:B29"/>
    <mergeCell ref="C7:C22"/>
    <mergeCell ref="C23:C29"/>
  </mergeCells>
  <pageMargins left="0.748031496062992" right="0.748031496062992" top="0.984251968503937" bottom="0.984251968503937" header="0.511811023622047" footer="0.511811023622047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="60" zoomScaleNormal="100" workbookViewId="0">
      <selection activeCell="A8" sqref="A8"/>
    </sheetView>
  </sheetViews>
  <sheetFormatPr defaultColWidth="12.5" defaultRowHeight="12" customHeight="1" outlineLevelRow="7"/>
  <cols>
    <col min="1" max="16384" width="12.5" style="1"/>
  </cols>
  <sheetData>
    <row r="1" ht="17.25" customHeight="1" spans="11:11">
      <c r="K1" s="69" t="s">
        <v>346</v>
      </c>
    </row>
    <row r="2" ht="28.5" customHeight="1" spans="2:11">
      <c r="B2" s="126" t="s">
        <v>347</v>
      </c>
      <c r="C2" s="23"/>
      <c r="D2" s="23"/>
      <c r="E2" s="23"/>
      <c r="F2" s="23"/>
      <c r="G2" s="75"/>
      <c r="H2" s="23"/>
      <c r="I2" s="75"/>
      <c r="J2" s="75"/>
      <c r="K2" s="23"/>
    </row>
    <row r="3" ht="17.25" customHeight="1" spans="1:2">
      <c r="A3" s="1" t="str">
        <f>"单位名称："&amp;"曲靖市滇剧花灯剧非物质文化遗产保护传承展演中心"</f>
        <v>单位名称：曲靖市滇剧花灯剧非物质文化遗产保护传承展演中心</v>
      </c>
      <c r="B3" s="127"/>
    </row>
    <row r="4" ht="44.25" customHeight="1" spans="1:11">
      <c r="A4" s="128" t="s">
        <v>201</v>
      </c>
      <c r="B4" s="49" t="s">
        <v>277</v>
      </c>
      <c r="C4" s="49" t="s">
        <v>278</v>
      </c>
      <c r="D4" s="49" t="s">
        <v>279</v>
      </c>
      <c r="E4" s="49" t="s">
        <v>280</v>
      </c>
      <c r="F4" s="49" t="s">
        <v>281</v>
      </c>
      <c r="G4" s="54" t="s">
        <v>282</v>
      </c>
      <c r="H4" s="49" t="s">
        <v>283</v>
      </c>
      <c r="I4" s="54" t="s">
        <v>284</v>
      </c>
      <c r="J4" s="54" t="s">
        <v>285</v>
      </c>
      <c r="K4" s="49" t="s">
        <v>286</v>
      </c>
    </row>
    <row r="5" ht="14.25" customHeight="1" spans="1:11">
      <c r="A5" s="129">
        <v>1</v>
      </c>
      <c r="B5" s="130">
        <v>2</v>
      </c>
      <c r="C5" s="131">
        <v>3</v>
      </c>
      <c r="D5" s="132">
        <v>4</v>
      </c>
      <c r="E5" s="132">
        <v>5</v>
      </c>
      <c r="F5" s="132">
        <v>6</v>
      </c>
      <c r="G5" s="132">
        <v>7</v>
      </c>
      <c r="H5" s="131">
        <v>8</v>
      </c>
      <c r="I5" s="132">
        <v>8</v>
      </c>
      <c r="J5" s="131">
        <v>10</v>
      </c>
      <c r="K5" s="131">
        <v>11</v>
      </c>
    </row>
    <row r="6" ht="42" customHeight="1" spans="1:11">
      <c r="A6" s="17"/>
      <c r="B6" s="16"/>
      <c r="C6" s="133"/>
      <c r="D6" s="133"/>
      <c r="E6" s="133"/>
      <c r="F6" s="134"/>
      <c r="G6" s="135"/>
      <c r="H6" s="134"/>
      <c r="I6" s="135"/>
      <c r="J6" s="135"/>
      <c r="K6" s="134"/>
    </row>
    <row r="7" ht="51.75" customHeight="1" spans="1:11">
      <c r="A7" s="129"/>
      <c r="B7" s="16"/>
      <c r="C7" s="16"/>
      <c r="D7" s="16"/>
      <c r="E7" s="16"/>
      <c r="F7" s="16"/>
      <c r="G7" s="16"/>
      <c r="H7" s="16"/>
      <c r="I7" s="16"/>
      <c r="J7" s="16"/>
      <c r="K7" s="35"/>
    </row>
    <row r="8" customHeight="1" spans="1:1">
      <c r="A8" s="1" t="s">
        <v>348</v>
      </c>
    </row>
  </sheetData>
  <mergeCells count="1">
    <mergeCell ref="B2:K2"/>
  </mergeCells>
  <pageMargins left="0.748031496062992" right="0.748031496062992" top="0.984251968503937" bottom="0.984251968503937" header="0.511811023622047" footer="0.511811023622047"/>
  <pageSetup paperSize="9" scale="9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1048576"/>
    </sheetView>
  </sheetViews>
  <sheetFormatPr defaultColWidth="23.875" defaultRowHeight="14.25" customHeight="1" outlineLevelCol="5"/>
  <cols>
    <col min="1" max="16384" width="23.875" style="1"/>
  </cols>
  <sheetData>
    <row r="1" ht="12" customHeight="1" spans="1:6">
      <c r="A1" s="104">
        <v>1</v>
      </c>
      <c r="B1" s="105">
        <v>0</v>
      </c>
      <c r="C1" s="104">
        <v>1</v>
      </c>
      <c r="D1" s="120"/>
      <c r="E1" s="120"/>
      <c r="F1" s="103" t="s">
        <v>349</v>
      </c>
    </row>
    <row r="2" ht="26.25" customHeight="1" spans="1:6">
      <c r="A2" s="108" t="s">
        <v>350</v>
      </c>
      <c r="B2" s="108"/>
      <c r="C2" s="109"/>
      <c r="D2" s="121"/>
      <c r="E2" s="121"/>
      <c r="F2" s="121"/>
    </row>
    <row r="3" ht="13.5" customHeight="1" spans="1:6">
      <c r="A3" s="5" t="str">
        <f>"单位名称："&amp;"曲靖市滇剧花灯剧非物质文化遗产保护传承展演中心"</f>
        <v>单位名称：曲靖市滇剧花灯剧非物质文化遗产保护传承展演中心</v>
      </c>
      <c r="B3" s="5"/>
      <c r="C3" s="104"/>
      <c r="D3" s="120"/>
      <c r="E3" s="120"/>
      <c r="F3" s="272" t="s">
        <v>2</v>
      </c>
    </row>
    <row r="4" ht="19.5" customHeight="1" spans="1:6">
      <c r="A4" s="67" t="s">
        <v>351</v>
      </c>
      <c r="B4" s="122" t="s">
        <v>45</v>
      </c>
      <c r="C4" s="67" t="s">
        <v>46</v>
      </c>
      <c r="D4" s="11" t="s">
        <v>352</v>
      </c>
      <c r="E4" s="11"/>
      <c r="F4" s="11"/>
    </row>
    <row r="5" ht="18.75" customHeight="1" spans="1:6">
      <c r="A5" s="67"/>
      <c r="B5" s="123"/>
      <c r="C5" s="67"/>
      <c r="D5" s="11" t="s">
        <v>28</v>
      </c>
      <c r="E5" s="11" t="s">
        <v>47</v>
      </c>
      <c r="F5" s="11" t="s">
        <v>48</v>
      </c>
    </row>
    <row r="6" ht="23.25" customHeight="1" spans="1:6">
      <c r="A6" s="54">
        <v>1</v>
      </c>
      <c r="B6" s="116" t="s">
        <v>109</v>
      </c>
      <c r="C6" s="54">
        <v>3</v>
      </c>
      <c r="D6" s="66">
        <v>4</v>
      </c>
      <c r="E6" s="66">
        <v>5</v>
      </c>
      <c r="F6" s="66">
        <v>6</v>
      </c>
    </row>
    <row r="7" ht="23.25" customHeight="1" spans="1:6">
      <c r="A7" s="16"/>
      <c r="B7" s="17"/>
      <c r="C7" s="17"/>
      <c r="D7" s="18"/>
      <c r="E7" s="18"/>
      <c r="F7" s="18"/>
    </row>
    <row r="8" ht="24" customHeight="1" spans="1:6">
      <c r="A8" s="17"/>
      <c r="B8" s="16"/>
      <c r="C8" s="16"/>
      <c r="D8" s="18"/>
      <c r="E8" s="18"/>
      <c r="F8" s="18"/>
    </row>
    <row r="9" ht="18.75" customHeight="1" spans="1:6">
      <c r="A9" s="124" t="s">
        <v>91</v>
      </c>
      <c r="B9" s="124"/>
      <c r="C9" s="125"/>
      <c r="D9" s="18"/>
      <c r="E9" s="18"/>
      <c r="F9" s="18"/>
    </row>
    <row r="10" customHeight="1" spans="1:1">
      <c r="A10" s="1" t="s">
        <v>353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48031496062992" right="0.748031496062992" top="0.984251968503937" bottom="0.984251968503937" header="0.511811023622047" footer="0.511811023622047"/>
  <pageSetup paperSize="9" scale="9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0" sqref="C20"/>
    </sheetView>
  </sheetViews>
  <sheetFormatPr defaultColWidth="9.125" defaultRowHeight="14.25" customHeight="1" outlineLevelCol="5"/>
  <cols>
    <col min="1" max="1" width="23.625" style="1" customWidth="1"/>
    <col min="2" max="2" width="30.375" style="1" customWidth="1"/>
    <col min="3" max="3" width="26.125" style="1" customWidth="1"/>
    <col min="4" max="4" width="25.25" style="1" customWidth="1"/>
    <col min="5" max="6" width="23.625" style="1" customWidth="1"/>
    <col min="7" max="16384" width="9.125" style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349</v>
      </c>
    </row>
    <row r="2" ht="26.25" customHeight="1" spans="1:6">
      <c r="A2" s="108" t="s">
        <v>354</v>
      </c>
      <c r="B2" s="108"/>
      <c r="C2" s="109"/>
      <c r="D2" s="110"/>
      <c r="E2" s="110"/>
      <c r="F2" s="110"/>
    </row>
    <row r="3" ht="13.5" customHeight="1" spans="1:6">
      <c r="A3" s="5" t="str">
        <f>"单位名称："&amp;"曲靖市滇剧花灯剧非物质文化遗产保护传承展演中心"</f>
        <v>单位名称：曲靖市滇剧花灯剧非物质文化遗产保护传承展演中心</v>
      </c>
      <c r="B3" s="111"/>
      <c r="C3" s="104"/>
      <c r="D3" s="106"/>
      <c r="E3" s="106"/>
      <c r="F3" s="272" t="s">
        <v>2</v>
      </c>
    </row>
    <row r="4" ht="19.5" customHeight="1" spans="1:6">
      <c r="A4" s="112" t="s">
        <v>351</v>
      </c>
      <c r="B4" s="113" t="s">
        <v>45</v>
      </c>
      <c r="C4" s="112" t="s">
        <v>46</v>
      </c>
      <c r="D4" s="40" t="s">
        <v>355</v>
      </c>
      <c r="E4" s="41"/>
      <c r="F4" s="42"/>
    </row>
    <row r="5" ht="18.75" customHeight="1" spans="1:6">
      <c r="A5" s="114"/>
      <c r="B5" s="115"/>
      <c r="C5" s="114"/>
      <c r="D5" s="28" t="s">
        <v>28</v>
      </c>
      <c r="E5" s="40" t="s">
        <v>47</v>
      </c>
      <c r="F5" s="28" t="s">
        <v>48</v>
      </c>
    </row>
    <row r="6" ht="18.75" customHeight="1" spans="1:6">
      <c r="A6" s="54">
        <v>1</v>
      </c>
      <c r="B6" s="116" t="s">
        <v>109</v>
      </c>
      <c r="C6" s="54">
        <v>3</v>
      </c>
      <c r="D6" s="66">
        <v>4</v>
      </c>
      <c r="E6" s="66">
        <v>5</v>
      </c>
      <c r="F6" s="66">
        <v>6</v>
      </c>
    </row>
    <row r="7" ht="21" customHeight="1" spans="1:6">
      <c r="A7" s="16"/>
      <c r="B7" s="117"/>
      <c r="C7" s="117"/>
      <c r="D7" s="18"/>
      <c r="E7" s="18"/>
      <c r="F7" s="18"/>
    </row>
    <row r="8" ht="21" customHeight="1" spans="1:6">
      <c r="A8" s="117"/>
      <c r="B8" s="16"/>
      <c r="C8" s="16"/>
      <c r="D8" s="18"/>
      <c r="E8" s="18"/>
      <c r="F8" s="18"/>
    </row>
    <row r="9" ht="18.75" customHeight="1" spans="1:6">
      <c r="A9" s="118" t="s">
        <v>91</v>
      </c>
      <c r="B9" s="118"/>
      <c r="C9" s="119"/>
      <c r="D9" s="18"/>
      <c r="E9" s="18"/>
      <c r="F9" s="18"/>
    </row>
    <row r="10" customHeight="1" spans="1:1">
      <c r="A10" s="1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48031496062992" right="0.748031496062992" top="0.984251968503937" bottom="0.984251968503937" header="0.511811023622047" footer="0.511811023622047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A1" sqref="$A1:$XFD1048576"/>
    </sheetView>
  </sheetViews>
  <sheetFormatPr defaultColWidth="7.875" defaultRowHeight="14.25" customHeight="1"/>
  <cols>
    <col min="1" max="16384" width="7.875" style="1"/>
  </cols>
  <sheetData>
    <row r="1" ht="13.5" customHeight="1" spans="15:17">
      <c r="O1" s="69"/>
      <c r="P1" s="69"/>
      <c r="Q1" s="43" t="s">
        <v>357</v>
      </c>
    </row>
    <row r="2" ht="27.75" customHeight="1" spans="1:17">
      <c r="A2" s="44" t="s">
        <v>358</v>
      </c>
      <c r="B2" s="23"/>
      <c r="C2" s="23"/>
      <c r="D2" s="23"/>
      <c r="E2" s="23"/>
      <c r="F2" s="23"/>
      <c r="G2" s="23"/>
      <c r="H2" s="23"/>
      <c r="I2" s="23"/>
      <c r="J2" s="23"/>
      <c r="K2" s="75"/>
      <c r="L2" s="23"/>
      <c r="M2" s="23"/>
      <c r="N2" s="23"/>
      <c r="O2" s="75"/>
      <c r="P2" s="75"/>
      <c r="Q2" s="23"/>
    </row>
    <row r="3" ht="18.75" customHeight="1" spans="1:17">
      <c r="A3" s="45" t="str">
        <f>"单位名称："&amp;"曲靖市滇剧花灯剧非物质文化遗产保护传承展演中心"</f>
        <v>单位名称：曲靖市滇剧花灯剧非物质文化遗产保护传承展演中心</v>
      </c>
      <c r="B3" s="25"/>
      <c r="C3" s="25"/>
      <c r="D3" s="25"/>
      <c r="E3" s="25"/>
      <c r="F3" s="25"/>
      <c r="G3" s="25"/>
      <c r="H3" s="25"/>
      <c r="I3" s="25"/>
      <c r="J3" s="25"/>
      <c r="O3" s="90"/>
      <c r="P3" s="90"/>
      <c r="Q3" s="272" t="s">
        <v>2</v>
      </c>
    </row>
    <row r="4" ht="15.75" customHeight="1" spans="1:17">
      <c r="A4" s="27" t="s">
        <v>359</v>
      </c>
      <c r="B4" s="77" t="s">
        <v>360</v>
      </c>
      <c r="C4" s="77" t="s">
        <v>361</v>
      </c>
      <c r="D4" s="77" t="s">
        <v>362</v>
      </c>
      <c r="E4" s="77" t="s">
        <v>363</v>
      </c>
      <c r="F4" s="77" t="s">
        <v>364</v>
      </c>
      <c r="G4" s="47" t="s">
        <v>207</v>
      </c>
      <c r="H4" s="47"/>
      <c r="I4" s="47"/>
      <c r="J4" s="47"/>
      <c r="K4" s="91"/>
      <c r="L4" s="47"/>
      <c r="M4" s="47"/>
      <c r="N4" s="47"/>
      <c r="O4" s="92"/>
      <c r="P4" s="91"/>
      <c r="Q4" s="48"/>
    </row>
    <row r="5" ht="17.25" customHeight="1" spans="1:17">
      <c r="A5" s="30"/>
      <c r="B5" s="79"/>
      <c r="C5" s="79"/>
      <c r="D5" s="79"/>
      <c r="E5" s="79"/>
      <c r="F5" s="79"/>
      <c r="G5" s="79" t="s">
        <v>28</v>
      </c>
      <c r="H5" s="79" t="s">
        <v>31</v>
      </c>
      <c r="I5" s="79" t="s">
        <v>365</v>
      </c>
      <c r="J5" s="79" t="s">
        <v>366</v>
      </c>
      <c r="K5" s="80" t="s">
        <v>367</v>
      </c>
      <c r="L5" s="93" t="s">
        <v>35</v>
      </c>
      <c r="M5" s="93"/>
      <c r="N5" s="93"/>
      <c r="O5" s="94"/>
      <c r="P5" s="99"/>
      <c r="Q5" s="81"/>
    </row>
    <row r="6" ht="54" customHeight="1" spans="1:17">
      <c r="A6" s="33"/>
      <c r="B6" s="81"/>
      <c r="C6" s="81"/>
      <c r="D6" s="81"/>
      <c r="E6" s="81"/>
      <c r="F6" s="81"/>
      <c r="G6" s="81"/>
      <c r="H6" s="81"/>
      <c r="I6" s="81"/>
      <c r="J6" s="81"/>
      <c r="K6" s="82"/>
      <c r="L6" s="81" t="s">
        <v>30</v>
      </c>
      <c r="M6" s="81" t="s">
        <v>36</v>
      </c>
      <c r="N6" s="81" t="s">
        <v>215</v>
      </c>
      <c r="O6" s="55" t="s">
        <v>38</v>
      </c>
      <c r="P6" s="82" t="s">
        <v>39</v>
      </c>
      <c r="Q6" s="81" t="s">
        <v>40</v>
      </c>
    </row>
    <row r="7" ht="15" customHeight="1" spans="1:17">
      <c r="A7" s="34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ht="21" customHeight="1" spans="1:17">
      <c r="A8" s="16"/>
      <c r="B8" s="83"/>
      <c r="C8" s="83"/>
      <c r="D8" s="83"/>
      <c r="E8" s="10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5.5" customHeight="1" spans="1:17">
      <c r="A9" s="16"/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21" customHeight="1" spans="1:17">
      <c r="A10" s="85" t="s">
        <v>91</v>
      </c>
      <c r="B10" s="86"/>
      <c r="C10" s="86"/>
      <c r="D10" s="86"/>
      <c r="E10" s="10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customHeight="1" spans="1:1">
      <c r="A11" s="1" t="s">
        <v>368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48031496062992" right="0.748031496062992" top="0.984251968503937" bottom="0.984251968503937" header="0.511811023622047" footer="0.511811023622047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18" sqref="F18"/>
    </sheetView>
  </sheetViews>
  <sheetFormatPr defaultColWidth="8" defaultRowHeight="14.25" customHeight="1"/>
  <cols>
    <col min="1" max="16384" width="8" style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369</v>
      </c>
    </row>
    <row r="2" ht="27.75" customHeight="1" spans="1:18">
      <c r="A2" s="44" t="s">
        <v>370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"单位名称："&amp;"曲靖市滇剧花灯剧非物质文化遗产保护传承展演中心"</f>
        <v>单位名称：曲靖市滇剧花灯剧非物质文化遗产保护传承展演中心</v>
      </c>
      <c r="B3" s="62"/>
      <c r="C3" s="62"/>
      <c r="D3" s="64"/>
      <c r="E3" s="64"/>
      <c r="F3" s="64"/>
      <c r="G3" s="64"/>
      <c r="H3" s="62"/>
      <c r="I3" s="62"/>
      <c r="J3" s="62"/>
      <c r="K3" s="62"/>
      <c r="L3" s="88"/>
      <c r="M3" s="72"/>
      <c r="N3" s="72"/>
      <c r="O3" s="72"/>
      <c r="P3" s="90"/>
      <c r="Q3" s="97"/>
      <c r="R3" s="275" t="s">
        <v>2</v>
      </c>
    </row>
    <row r="4" ht="15.75" customHeight="1" spans="1:18">
      <c r="A4" s="27" t="s">
        <v>359</v>
      </c>
      <c r="B4" s="77" t="s">
        <v>371</v>
      </c>
      <c r="C4" s="77" t="s">
        <v>372</v>
      </c>
      <c r="D4" s="78" t="s">
        <v>373</v>
      </c>
      <c r="E4" s="78" t="s">
        <v>374</v>
      </c>
      <c r="F4" s="78" t="s">
        <v>375</v>
      </c>
      <c r="G4" s="78" t="s">
        <v>376</v>
      </c>
      <c r="H4" s="47" t="s">
        <v>207</v>
      </c>
      <c r="I4" s="47"/>
      <c r="J4" s="47"/>
      <c r="K4" s="47"/>
      <c r="L4" s="91"/>
      <c r="M4" s="47"/>
      <c r="N4" s="47"/>
      <c r="O4" s="47"/>
      <c r="P4" s="92"/>
      <c r="Q4" s="91"/>
      <c r="R4" s="48"/>
    </row>
    <row r="5" ht="17.25" customHeight="1" spans="1:18">
      <c r="A5" s="30"/>
      <c r="B5" s="79"/>
      <c r="C5" s="79"/>
      <c r="D5" s="80"/>
      <c r="E5" s="80"/>
      <c r="F5" s="80"/>
      <c r="G5" s="80"/>
      <c r="H5" s="79" t="s">
        <v>28</v>
      </c>
      <c r="I5" s="79" t="s">
        <v>31</v>
      </c>
      <c r="J5" s="79" t="s">
        <v>365</v>
      </c>
      <c r="K5" s="79" t="s">
        <v>366</v>
      </c>
      <c r="L5" s="80" t="s">
        <v>367</v>
      </c>
      <c r="M5" s="93" t="s">
        <v>377</v>
      </c>
      <c r="N5" s="93"/>
      <c r="O5" s="93"/>
      <c r="P5" s="94"/>
      <c r="Q5" s="99"/>
      <c r="R5" s="81"/>
    </row>
    <row r="6" ht="54" customHeight="1" spans="1:18">
      <c r="A6" s="33"/>
      <c r="B6" s="81"/>
      <c r="C6" s="81"/>
      <c r="D6" s="82"/>
      <c r="E6" s="82"/>
      <c r="F6" s="82"/>
      <c r="G6" s="82"/>
      <c r="H6" s="81"/>
      <c r="I6" s="81"/>
      <c r="J6" s="81"/>
      <c r="K6" s="81"/>
      <c r="L6" s="82"/>
      <c r="M6" s="81" t="s">
        <v>30</v>
      </c>
      <c r="N6" s="81" t="s">
        <v>36</v>
      </c>
      <c r="O6" s="81" t="s">
        <v>215</v>
      </c>
      <c r="P6" s="55" t="s">
        <v>38</v>
      </c>
      <c r="Q6" s="82" t="s">
        <v>39</v>
      </c>
      <c r="R6" s="81" t="s">
        <v>40</v>
      </c>
    </row>
    <row r="7" ht="15" customHeight="1" spans="1:18">
      <c r="A7" s="33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6"/>
      <c r="B8" s="83"/>
      <c r="C8" s="83"/>
      <c r="D8" s="84"/>
      <c r="E8" s="84"/>
      <c r="F8" s="84"/>
      <c r="G8" s="8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21" customHeight="1" spans="1:18">
      <c r="A9" s="16"/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ht="21" customHeight="1" spans="1:18">
      <c r="A10" s="85" t="s">
        <v>378</v>
      </c>
      <c r="B10" s="86"/>
      <c r="C10" s="87"/>
      <c r="D10" s="84"/>
      <c r="E10" s="84"/>
      <c r="F10" s="84"/>
      <c r="G10" s="8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customHeight="1" spans="1:1">
      <c r="A11" s="1" t="s">
        <v>379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48031496062992" right="0.748031496062992" top="0.984251968503937" bottom="0.984251968503937" header="0.511811023622047" footer="0.511811023622047"/>
  <pageSetup paperSize="9" scale="9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60" zoomScaleNormal="100" workbookViewId="0">
      <selection activeCell="E13" sqref="E13"/>
    </sheetView>
  </sheetViews>
  <sheetFormatPr defaultColWidth="11.5" defaultRowHeight="14.25" customHeight="1"/>
  <cols>
    <col min="1" max="1" width="16.625" style="1" customWidth="1"/>
    <col min="2" max="16384" width="11.5" style="1"/>
  </cols>
  <sheetData>
    <row r="1" ht="13.5" customHeight="1" spans="4:14">
      <c r="D1" s="57"/>
      <c r="F1" s="58"/>
      <c r="N1" s="69" t="s">
        <v>380</v>
      </c>
    </row>
    <row r="2" ht="35.25" customHeight="1" spans="1:14">
      <c r="A2" s="59" t="s">
        <v>381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4" customHeight="1" spans="1:13">
      <c r="A3" s="61" t="str">
        <f>"单位名称："&amp;"曲靖市滇剧花灯剧非物质文化遗产保护传承展演中心"</f>
        <v>单位名称：曲靖市滇剧花灯剧非物质文化遗产保护传承展演中心</v>
      </c>
      <c r="B3" s="62"/>
      <c r="C3" s="62"/>
      <c r="D3" s="63"/>
      <c r="E3" s="62"/>
      <c r="F3" s="64"/>
      <c r="G3" s="62"/>
      <c r="H3" s="62"/>
      <c r="I3" s="62"/>
      <c r="J3" s="62"/>
      <c r="K3" s="25"/>
      <c r="L3" s="25"/>
      <c r="M3" s="276" t="s">
        <v>2</v>
      </c>
    </row>
    <row r="4" ht="19.5" customHeight="1" spans="1:14">
      <c r="A4" s="11" t="s">
        <v>382</v>
      </c>
      <c r="B4" s="11" t="s">
        <v>207</v>
      </c>
      <c r="C4" s="11"/>
      <c r="D4" s="11"/>
      <c r="E4" s="11" t="s">
        <v>383</v>
      </c>
      <c r="F4" s="11"/>
      <c r="G4" s="11"/>
      <c r="H4" s="11"/>
      <c r="I4" s="11"/>
      <c r="J4" s="11"/>
      <c r="K4" s="11"/>
      <c r="L4" s="11"/>
      <c r="M4" s="11"/>
      <c r="N4" s="11"/>
    </row>
    <row r="5" ht="40.5" customHeight="1" spans="1:14">
      <c r="A5" s="11"/>
      <c r="B5" s="11" t="s">
        <v>28</v>
      </c>
      <c r="C5" s="10" t="s">
        <v>31</v>
      </c>
      <c r="D5" s="65" t="s">
        <v>384</v>
      </c>
      <c r="E5" s="54" t="s">
        <v>385</v>
      </c>
      <c r="F5" s="54" t="s">
        <v>386</v>
      </c>
      <c r="G5" s="54" t="s">
        <v>387</v>
      </c>
      <c r="H5" s="54" t="s">
        <v>388</v>
      </c>
      <c r="I5" s="54" t="s">
        <v>389</v>
      </c>
      <c r="J5" s="54" t="s">
        <v>390</v>
      </c>
      <c r="K5" s="54" t="s">
        <v>391</v>
      </c>
      <c r="L5" s="54" t="s">
        <v>392</v>
      </c>
      <c r="M5" s="54" t="s">
        <v>393</v>
      </c>
      <c r="N5" s="54" t="s">
        <v>394</v>
      </c>
    </row>
    <row r="6" ht="19.5" customHeight="1" spans="1:14">
      <c r="A6" s="66">
        <v>1</v>
      </c>
      <c r="B6" s="66">
        <v>2</v>
      </c>
      <c r="C6" s="66">
        <v>3</v>
      </c>
      <c r="D6" s="11">
        <v>4</v>
      </c>
      <c r="E6" s="54">
        <v>5</v>
      </c>
      <c r="F6" s="66">
        <v>6</v>
      </c>
      <c r="G6" s="54">
        <v>7</v>
      </c>
      <c r="H6" s="67">
        <v>8</v>
      </c>
      <c r="I6" s="54">
        <v>9</v>
      </c>
      <c r="J6" s="54">
        <v>10</v>
      </c>
      <c r="K6" s="54">
        <v>11</v>
      </c>
      <c r="L6" s="67">
        <v>12</v>
      </c>
      <c r="M6" s="54">
        <v>13</v>
      </c>
      <c r="N6" s="71">
        <v>14</v>
      </c>
    </row>
    <row r="7" ht="18.75" customHeight="1" spans="1:14">
      <c r="A7" s="6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ht="18.75" customHeight="1" spans="1:14">
      <c r="A8" s="6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customHeight="1" spans="1:1">
      <c r="A9" s="1" t="s">
        <v>395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48031496062992" right="0.748031496062992" top="0.984251968503937" bottom="0.984251968503937" header="0.511811023622047" footer="0.511811023622047"/>
  <pageSetup paperSize="9" scale="7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35" sqref="I35"/>
    </sheetView>
  </sheetViews>
  <sheetFormatPr defaultColWidth="15.5" defaultRowHeight="12" customHeight="1" outlineLevelRow="7"/>
  <cols>
    <col min="1" max="16384" width="15.5" style="1"/>
  </cols>
  <sheetData>
    <row r="1" customHeight="1" spans="10:10">
      <c r="J1" s="56" t="s">
        <v>396</v>
      </c>
    </row>
    <row r="2" ht="28.5" customHeight="1" spans="1:10">
      <c r="A2" s="52" t="s">
        <v>397</v>
      </c>
      <c r="B2" s="4"/>
      <c r="C2" s="4"/>
      <c r="D2" s="4"/>
      <c r="E2" s="4"/>
      <c r="F2" s="53"/>
      <c r="G2" s="4"/>
      <c r="H2" s="53"/>
      <c r="I2" s="53"/>
      <c r="J2" s="4"/>
    </row>
    <row r="3" ht="17.25" customHeight="1" spans="1:1">
      <c r="A3" s="5" t="str">
        <f>"单位名称："&amp;"曲靖市滇剧花灯剧非物质文化遗产保护传承展演中心"</f>
        <v>单位名称：曲靖市滇剧花灯剧非物质文化遗产保护传承展演中心</v>
      </c>
    </row>
    <row r="4" ht="44.25" customHeight="1" spans="1:10">
      <c r="A4" s="49" t="s">
        <v>277</v>
      </c>
      <c r="B4" s="49" t="s">
        <v>278</v>
      </c>
      <c r="C4" s="49" t="s">
        <v>279</v>
      </c>
      <c r="D4" s="49" t="s">
        <v>280</v>
      </c>
      <c r="E4" s="49" t="s">
        <v>281</v>
      </c>
      <c r="F4" s="54" t="s">
        <v>282</v>
      </c>
      <c r="G4" s="49" t="s">
        <v>283</v>
      </c>
      <c r="H4" s="54" t="s">
        <v>284</v>
      </c>
      <c r="I4" s="54" t="s">
        <v>285</v>
      </c>
      <c r="J4" s="49" t="s">
        <v>286</v>
      </c>
    </row>
    <row r="5" ht="14.25" customHeight="1" spans="1:10">
      <c r="A5" s="49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6"/>
      <c r="B6" s="17"/>
      <c r="C6" s="17"/>
      <c r="D6" s="17"/>
      <c r="E6" s="17"/>
      <c r="F6" s="17"/>
      <c r="G6" s="17"/>
      <c r="H6" s="17"/>
      <c r="I6" s="17"/>
      <c r="J6" s="17"/>
    </row>
    <row r="7" ht="26.25" customHeight="1" spans="1:10">
      <c r="A7" s="16"/>
      <c r="B7" s="16"/>
      <c r="C7" s="16"/>
      <c r="D7" s="16"/>
      <c r="E7" s="16"/>
      <c r="F7" s="16"/>
      <c r="G7" s="16"/>
      <c r="H7" s="16"/>
      <c r="I7" s="16"/>
      <c r="J7" s="16"/>
    </row>
    <row r="8" customHeight="1" spans="1:1">
      <c r="A8" s="1" t="s">
        <v>395</v>
      </c>
    </row>
  </sheetData>
  <mergeCells count="2">
    <mergeCell ref="A2:J2"/>
    <mergeCell ref="A3:H3"/>
  </mergeCells>
  <pageMargins left="0.748031496062992" right="0.748031496062992" top="0.984251968503937" bottom="0.984251968503937" header="0.511811023622047" footer="0.511811023622047"/>
  <pageSetup paperSize="9" scale="8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4" sqref="E24"/>
    </sheetView>
  </sheetViews>
  <sheetFormatPr defaultColWidth="16.875" defaultRowHeight="12" customHeight="1" outlineLevelCol="7"/>
  <cols>
    <col min="1" max="16384" width="16.875" style="1"/>
  </cols>
  <sheetData>
    <row r="1" ht="14.25" customHeight="1" spans="8:8">
      <c r="H1" s="43" t="s">
        <v>398</v>
      </c>
    </row>
    <row r="2" ht="28.5" customHeight="1" spans="1:8">
      <c r="A2" s="44" t="s">
        <v>399</v>
      </c>
      <c r="B2" s="23"/>
      <c r="C2" s="23"/>
      <c r="D2" s="23"/>
      <c r="E2" s="23"/>
      <c r="F2" s="23"/>
      <c r="G2" s="23"/>
      <c r="H2" s="23"/>
    </row>
    <row r="3" ht="13.5" customHeight="1" spans="1:2">
      <c r="A3" s="45" t="str">
        <f>"单位名称："&amp;"曲靖市滇剧花灯剧非物质文化遗产保护传承展演中心"</f>
        <v>单位名称：曲靖市滇剧花灯剧非物质文化遗产保护传承展演中心</v>
      </c>
      <c r="B3" s="24"/>
    </row>
    <row r="4" ht="18" customHeight="1" spans="1:8">
      <c r="A4" s="27" t="s">
        <v>351</v>
      </c>
      <c r="B4" s="27" t="s">
        <v>400</v>
      </c>
      <c r="C4" s="27" t="s">
        <v>401</v>
      </c>
      <c r="D4" s="27" t="s">
        <v>402</v>
      </c>
      <c r="E4" s="27" t="s">
        <v>403</v>
      </c>
      <c r="F4" s="46" t="s">
        <v>404</v>
      </c>
      <c r="G4" s="47"/>
      <c r="H4" s="48"/>
    </row>
    <row r="5" ht="18" customHeight="1" spans="1:8">
      <c r="A5" s="33"/>
      <c r="B5" s="33"/>
      <c r="C5" s="33"/>
      <c r="D5" s="33"/>
      <c r="E5" s="33"/>
      <c r="F5" s="49" t="s">
        <v>363</v>
      </c>
      <c r="G5" s="49" t="s">
        <v>405</v>
      </c>
      <c r="H5" s="49" t="s">
        <v>406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16"/>
      <c r="B7" s="16"/>
      <c r="C7" s="16"/>
      <c r="D7" s="16"/>
      <c r="E7" s="16"/>
      <c r="F7" s="16"/>
      <c r="G7" s="18"/>
      <c r="H7" s="18"/>
    </row>
    <row r="8" ht="24" customHeight="1" spans="1:8">
      <c r="A8" s="50" t="s">
        <v>28</v>
      </c>
      <c r="B8" s="51"/>
      <c r="C8" s="51"/>
      <c r="D8" s="51"/>
      <c r="E8" s="51"/>
      <c r="F8" s="16"/>
      <c r="G8" s="18"/>
      <c r="H8" s="18"/>
    </row>
    <row r="9" customHeight="1" spans="1:1">
      <c r="A9" s="1" t="s">
        <v>407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48031496062992" right="0.748031496062992" top="0.984251968503937" bottom="0.984251968503937" header="0.511811023622047" footer="0.511811023622047"/>
  <pageSetup paperSize="9" scale="9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14.125" defaultRowHeight="14.25" customHeight="1"/>
  <cols>
    <col min="1" max="16384" width="14.125" style="1"/>
  </cols>
  <sheetData>
    <row r="1" ht="13.5" customHeight="1" spans="4:11">
      <c r="D1" s="22"/>
      <c r="E1" s="22"/>
      <c r="F1" s="22"/>
      <c r="G1" s="22"/>
      <c r="K1" s="39" t="s">
        <v>408</v>
      </c>
    </row>
    <row r="2" ht="27.75" customHeight="1" spans="1:11">
      <c r="A2" s="23" t="s">
        <v>409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3.5" customHeight="1" spans="1:11">
      <c r="A3" s="5" t="str">
        <f>"单位名称："&amp;"曲靖市滇剧花灯剧非物质文化遗产保护传承展演中心"</f>
        <v>单位名称：曲靖市滇剧花灯剧非物质文化遗产保护传承展演中心</v>
      </c>
      <c r="B3" s="24"/>
      <c r="C3" s="24"/>
      <c r="D3" s="24"/>
      <c r="E3" s="24"/>
      <c r="F3" s="24"/>
      <c r="G3" s="24"/>
      <c r="H3" s="25"/>
      <c r="I3" s="25"/>
      <c r="J3" s="25"/>
      <c r="K3" s="277" t="s">
        <v>2</v>
      </c>
    </row>
    <row r="4" ht="21.75" customHeight="1" spans="1:11">
      <c r="A4" s="26" t="s">
        <v>260</v>
      </c>
      <c r="B4" s="26" t="s">
        <v>202</v>
      </c>
      <c r="C4" s="26" t="s">
        <v>200</v>
      </c>
      <c r="D4" s="27" t="s">
        <v>203</v>
      </c>
      <c r="E4" s="27" t="s">
        <v>204</v>
      </c>
      <c r="F4" s="27" t="s">
        <v>261</v>
      </c>
      <c r="G4" s="27" t="s">
        <v>262</v>
      </c>
      <c r="H4" s="28" t="s">
        <v>28</v>
      </c>
      <c r="I4" s="40" t="s">
        <v>410</v>
      </c>
      <c r="J4" s="41"/>
      <c r="K4" s="42"/>
    </row>
    <row r="5" ht="21.75" customHeight="1" spans="1:11">
      <c r="A5" s="29"/>
      <c r="B5" s="29"/>
      <c r="C5" s="29"/>
      <c r="D5" s="30"/>
      <c r="E5" s="30"/>
      <c r="F5" s="30"/>
      <c r="G5" s="30"/>
      <c r="H5" s="31"/>
      <c r="I5" s="27" t="s">
        <v>31</v>
      </c>
      <c r="J5" s="27" t="s">
        <v>32</v>
      </c>
      <c r="K5" s="27" t="s">
        <v>33</v>
      </c>
    </row>
    <row r="6" ht="40.5" customHeight="1" spans="1:11">
      <c r="A6" s="32"/>
      <c r="B6" s="32"/>
      <c r="C6" s="32"/>
      <c r="D6" s="33"/>
      <c r="E6" s="33"/>
      <c r="F6" s="33"/>
      <c r="G6" s="33"/>
      <c r="H6" s="34"/>
      <c r="I6" s="33"/>
      <c r="J6" s="33"/>
      <c r="K6" s="33"/>
    </row>
    <row r="7" ht="15" customHeight="1" spans="1:1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5">
        <v>10</v>
      </c>
      <c r="K7" s="15">
        <v>11</v>
      </c>
    </row>
    <row r="8" ht="18.75" customHeight="1" spans="1:11">
      <c r="A8" s="35"/>
      <c r="B8" s="16"/>
      <c r="C8" s="35"/>
      <c r="D8" s="35"/>
      <c r="E8" s="35"/>
      <c r="F8" s="35"/>
      <c r="G8" s="35"/>
      <c r="H8" s="18"/>
      <c r="I8" s="18"/>
      <c r="J8" s="18"/>
      <c r="K8" s="18"/>
    </row>
    <row r="9" ht="18.75" customHeight="1" spans="1:11">
      <c r="A9" s="16"/>
      <c r="B9" s="16"/>
      <c r="C9" s="16"/>
      <c r="D9" s="16"/>
      <c r="E9" s="16"/>
      <c r="F9" s="16"/>
      <c r="G9" s="16"/>
      <c r="H9" s="18"/>
      <c r="I9" s="18"/>
      <c r="J9" s="18"/>
      <c r="K9" s="18"/>
    </row>
    <row r="10" ht="18.75" customHeight="1" spans="1:11">
      <c r="A10" s="36" t="s">
        <v>91</v>
      </c>
      <c r="B10" s="37"/>
      <c r="C10" s="37"/>
      <c r="D10" s="37"/>
      <c r="E10" s="37"/>
      <c r="F10" s="37"/>
      <c r="G10" s="38"/>
      <c r="H10" s="18"/>
      <c r="I10" s="18"/>
      <c r="J10" s="18"/>
      <c r="K10" s="18"/>
    </row>
    <row r="11" customHeight="1" spans="1:1">
      <c r="A11" s="1" t="s">
        <v>411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48031496062992" right="0.748031496062992" top="0.984251968503937" bottom="0.984251968503937" header="0.511811023622047" footer="0.511811023622047"/>
  <pageSetup paperSize="9" scale="8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5" sqref="D15"/>
    </sheetView>
  </sheetViews>
  <sheetFormatPr defaultColWidth="9.125" defaultRowHeight="14.25" customHeight="1" outlineLevelCol="6"/>
  <cols>
    <col min="1" max="1" width="27.375" style="1" customWidth="1"/>
    <col min="2" max="2" width="22.5" style="1" customWidth="1"/>
    <col min="3" max="3" width="27.375" style="1" customWidth="1"/>
    <col min="4" max="4" width="10.75" style="1" customWidth="1"/>
    <col min="5" max="5" width="23.625" style="1" customWidth="1"/>
    <col min="6" max="6" width="27.25" style="1" customWidth="1"/>
    <col min="7" max="7" width="25.625" style="1" customWidth="1"/>
    <col min="8" max="16384" width="9.125" style="1"/>
  </cols>
  <sheetData>
    <row r="1" ht="13.5" customHeight="1" spans="4:7">
      <c r="D1" s="2"/>
      <c r="G1" s="3" t="s">
        <v>412</v>
      </c>
    </row>
    <row r="2" ht="27.75" customHeight="1" spans="1:7">
      <c r="A2" s="4" t="s">
        <v>413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"单位名称："&amp;"曲靖市滇剧花灯剧非物质文化遗产保护传承展演中心"</f>
        <v>单位名称：曲靖市滇剧花灯剧非物质文化遗产保护传承展演中心</v>
      </c>
      <c r="B3" s="6"/>
      <c r="C3" s="6"/>
      <c r="D3" s="6"/>
      <c r="E3" s="7"/>
      <c r="F3" s="7"/>
      <c r="G3" s="277" t="s">
        <v>2</v>
      </c>
    </row>
    <row r="4" ht="21.75" customHeight="1" spans="1:7">
      <c r="A4" s="9" t="s">
        <v>200</v>
      </c>
      <c r="B4" s="9" t="s">
        <v>260</v>
      </c>
      <c r="C4" s="9" t="s">
        <v>202</v>
      </c>
      <c r="D4" s="10" t="s">
        <v>414</v>
      </c>
      <c r="E4" s="11" t="s">
        <v>31</v>
      </c>
      <c r="F4" s="11"/>
      <c r="G4" s="11"/>
    </row>
    <row r="5" ht="21.75" customHeight="1" spans="1:7">
      <c r="A5" s="9"/>
      <c r="B5" s="9"/>
      <c r="C5" s="9"/>
      <c r="D5" s="10"/>
      <c r="E5" s="12" t="s">
        <v>316</v>
      </c>
      <c r="F5" s="13" t="s">
        <v>415</v>
      </c>
      <c r="G5" s="13" t="s">
        <v>416</v>
      </c>
    </row>
    <row r="6" ht="40.5" customHeight="1" spans="1:7">
      <c r="A6" s="9"/>
      <c r="B6" s="9"/>
      <c r="C6" s="9"/>
      <c r="D6" s="10"/>
      <c r="E6" s="12"/>
      <c r="F6" s="13"/>
      <c r="G6" s="13"/>
    </row>
    <row r="7" ht="15.75" customHeight="1" spans="1:7">
      <c r="A7" s="14">
        <v>1</v>
      </c>
      <c r="B7" s="14">
        <v>2</v>
      </c>
      <c r="C7" s="14">
        <v>3</v>
      </c>
      <c r="D7" s="14">
        <v>4</v>
      </c>
      <c r="E7" s="14">
        <v>8</v>
      </c>
      <c r="F7" s="14">
        <v>9</v>
      </c>
      <c r="G7" s="15">
        <v>10</v>
      </c>
    </row>
    <row r="8" ht="26.25" customHeight="1" spans="1:7">
      <c r="A8" s="16" t="s">
        <v>42</v>
      </c>
      <c r="B8" s="17"/>
      <c r="C8" s="17"/>
      <c r="D8" s="17"/>
      <c r="E8" s="18">
        <v>18</v>
      </c>
      <c r="F8" s="18">
        <v>150</v>
      </c>
      <c r="G8" s="18">
        <v>150</v>
      </c>
    </row>
    <row r="9" ht="24.75" customHeight="1" spans="1:7">
      <c r="A9" s="17"/>
      <c r="B9" s="16" t="s">
        <v>417</v>
      </c>
      <c r="C9" s="16" t="s">
        <v>270</v>
      </c>
      <c r="D9" s="16" t="s">
        <v>418</v>
      </c>
      <c r="E9" s="18">
        <v>18</v>
      </c>
      <c r="F9" s="18">
        <v>150</v>
      </c>
      <c r="G9" s="18">
        <v>150</v>
      </c>
    </row>
    <row r="10" ht="18.75" customHeight="1" spans="1:7">
      <c r="A10" s="19" t="s">
        <v>28</v>
      </c>
      <c r="B10" s="20"/>
      <c r="C10" s="20"/>
      <c r="D10" s="21"/>
      <c r="E10" s="18">
        <v>18</v>
      </c>
      <c r="F10" s="18">
        <v>150</v>
      </c>
      <c r="G10" s="18">
        <v>150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恰恰</cp:lastModifiedBy>
  <dcterms:created xsi:type="dcterms:W3CDTF">2023-01-09T02:58:00Z</dcterms:created>
  <cp:lastPrinted>2024-01-31T01:57:00Z</cp:lastPrinted>
  <dcterms:modified xsi:type="dcterms:W3CDTF">2024-07-22T03:13:24Z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FFD20F5EC8B040718E937AE7CDE0B891</vt:lpwstr>
  </property>
  <property fmtid="{D5CDD505-2E9C-101B-9397-08002B2CF9AE}" pid="3" name="KSOProductBuildVer">
    <vt:lpwstr>2052-12.1.0.17147</vt:lpwstr>
  </property>
</Properties>
</file>