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E:\预算\预算公开\2024年预算公开\曲靖市第二中学2024年部门预算公开 -7.20\上传\"/>
    </mc:Choice>
  </mc:AlternateContent>
  <xr:revisionPtr revIDLastSave="0" documentId="13_ncr:1_{C97F6F38-A5AF-45DB-815C-4F3099BDF9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1">'部门收入预算表01-2'!$A:$A,'部门收入预算表01-2'!$1:$1</definedName>
    <definedName name="_xlnm.Print_Titles" localSheetId="19">部门项目中期规划预算表13!$A:$A,部门项目中期规划预算表13!$1:$1</definedName>
    <definedName name="_xlnm.Print_Titles" localSheetId="13">部门政府采购预算表08!$A:$A,部门政府采购预算表08!$1:$1</definedName>
    <definedName name="_xlnm.Print_Titles" localSheetId="2">'部门支出预算表01-03'!$A:$A,'部门支出预算表01-03'!$1:$1</definedName>
    <definedName name="_xlnm.Print_Titles" localSheetId="0">'财务收支预算总表01-1'!$A:$A,'财务收支预算总表01-1'!$1:$1</definedName>
    <definedName name="_xlnm.Print_Titles" localSheetId="3">'财政拨款收支预算总表02-1'!$A:$A,'财政拨款收支预算总表02-1'!$1:$1</definedName>
    <definedName name="_xlnm.Print_Titles" localSheetId="12">国有资本经营预算支出表07!$A:$A,国有资本经营预算支出表07!$1:$1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18">上级补助项目支出预算表12!$A:$A,上级补助项目支出预算表12!$1:$1</definedName>
    <definedName name="_xlnm.Print_Titles" localSheetId="16">'市对下转移支付绩效目标表10-2'!$A:$A,'市对下转移支付绩效目标表10-2'!$1:$1</definedName>
    <definedName name="_xlnm.Print_Titles" localSheetId="15">'市对下转移支付预算表10-1'!$A:$A,'市对下转移支付预算表10-1'!$1:$1</definedName>
    <definedName name="_xlnm.Print_Titles" localSheetId="9">'项目支出绩效目标表（本级下达）05-2'!$A:$A,'项目支出绩效目标表（本级下达）05-2'!$1:$1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17">新增资产配置表11!$A:$A,新增资产配置表11!$1:$1</definedName>
    <definedName name="_xlnm.Print_Titles" localSheetId="6">'一般公共预算“三公”经费支出预算表03'!$A:$A,'一般公共预算“三公”经费支出预算表03'!$1:$1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14">政府购买服务预算表09!$A:$A,政府购买服务预算表09!$1:$1</definedName>
    <definedName name="_xlnm.Print_Titles" localSheetId="11">政府性基金预算支出预算表06!$A:$A,政府性基金预算支出预算表06!$1:$1</definedName>
  </definedNames>
  <calcPr calcId="191029"/>
</workbook>
</file>

<file path=xl/calcChain.xml><?xml version="1.0" encoding="utf-8"?>
<calcChain xmlns="http://schemas.openxmlformats.org/spreadsheetml/2006/main">
  <c r="A3" i="20" l="1"/>
  <c r="A3" i="19"/>
  <c r="A3" i="18"/>
  <c r="A3" i="17"/>
  <c r="A3" i="16"/>
  <c r="A3" i="15"/>
  <c r="A3" i="14"/>
  <c r="A3" i="13"/>
  <c r="A3" i="12"/>
  <c r="A3" i="10"/>
  <c r="A3" i="9"/>
  <c r="A3" i="8"/>
  <c r="A3" i="7"/>
  <c r="A3" i="6"/>
  <c r="A3" i="5"/>
  <c r="C11" i="4"/>
  <c r="C10" i="4"/>
  <c r="C9" i="4"/>
  <c r="C8" i="4"/>
  <c r="A3" i="4"/>
  <c r="A3" i="3"/>
  <c r="A3" i="2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A3" i="1"/>
</calcChain>
</file>

<file path=xl/sharedStrings.xml><?xml version="1.0" encoding="utf-8"?>
<sst xmlns="http://schemas.openxmlformats.org/spreadsheetml/2006/main" count="1601" uniqueCount="546">
  <si>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</si>
  <si>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</si>
  <si>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</si>
  <si>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</si>
  <si>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</si>
  <si>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</si>
  <si>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</si>
  <si>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</si>
  <si>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</si>
  <si>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</si>
  <si>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</si>
  <si>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</si>
  <si>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</si>
  <si>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</si>
  <si>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</si>
  <si>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</si>
  <si>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</si>
  <si>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</si>
  <si>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</si>
  <si>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</si>
  <si>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</si>
  <si>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</si>
  <si>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</si>
  <si>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</si>
  <si>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</si>
  <si>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</si>
  <si>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</si>
  <si>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</si>
  <si>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</si>
  <si>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</si>
  <si>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</si>
  <si>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</si>
  <si>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</si>
  <si>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</si>
  <si>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</si>
  <si>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</si>
  <si>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</si>
  <si>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</si>
  <si>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</si>
  <si>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</si>
  <si>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</si>
  <si>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</si>
  <si>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105015</t>
  </si>
  <si>
    <t>曲靖市第二中学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</si>
  <si>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</si>
  <si>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</si>
  <si>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</si>
  <si>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</si>
  <si>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</si>
  <si>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</si>
  <si>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</si>
  <si>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</si>
  <si>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</si>
  <si>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</si>
  <si>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</si>
  <si>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</si>
  <si>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</si>
  <si>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</si>
  <si>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</si>
  <si>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</si>
  <si>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</si>
  <si>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2050204</t>
  </si>
  <si>
    <t>高中教育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</si>
  <si>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</si>
  <si>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</si>
  <si>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</si>
  <si>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</si>
  <si>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</si>
  <si>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</si>
  <si>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</si>
  <si>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</si>
  <si>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</si>
  <si>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</si>
  <si>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</si>
  <si>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</si>
  <si>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</si>
  <si>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</si>
  <si>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</si>
  <si>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</si>
  <si>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</si>
  <si>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</si>
  <si>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</si>
  <si>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</si>
  <si>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</si>
  <si>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</si>
  <si>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</si>
  <si>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</si>
  <si>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</si>
  <si>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</si>
  <si>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</si>
  <si>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</si>
  <si>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</si>
  <si>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</si>
  <si>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</si>
  <si>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</si>
  <si>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</si>
  <si>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</si>
  <si>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</si>
  <si>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</si>
  <si>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</si>
  <si>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</si>
  <si>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</si>
  <si>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</si>
  <si>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</si>
  <si>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</si>
  <si>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</si>
  <si>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</si>
  <si>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</si>
  <si>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</si>
  <si>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</si>
  <si>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</si>
  <si>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</si>
  <si>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</si>
  <si>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</si>
  <si>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</si>
  <si>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</si>
  <si>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</si>
  <si>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</si>
  <si>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</si>
  <si>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</si>
  <si>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</si>
  <si>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</si>
  <si>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</si>
  <si>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</si>
  <si>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</si>
  <si>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</si>
  <si>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</si>
  <si>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</si>
  <si>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</si>
  <si>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</si>
  <si>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</si>
  <si>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</si>
  <si>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</si>
  <si>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</si>
  <si>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</si>
  <si>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</si>
  <si>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</si>
  <si>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</si>
  <si>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</si>
  <si>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</si>
  <si>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</si>
  <si>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</si>
  <si>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</si>
  <si>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</si>
  <si>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</si>
  <si>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</si>
  <si>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</si>
  <si>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</si>
  <si>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</si>
  <si>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</si>
  <si>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502</t>
  </si>
  <si>
    <t>机关商品和服务支出</t>
  </si>
  <si>
    <t>02</t>
  </si>
  <si>
    <t>津贴补贴</t>
  </si>
  <si>
    <t>办公经费</t>
  </si>
  <si>
    <t>03</t>
  </si>
  <si>
    <t>奖金</t>
  </si>
  <si>
    <t>505</t>
  </si>
  <si>
    <t>对事业单位经常性补助</t>
  </si>
  <si>
    <t>07</t>
  </si>
  <si>
    <t>绩效工资</t>
  </si>
  <si>
    <t>08</t>
  </si>
  <si>
    <t>机关事业单位基本养老保险缴费</t>
  </si>
  <si>
    <t>商品和服务支出</t>
  </si>
  <si>
    <t>09</t>
  </si>
  <si>
    <t>职业年金缴费</t>
  </si>
  <si>
    <t>506</t>
  </si>
  <si>
    <t>对事业单位资本性补助</t>
  </si>
  <si>
    <t>职工基本医疗保险缴费</t>
  </si>
  <si>
    <t>资本性支出（一）</t>
  </si>
  <si>
    <t>公务员医疗补助缴费</t>
  </si>
  <si>
    <t>509</t>
  </si>
  <si>
    <t>对个人和家庭的补助</t>
  </si>
  <si>
    <t>其他社会保障缴费</t>
  </si>
  <si>
    <t>社会福利和救助</t>
  </si>
  <si>
    <t>助学金</t>
  </si>
  <si>
    <t>302</t>
  </si>
  <si>
    <t>05</t>
  </si>
  <si>
    <t>离退休费</t>
  </si>
  <si>
    <t>办公费</t>
  </si>
  <si>
    <t>99</t>
  </si>
  <si>
    <t>其他对个人和家庭补助</t>
  </si>
  <si>
    <t>印刷费</t>
  </si>
  <si>
    <t>水费</t>
  </si>
  <si>
    <t>06</t>
  </si>
  <si>
    <t>电费</t>
  </si>
  <si>
    <t>物业管理费</t>
  </si>
  <si>
    <t>差旅费</t>
  </si>
  <si>
    <t>维修（护）费</t>
  </si>
  <si>
    <t>会议费</t>
  </si>
  <si>
    <t>培训费</t>
  </si>
  <si>
    <t>公务接待费</t>
  </si>
  <si>
    <t>专用材料费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</si>
  <si>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</si>
  <si>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</si>
  <si>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</si>
  <si>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</si>
  <si>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</si>
  <si>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</si>
  <si>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</si>
  <si>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</si>
  <si>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</si>
  <si>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</si>
  <si>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40</t>
  </si>
  <si>
    <t>税金及附加费用</t>
  </si>
  <si>
    <t>303</t>
  </si>
  <si>
    <t>离休费</t>
  </si>
  <si>
    <t>退休费</t>
  </si>
  <si>
    <t>生活补助</t>
  </si>
  <si>
    <t>医疗费补助</t>
  </si>
  <si>
    <t>其他对个人和家庭的补助</t>
  </si>
  <si>
    <t>310</t>
  </si>
  <si>
    <t>资本性支出</t>
  </si>
  <si>
    <t>房屋建筑物购建</t>
  </si>
  <si>
    <t>办公设备购置</t>
  </si>
  <si>
    <t>专用设备购置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</si>
  <si>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</si>
  <si>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</si>
  <si>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</si>
  <si>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</si>
  <si>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</si>
  <si>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</si>
  <si>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</si>
  <si>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</si>
  <si>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</si>
  <si>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</si>
  <si>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</si>
  <si>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</si>
  <si>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</si>
  <si>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</si>
  <si>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</si>
  <si>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</si>
  <si>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</si>
  <si>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</si>
  <si>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</si>
  <si>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</si>
  <si>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</si>
  <si>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</si>
  <si>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</si>
  <si>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</si>
  <si>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</si>
  <si>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</si>
  <si>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</si>
  <si>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530300210000000018992</t>
  </si>
  <si>
    <t>事业人员支出工资</t>
  </si>
  <si>
    <t>30101</t>
  </si>
  <si>
    <t>30102</t>
  </si>
  <si>
    <t>30107</t>
  </si>
  <si>
    <t>530300231100001529124</t>
  </si>
  <si>
    <t>事业人员参照公务员规范后绩效奖</t>
  </si>
  <si>
    <t>530300210000000022706</t>
  </si>
  <si>
    <t>社会保障缴费（养老保险）</t>
  </si>
  <si>
    <t>30108</t>
  </si>
  <si>
    <t>530300210000000022703</t>
  </si>
  <si>
    <t>社会保障缴费（基本医疗保险）</t>
  </si>
  <si>
    <t>30110</t>
  </si>
  <si>
    <t>530300210000000022702</t>
  </si>
  <si>
    <t>社会保障缴费（工伤保险）</t>
  </si>
  <si>
    <t>30112</t>
  </si>
  <si>
    <t>530300210000000022705</t>
  </si>
  <si>
    <t>社会保障缴费（失业保险）</t>
  </si>
  <si>
    <t>530300210000000022701</t>
  </si>
  <si>
    <t>社会保障缴费（附加商业险）</t>
  </si>
  <si>
    <t>530300210000000022708</t>
  </si>
  <si>
    <t>社会保障缴费（住房公积金）</t>
  </si>
  <si>
    <t>30113</t>
  </si>
  <si>
    <t>530300231100001529174</t>
  </si>
  <si>
    <t>学校一般公用经费</t>
  </si>
  <si>
    <t>30201</t>
  </si>
  <si>
    <t>30213</t>
  </si>
  <si>
    <t>30202</t>
  </si>
  <si>
    <t>30206</t>
  </si>
  <si>
    <t>30205</t>
  </si>
  <si>
    <t>30209</t>
  </si>
  <si>
    <t>30211</t>
  </si>
  <si>
    <t>30216</t>
  </si>
  <si>
    <t>30218</t>
  </si>
  <si>
    <t>530300210000000022709</t>
  </si>
  <si>
    <t>离休公用经费</t>
  </si>
  <si>
    <t>530300210000000022710</t>
  </si>
  <si>
    <t>退休公用经费</t>
  </si>
  <si>
    <t>530300210000000019019</t>
  </si>
  <si>
    <t>530300210000000019015</t>
  </si>
  <si>
    <t>30228</t>
  </si>
  <si>
    <t>530300210000000019016</t>
  </si>
  <si>
    <t>30229</t>
  </si>
  <si>
    <t>530300210000000019007</t>
  </si>
  <si>
    <t>30301</t>
  </si>
  <si>
    <t>30305</t>
  </si>
  <si>
    <t>530300241100002457439</t>
  </si>
  <si>
    <t>遗属生活补助资金</t>
  </si>
  <si>
    <t>530300210000000019004</t>
  </si>
  <si>
    <t>离休人员医疗统筹费(事业)</t>
  </si>
  <si>
    <t>30307</t>
  </si>
  <si>
    <t>530300221100000822719</t>
  </si>
  <si>
    <t>曲靖市第二中学社会保障缴费专项资金</t>
  </si>
  <si>
    <t>530300231100001222147</t>
  </si>
  <si>
    <t>曲靖市第二中学事业绩效激励补助资金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</si>
  <si>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</si>
  <si>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</si>
  <si>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</si>
  <si>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</si>
  <si>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</si>
  <si>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</si>
  <si>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</si>
  <si>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家庭经济困难学生生活补助（高中）专项资金</t>
  </si>
  <si>
    <t>民生类</t>
  </si>
  <si>
    <t>530300211100000032494</t>
  </si>
  <si>
    <t>30308</t>
  </si>
  <si>
    <t>普通高中学生资助家庭经济困难学生国家助学金专项资金</t>
  </si>
  <si>
    <t>530300210000000026972</t>
  </si>
  <si>
    <t>普通高中学生资助免除家庭经济困难学生学杂费专项资金</t>
  </si>
  <si>
    <t>530300221100000344744</t>
  </si>
  <si>
    <t>曲靖市第二中学促发展专项资金</t>
  </si>
  <si>
    <t>事业发展类</t>
  </si>
  <si>
    <t>530300200000000001603</t>
  </si>
  <si>
    <t>30217</t>
  </si>
  <si>
    <t>30226</t>
  </si>
  <si>
    <t>30231</t>
  </si>
  <si>
    <t>30240</t>
  </si>
  <si>
    <t>30399</t>
  </si>
  <si>
    <t>31001</t>
  </si>
  <si>
    <t>31002</t>
  </si>
  <si>
    <t>31003</t>
  </si>
  <si>
    <t>预算05-2表</t>
  </si>
  <si>
    <t>部门项目绩效目标表（本级下达）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</si>
  <si>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</si>
  <si>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</si>
  <si>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</si>
  <si>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</si>
  <si>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</si>
  <si>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</si>
  <si>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</si>
  <si>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</si>
  <si>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</si>
  <si>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</si>
  <si>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落实普通高中国家助学金学生资助政策，对普通高中家庭经济困难在校学生发放国家助学金，本年计划资助家庭经济困难学生人数296人，按照人均每年2000元标准，共计592000元。助学金资助率达到95%以上，确保家庭经济困难学生就学，严格按照资助文件要求，一档助学金按照2500元/生/年，二挡1500元/生/年进行学生资助，使得补助对象知晓国家资助政策，办使学生满意、社会满意的教育。</t>
  </si>
  <si>
    <t>产出指标</t>
  </si>
  <si>
    <t>数量指标</t>
  </si>
  <si>
    <t>助学金补助人数</t>
  </si>
  <si>
    <t>=</t>
  </si>
  <si>
    <t>296</t>
  </si>
  <si>
    <t>人</t>
  </si>
  <si>
    <t>定量指标</t>
  </si>
  <si>
    <t>反映是否按照计划完成补助。</t>
  </si>
  <si>
    <t>质量指标</t>
  </si>
  <si>
    <t>助学金资助率</t>
  </si>
  <si>
    <t>&gt;=</t>
  </si>
  <si>
    <t>100</t>
  </si>
  <si>
    <t>%</t>
  </si>
  <si>
    <t>反映助学金的资助情况</t>
  </si>
  <si>
    <t>时效指标</t>
  </si>
  <si>
    <t>资助经费及时发放率 （ 100%）</t>
  </si>
  <si>
    <t>反映资助款项发放及时率</t>
  </si>
  <si>
    <t>成本指标</t>
  </si>
  <si>
    <t>经济成本指标</t>
  </si>
  <si>
    <t>&lt;=</t>
  </si>
  <si>
    <t>59.2</t>
  </si>
  <si>
    <t>万元</t>
  </si>
  <si>
    <t>反映项目成本不超预算。</t>
  </si>
  <si>
    <t>国家助学金一档资助标准</t>
  </si>
  <si>
    <t>2500</t>
  </si>
  <si>
    <t>元/生·年</t>
  </si>
  <si>
    <t>反映是否按标准发放国家助学金</t>
  </si>
  <si>
    <t>国家助学金二档资助标准</t>
  </si>
  <si>
    <t>1500</t>
  </si>
  <si>
    <t>效益指标</t>
  </si>
  <si>
    <t>社会效益指标</t>
  </si>
  <si>
    <t>补助对象政策知晓度</t>
  </si>
  <si>
    <t>80</t>
  </si>
  <si>
    <t>反映补助对象对政策的知晓情况</t>
  </si>
  <si>
    <t>可持续影响指标</t>
  </si>
  <si>
    <t>普通高中资助年限</t>
  </si>
  <si>
    <t>年</t>
  </si>
  <si>
    <t>反映资助年限合理性</t>
  </si>
  <si>
    <t>满意度指标</t>
  </si>
  <si>
    <t>服务对象满意度指标</t>
  </si>
  <si>
    <t>受助学生满意度</t>
  </si>
  <si>
    <t>反映学生满意度</t>
  </si>
  <si>
    <t>受助学生家属满意度</t>
  </si>
  <si>
    <t>反映受助学生家属满意度</t>
  </si>
  <si>
    <t>普通高中建档立卡贫困户学生生活费补助按照2500元/生/年，为落实普通高中建档立卡贫困户学生生活补助政策，2024年预算对普通高中建档立卡贫困户学生发放生活补助人数8人，确保建档立卡贫困户学生就学，共计20000元。</t>
  </si>
  <si>
    <t>建档立卡贫困户学生受助覆盖率</t>
  </si>
  <si>
    <t>受助学生覆盖率=受助学生/符合条件申请学生数*100%</t>
  </si>
  <si>
    <t>资助经费兑付及时率</t>
  </si>
  <si>
    <t>反映项目不超预算。</t>
  </si>
  <si>
    <t>受助标准</t>
  </si>
  <si>
    <t>元/人年</t>
  </si>
  <si>
    <t>反映是否按标准发放补助资金</t>
  </si>
  <si>
    <t>资助年限</t>
  </si>
  <si>
    <t>受助学生家长满意度</t>
  </si>
  <si>
    <t>反映家长满意度</t>
  </si>
  <si>
    <t xml:space="preserve">非税收入返还和单位自有资金用于学校事业发展，维持学校正常运转支出，满足师生日常工作学习需要，具体开支计划如下：
用财政专户资金开支维修（护）费402.85万元，开支学校办公设备购置150.15万元，专用设备购置160万元，开支学校房屋建筑物构建130万元，开支办公费50万元，开支培训费20万元，开支差旅费10万元，合计923万元。
用单位自有资金开支电费55万元，水费40万元，劳务费50万元，学生奖学金25万元，其他对个人和家庭的补助100万元，税金及附加费用10万元，物业管理费20万元，公务用车运行维护费3.8万元，接待费1万元，合计304.80万元。
国有资产出租出借收入开支维修（护）费41万元。
本项目合计1268.80万元。
</t>
  </si>
  <si>
    <t>校本培训人数</t>
  </si>
  <si>
    <t>185</t>
  </si>
  <si>
    <t>反映校本培训参加人数。</t>
  </si>
  <si>
    <t>采购设备验收通过率</t>
  </si>
  <si>
    <t>反映采购设备验收通过率。</t>
  </si>
  <si>
    <t>校园环境达标率</t>
  </si>
  <si>
    <t>90</t>
  </si>
  <si>
    <t>反映物业管理质量水平、维修维护达标率。</t>
  </si>
  <si>
    <t>建筑验收通过率</t>
  </si>
  <si>
    <t>反映房屋建筑物验收通过率。</t>
  </si>
  <si>
    <t>培训合格率</t>
  </si>
  <si>
    <t>反映培训合格率。</t>
  </si>
  <si>
    <t>资金兑付及时率</t>
  </si>
  <si>
    <t>反映资金兑付及时率。</t>
  </si>
  <si>
    <t>1312.8</t>
  </si>
  <si>
    <t>反映成本控制情况。</t>
  </si>
  <si>
    <t>高考一本率</t>
  </si>
  <si>
    <t>反映高考质量。</t>
  </si>
  <si>
    <t>学校新购设备使用年限</t>
  </si>
  <si>
    <t>反映学校新购设备使用年限是否达标。</t>
  </si>
  <si>
    <t>学校公用经费保障年限</t>
  </si>
  <si>
    <t>反映学校公用经费保障时间。</t>
  </si>
  <si>
    <t>学生满意度</t>
  </si>
  <si>
    <t>反映学校学生学习生活满意度。</t>
  </si>
  <si>
    <t>学生家长满意度</t>
  </si>
  <si>
    <t>反映学校学生家长满意度。</t>
  </si>
  <si>
    <t>认真落实国家资助政策，确保符合条件的学生及时足额获得资助。我校为云南省一级一等高中，普通高中免学杂费补助资金平均1100元/生/年，2024年预算人数102人，共计112200元。</t>
  </si>
  <si>
    <t>补助经费覆盖率</t>
  </si>
  <si>
    <t>反映补助经费覆盖率</t>
  </si>
  <si>
    <t>发放及时率</t>
  </si>
  <si>
    <t>反映资助款项兑付及时率</t>
  </si>
  <si>
    <t>11.22</t>
  </si>
  <si>
    <t>资助标准</t>
  </si>
  <si>
    <t>1100</t>
  </si>
  <si>
    <t>反映是否按标准兑付学杂费补助</t>
  </si>
  <si>
    <t>政策知晓率</t>
  </si>
  <si>
    <t>反映补助政策的宣传效果情况。
政策知晓率=调查中补助政策知晓人数/调查总人数*100%</t>
  </si>
  <si>
    <t>受益学生满意度</t>
  </si>
  <si>
    <t>反映获补助受益对象的满意程度。</t>
  </si>
  <si>
    <t>受益学生家长满意度</t>
  </si>
  <si>
    <t>预算05-3表</t>
  </si>
  <si>
    <t>项目支出绩效目标表（另文下达）</t>
  </si>
  <si>
    <t>预算06表</t>
  </si>
  <si>
    <t>政府性基金预算支出预算表</t>
  </si>
  <si>
    <t>单位名称：预算科</t>
  </si>
  <si>
    <t>单位名称</t>
  </si>
  <si>
    <t>本年政府性基金预算支出</t>
  </si>
  <si>
    <t>国有资本经营预算支出预算表</t>
  </si>
  <si>
    <t>本年国有资本经营预算支出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</si>
  <si>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</si>
  <si>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</si>
  <si>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</si>
  <si>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</si>
  <si>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</si>
  <si>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</si>
  <si>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</si>
  <si>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</si>
  <si>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</si>
  <si>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</si>
  <si>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</si>
  <si>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80400281</t>
  </si>
  <si>
    <t>曲靖市第二中学计算机采购项目</t>
  </si>
  <si>
    <t>A02010105 台式计算机</t>
  </si>
  <si>
    <t>元</t>
  </si>
  <si>
    <t>曲靖市第二中学台式计算机采购项目</t>
  </si>
  <si>
    <t>曲靖市第二中学交换设备采购项目</t>
  </si>
  <si>
    <t>A02010202 交换设备</t>
  </si>
  <si>
    <t>曲靖市第二中学防火墙采购项目</t>
  </si>
  <si>
    <t>A02010301 防火墙</t>
  </si>
  <si>
    <t>曲靖市第二中学网上行为管理设备采购项目</t>
  </si>
  <si>
    <t>A02010311 网上行为管理设备</t>
  </si>
  <si>
    <t>曲靖市第二中学硬盘录像机采购项目</t>
  </si>
  <si>
    <t>A02010399 其他信息安全设备</t>
  </si>
  <si>
    <t>曲靖市第二中学一体机采购项目</t>
  </si>
  <si>
    <t>A02020800 触控一体机</t>
  </si>
  <si>
    <t>曲靖市第二中学打印机采购项目</t>
  </si>
  <si>
    <t>A02021003 A4黑白打印机</t>
  </si>
  <si>
    <t>曲靖市第二中学LDE屏采购项目</t>
  </si>
  <si>
    <t>A02021103 LED显示屏</t>
  </si>
  <si>
    <t>曲靖市第二中学电梯采购项目</t>
  </si>
  <si>
    <t>A02051227 电梯</t>
  </si>
  <si>
    <t>曲靖市第二中学会议系统设备采购项目</t>
  </si>
  <si>
    <t>A02080899 其他视频会议系统设备</t>
  </si>
  <si>
    <t>曲靖市第二中学视频会议系统设备采购项目</t>
  </si>
  <si>
    <t>曲靖市第二中学车辆保险服务采购项目</t>
  </si>
  <si>
    <t>C1804010201 机动车保险服务</t>
  </si>
  <si>
    <t>曲靖市第二中学物业管理服务采购项目</t>
  </si>
  <si>
    <t>C21040001 物业管理服务</t>
  </si>
  <si>
    <t>曲靖市第二中学公车维修保养服务采购项目</t>
  </si>
  <si>
    <t>C23120301 车辆维修和保养服务</t>
  </si>
  <si>
    <t>曲靖市第二中学车辆加油服务采购项目</t>
  </si>
  <si>
    <t>C23120302 车辆加油、添加燃料服务</t>
  </si>
  <si>
    <t>曲靖市第二中学保安服务采购项目</t>
  </si>
  <si>
    <t>C05040300 保安服务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</si>
  <si>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</si>
  <si>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</si>
  <si>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</si>
  <si>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</si>
  <si>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</si>
  <si>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</si>
  <si>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</si>
  <si>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</si>
  <si>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</si>
  <si>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</si>
  <si>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</si>
  <si>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</si>
  <si>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</si>
  <si>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</si>
  <si>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</si>
  <si>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</si>
  <si>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</si>
  <si>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</si>
  <si>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</si>
  <si>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</si>
  <si>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</si>
  <si>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</si>
  <si>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</si>
  <si>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</si>
  <si>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</si>
  <si>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</si>
  <si>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</si>
  <si>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</si>
  <si>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</si>
  <si>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</si>
  <si>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</si>
  <si>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</si>
  <si>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</si>
  <si>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</si>
  <si>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</si>
  <si>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</si>
  <si>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预算12表</t>
  </si>
  <si>
    <t>上级补助项目支出预算表</t>
  </si>
  <si>
    <t>上级补助</t>
  </si>
  <si>
    <t>预算13表</t>
  </si>
  <si>
    <t>部门项目中期规划预算表</t>
  </si>
  <si>
    <t>项目级次</t>
  </si>
  <si>
    <t>2023年</t>
  </si>
  <si>
    <t>2024年</t>
  </si>
  <si>
    <t>2025年</t>
  </si>
  <si>
    <t>312 民生类</t>
  </si>
  <si>
    <t>本级</t>
  </si>
  <si>
    <t>313 事业发展类</t>
  </si>
  <si>
    <t/>
  </si>
  <si>
    <t>说明：曲靖市第二中学无一般公共预算“三公”经费支出。</t>
  </si>
  <si>
    <t>单位名称：曲靖市第二中学</t>
  </si>
  <si>
    <t>说明：曲靖市第二中学无另文下达项目支出绩效目标。</t>
  </si>
  <si>
    <t>说明：曲靖市第二中学无政府性基金预算支出预算。</t>
  </si>
  <si>
    <t>说明：曲靖市第二中学无国有资本经营预算支出。</t>
  </si>
  <si>
    <t>说明：曲靖市第二中学无政府购买服务预算。</t>
  </si>
  <si>
    <t>说明：曲靖市第二中学无市对下转移支付预算。</t>
  </si>
  <si>
    <t>说明：曲靖市第二中学无对下转移支付绩效目标。</t>
  </si>
  <si>
    <t>说明：曲靖市第二中学无新增资产配置。</t>
    <phoneticPr fontId="31" type="noConversion"/>
  </si>
  <si>
    <t>说明：曲靖市第二中学无上级补助项目支出预算。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</si>
</sst>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3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0"/>
      <color rgb="FF000000"/>
      <name val="Arial"/>
      <family val="2"/>
    </font>
    <font>
      <sz val="32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11"/>
      <color theme="1"/>
      <name val="Calibri"/>
      <family val="2"/>
    </font>
    <font>
      <sz val="11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family val="3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family val="2"/>
    </font>
    <font>
      <sz val="12"/>
      <color rgb="FF000000"/>
      <name val="宋体"/>
      <family val="3"/>
      <charset val="134"/>
    </font>
    <font>
      <b/>
      <sz val="9"/>
      <color theme="1"/>
      <name val="宋体"/>
      <family val="3"/>
      <charset val="134"/>
    </font>
    <font>
      <sz val="20"/>
      <color rgb="FF000000"/>
      <name val="Microsoft Sans Serif"/>
      <family val="2"/>
    </font>
    <font>
      <sz val="10.5"/>
      <color rgb="FF000000"/>
      <name val="normal"/>
      <family val="1"/>
    </font>
    <font>
      <sz val="10.5"/>
      <color rgb="FF000000"/>
      <name val="SimSun"/>
      <charset val="134"/>
    </font>
    <font>
      <sz val="10.5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.5"/>
      <color theme="1"/>
      <name val="normal"/>
      <family val="1"/>
    </font>
    <font>
      <sz val="9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Microsoft YaHei UI"/>
      <family val="2"/>
      <charset val="134"/>
    </font>
    <font>
      <b/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32">
    <xf numFmtId="0" fontId="0" fillId="0" borderId="0"/>
    <xf numFmtId="176" fontId="27" fillId="0" borderId="1">
      <alignment horizontal="right" vertical="center"/>
    </xf>
    <xf numFmtId="49" fontId="27" fillId="0" borderId="1">
      <alignment horizontal="left" vertical="center" wrapText="1"/>
    </xf>
    <xf numFmtId="176" fontId="27" fillId="0" borderId="1">
      <alignment horizontal="right" vertical="center"/>
    </xf>
    <xf numFmtId="177" fontId="27" fillId="0" borderId="1">
      <alignment horizontal="right" vertical="center"/>
    </xf>
    <xf numFmtId="178" fontId="27" fillId="0" borderId="1">
      <alignment horizontal="right" vertical="center"/>
    </xf>
    <xf numFmtId="179" fontId="27" fillId="0" borderId="1">
      <alignment horizontal="right" vertical="center"/>
    </xf>
    <xf numFmtId="10" fontId="27" fillId="0" borderId="1">
      <alignment horizontal="right" vertical="center"/>
    </xf>
    <xf numFmtId="180" fontId="27" fillId="0" borderId="1">
      <alignment horizontal="right" vertical="center"/>
    </xf>
    <xf numFmtId="0" fontId="1" fillId="0" borderId="0"/>
    <xf numFmtId="0" fontId="6" fillId="0" borderId="0">
      <alignment horizontal="center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left" vertical="center"/>
    </xf>
    <xf numFmtId="0" fontId="3" fillId="0" borderId="4">
      <alignment horizontal="left" vertical="center"/>
    </xf>
    <xf numFmtId="0" fontId="1" fillId="0" borderId="1"/>
    <xf numFmtId="0" fontId="28" fillId="0" borderId="4">
      <alignment horizontal="center" vertical="center"/>
    </xf>
    <xf numFmtId="0" fontId="28" fillId="0" borderId="4">
      <alignment horizontal="center" vertical="center"/>
      <protection locked="0"/>
    </xf>
    <xf numFmtId="0" fontId="2" fillId="0" borderId="0">
      <alignment horizontal="center" vertical="top"/>
    </xf>
    <xf numFmtId="0" fontId="25" fillId="0" borderId="0">
      <alignment horizontal="center" vertical="center"/>
    </xf>
    <xf numFmtId="0" fontId="4" fillId="0" borderId="7">
      <alignment horizontal="center" vertical="center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4" fontId="3" fillId="0" borderId="11">
      <alignment horizontal="right" vertical="center"/>
      <protection locked="0"/>
    </xf>
    <xf numFmtId="4" fontId="28" fillId="0" borderId="11">
      <alignment horizontal="right" vertical="center"/>
    </xf>
    <xf numFmtId="4" fontId="3" fillId="0" borderId="11">
      <alignment horizontal="right" vertical="center"/>
    </xf>
    <xf numFmtId="0" fontId="28" fillId="0" borderId="1">
      <alignment horizontal="center" vertical="center"/>
    </xf>
    <xf numFmtId="0" fontId="3" fillId="0" borderId="0">
      <alignment horizontal="right"/>
    </xf>
    <xf numFmtId="4" fontId="28" fillId="0" borderId="1">
      <alignment horizontal="right" vertical="center"/>
    </xf>
    <xf numFmtId="0" fontId="3" fillId="0" borderId="1">
      <alignment horizontal="right" vertical="center"/>
    </xf>
    <xf numFmtId="4" fontId="28" fillId="0" borderId="1">
      <alignment horizontal="right" vertical="center"/>
      <protection locked="0"/>
    </xf>
    <xf numFmtId="0" fontId="29" fillId="0" borderId="0">
      <alignment vertical="top"/>
      <protection locked="0"/>
    </xf>
    <xf numFmtId="0" fontId="1" fillId="0" borderId="0"/>
    <xf numFmtId="0" fontId="6" fillId="0" borderId="0">
      <alignment horizontal="center" vertical="center"/>
      <protection locked="0"/>
    </xf>
    <xf numFmtId="0" fontId="1" fillId="0" borderId="2">
      <alignment horizontal="center" vertical="center" wrapText="1"/>
      <protection locked="0"/>
    </xf>
    <xf numFmtId="0" fontId="1" fillId="0" borderId="3">
      <alignment horizontal="center" vertical="center" wrapText="1"/>
    </xf>
    <xf numFmtId="0" fontId="1" fillId="0" borderId="4">
      <alignment horizontal="center" vertical="center"/>
    </xf>
    <xf numFmtId="0" fontId="3" fillId="0" borderId="5">
      <alignment horizontal="center" vertical="center"/>
      <protection locked="0"/>
    </xf>
    <xf numFmtId="0" fontId="1" fillId="0" borderId="8">
      <alignment horizontal="center" vertical="center" wrapText="1"/>
      <protection locked="0"/>
    </xf>
    <xf numFmtId="0" fontId="1" fillId="0" borderId="9">
      <alignment horizontal="center" vertical="center" wrapText="1"/>
    </xf>
    <xf numFmtId="0" fontId="1" fillId="0" borderId="10">
      <alignment horizontal="center" vertical="center"/>
    </xf>
    <xf numFmtId="0" fontId="3" fillId="0" borderId="7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1" fillId="0" borderId="6">
      <alignment horizontal="center" vertical="center" wrapText="1"/>
    </xf>
    <xf numFmtId="3" fontId="1" fillId="0" borderId="5">
      <alignment horizontal="center" vertical="center"/>
    </xf>
    <xf numFmtId="3" fontId="1" fillId="0" borderId="1">
      <alignment horizontal="center" vertical="center"/>
    </xf>
    <xf numFmtId="0" fontId="1" fillId="0" borderId="6">
      <alignment horizontal="center" vertical="center"/>
      <protection locked="0"/>
    </xf>
    <xf numFmtId="0" fontId="1" fillId="0" borderId="12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12">
      <alignment horizontal="center" vertical="center" wrapText="1"/>
    </xf>
    <xf numFmtId="0" fontId="1" fillId="0" borderId="10">
      <alignment horizontal="center" vertical="center" wrapText="1"/>
      <protection locked="0"/>
    </xf>
    <xf numFmtId="0" fontId="1" fillId="0" borderId="7">
      <alignment horizontal="center" vertical="center" wrapText="1"/>
    </xf>
    <xf numFmtId="0" fontId="1" fillId="0" borderId="10">
      <alignment horizontal="center" vertical="center" wrapText="1"/>
    </xf>
    <xf numFmtId="0" fontId="1" fillId="0" borderId="9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0" fontId="1" fillId="0" borderId="4">
      <alignment horizontal="center" vertical="center"/>
      <protection locked="0"/>
    </xf>
    <xf numFmtId="3" fontId="1" fillId="0" borderId="4">
      <alignment horizontal="center" vertical="center"/>
    </xf>
    <xf numFmtId="4" fontId="3" fillId="0" borderId="4">
      <alignment horizontal="right" vertical="center"/>
      <protection locked="0"/>
    </xf>
    <xf numFmtId="3" fontId="1" fillId="0" borderId="10">
      <alignment horizontal="center" vertical="center"/>
    </xf>
    <xf numFmtId="4" fontId="3" fillId="0" borderId="10">
      <alignment horizontal="right" vertical="center"/>
      <protection locked="0"/>
    </xf>
    <xf numFmtId="0" fontId="3" fillId="0" borderId="10">
      <alignment horizontal="right" vertical="center"/>
      <protection locked="0"/>
    </xf>
    <xf numFmtId="0" fontId="3" fillId="0" borderId="0">
      <alignment horizontal="right" wrapText="1"/>
      <protection locked="0"/>
    </xf>
    <xf numFmtId="0" fontId="1" fillId="0" borderId="8">
      <alignment horizontal="center" vertical="center" wrapText="1"/>
    </xf>
    <xf numFmtId="0" fontId="3" fillId="0" borderId="10">
      <alignment horizontal="righ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29" fillId="0" borderId="0">
      <alignment vertical="top"/>
      <protection locked="0"/>
    </xf>
    <xf numFmtId="0" fontId="1" fillId="0" borderId="0"/>
    <xf numFmtId="0" fontId="3" fillId="0" borderId="0">
      <alignment horizontal="left" vertical="center" wrapText="1"/>
      <protection locked="0"/>
    </xf>
    <xf numFmtId="0" fontId="1" fillId="0" borderId="11">
      <alignment horizontal="center" vertical="center" wrapText="1"/>
      <protection locked="0"/>
    </xf>
    <xf numFmtId="0" fontId="1" fillId="0" borderId="10">
      <alignment horizontal="center" vertical="center" wrapText="1"/>
    </xf>
    <xf numFmtId="3" fontId="4" fillId="0" borderId="10">
      <alignment horizontal="center" vertical="center"/>
      <protection locked="0"/>
    </xf>
    <xf numFmtId="3" fontId="4" fillId="0" borderId="10">
      <alignment horizontal="center" vertical="center"/>
    </xf>
    <xf numFmtId="0" fontId="1" fillId="0" borderId="8">
      <alignment horizontal="center" vertical="center"/>
    </xf>
    <xf numFmtId="0" fontId="1" fillId="0" borderId="8">
      <alignment horizontal="center" vertical="center" wrapText="1"/>
    </xf>
    <xf numFmtId="3" fontId="4" fillId="0" borderId="10">
      <alignment horizontal="center" vertical="top"/>
      <protection locked="0"/>
    </xf>
    <xf numFmtId="0" fontId="1" fillId="0" borderId="10">
      <alignment horizontal="center" vertical="top"/>
    </xf>
    <xf numFmtId="0" fontId="1" fillId="0" borderId="0">
      <alignment vertical="center"/>
    </xf>
    <xf numFmtId="0" fontId="24" fillId="0" borderId="0">
      <alignment horizontal="center" vertical="center"/>
    </xf>
    <xf numFmtId="0" fontId="25" fillId="0" borderId="0">
      <alignment horizontal="center" vertical="center"/>
    </xf>
    <xf numFmtId="49" fontId="1" fillId="0" borderId="0"/>
    <xf numFmtId="0" fontId="1" fillId="0" borderId="5">
      <alignment horizontal="center" vertical="center"/>
    </xf>
    <xf numFmtId="49" fontId="1" fillId="0" borderId="0"/>
    <xf numFmtId="0" fontId="20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0" fillId="0" borderId="5">
      <alignment horizontal="center" vertical="center"/>
    </xf>
    <xf numFmtId="49" fontId="4" fillId="0" borderId="6">
      <alignment horizontal="center" vertical="center" wrapText="1"/>
    </xf>
    <xf numFmtId="0" fontId="30" fillId="0" borderId="6">
      <alignment horizontal="center" vertical="center"/>
    </xf>
    <xf numFmtId="49" fontId="4" fillId="0" borderId="7">
      <alignment horizontal="center" vertical="center" wrapText="1"/>
    </xf>
    <xf numFmtId="0" fontId="30" fillId="0" borderId="7">
      <alignment horizontal="center" vertical="center"/>
    </xf>
    <xf numFmtId="0" fontId="7" fillId="0" borderId="1">
      <alignment horizontal="center" vertical="center"/>
    </xf>
    <xf numFmtId="0" fontId="1" fillId="0" borderId="7">
      <alignment horizontal="center" vertical="center"/>
    </xf>
    <xf numFmtId="0" fontId="1" fillId="0" borderId="0">
      <alignment horizontal="center" wrapText="1"/>
    </xf>
    <xf numFmtId="0" fontId="17" fillId="0" borderId="0">
      <alignment horizontal="center" vertical="center" wrapText="1"/>
    </xf>
    <xf numFmtId="0" fontId="18" fillId="0" borderId="1">
      <alignment horizontal="center" vertical="center" wrapText="1"/>
    </xf>
    <xf numFmtId="0" fontId="18" fillId="0" borderId="5">
      <alignment horizontal="center" vertical="center" wrapText="1"/>
    </xf>
    <xf numFmtId="0" fontId="1" fillId="0" borderId="0"/>
    <xf numFmtId="0" fontId="4" fillId="0" borderId="4">
      <alignment horizontal="center" vertical="center"/>
      <protection locked="0"/>
    </xf>
    <xf numFmtId="0" fontId="3" fillId="0" borderId="1">
      <alignment horizontal="left" vertical="center"/>
    </xf>
    <xf numFmtId="0" fontId="1" fillId="0" borderId="0">
      <alignment vertical="top"/>
      <protection locked="0"/>
    </xf>
    <xf numFmtId="0" fontId="4" fillId="0" borderId="0">
      <alignment horizontal="left" vertical="center"/>
      <protection locked="0"/>
    </xf>
    <xf numFmtId="0" fontId="3" fillId="0" borderId="6">
      <alignment horizontal="left" vertical="center"/>
      <protection locked="0"/>
    </xf>
    <xf numFmtId="49" fontId="1" fillId="0" borderId="0">
      <protection locked="0"/>
    </xf>
    <xf numFmtId="0" fontId="3" fillId="0" borderId="7">
      <alignment horizontal="left" vertical="center"/>
      <protection locked="0"/>
    </xf>
    <xf numFmtId="0" fontId="4" fillId="0" borderId="5">
      <alignment horizontal="center" vertical="center" wrapText="1"/>
      <protection locked="0"/>
    </xf>
    <xf numFmtId="0" fontId="4" fillId="0" borderId="7">
      <alignment horizontal="center" vertical="center" wrapText="1"/>
      <protection locked="0"/>
    </xf>
    <xf numFmtId="0" fontId="4" fillId="0" borderId="7">
      <alignment horizontal="center" vertical="center"/>
      <protection locked="0"/>
    </xf>
    <xf numFmtId="0" fontId="1" fillId="0" borderId="7">
      <alignment horizontal="center"/>
    </xf>
    <xf numFmtId="0" fontId="1" fillId="0" borderId="0"/>
    <xf numFmtId="0" fontId="1" fillId="0" borderId="0">
      <alignment vertical="top"/>
    </xf>
    <xf numFmtId="0" fontId="4" fillId="0" borderId="13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8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horizontal="right"/>
      <protection locked="0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1" fillId="0" borderId="6">
      <alignment horizontal="center" vertical="center"/>
      <protection locked="0"/>
    </xf>
    <xf numFmtId="49" fontId="9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0" fontId="10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0" fillId="0" borderId="0">
      <alignment horizontal="center" vertical="center"/>
    </xf>
    <xf numFmtId="0" fontId="1" fillId="0" borderId="0"/>
    <xf numFmtId="0" fontId="4" fillId="0" borderId="10">
      <alignment horizontal="center" vertical="center"/>
    </xf>
    <xf numFmtId="0" fontId="4" fillId="0" borderId="10">
      <alignment horizontal="center" vertical="center"/>
      <protection locked="0"/>
    </xf>
    <xf numFmtId="0" fontId="3" fillId="0" borderId="0">
      <alignment horizontal="right"/>
    </xf>
    <xf numFmtId="0" fontId="1" fillId="0" borderId="0">
      <alignment wrapText="1"/>
    </xf>
    <xf numFmtId="0" fontId="3" fillId="0" borderId="0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 wrapText="1"/>
    </xf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3" fillId="0" borderId="10">
      <alignment horizontal="left" vertical="center" wrapText="1"/>
    </xf>
    <xf numFmtId="0" fontId="3" fillId="0" borderId="12">
      <alignment horizontal="left" vertical="center"/>
    </xf>
    <xf numFmtId="0" fontId="3" fillId="0" borderId="10">
      <alignment horizontal="left" vertical="center"/>
    </xf>
    <xf numFmtId="0" fontId="1" fillId="0" borderId="0">
      <protection locked="0"/>
    </xf>
    <xf numFmtId="0" fontId="4" fillId="0" borderId="8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3" fillId="0" borderId="10">
      <alignment horizontal="right" vertical="center"/>
      <protection locked="0"/>
    </xf>
    <xf numFmtId="0" fontId="3" fillId="0" borderId="10">
      <alignment horizontal="right" vertical="center"/>
    </xf>
    <xf numFmtId="0" fontId="3" fillId="0" borderId="0">
      <alignment vertical="top" wrapText="1"/>
      <protection locked="0"/>
    </xf>
    <xf numFmtId="0" fontId="2" fillId="0" borderId="0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2">
      <alignment horizontal="center" vertical="center"/>
      <protection locked="0"/>
    </xf>
    <xf numFmtId="0" fontId="3" fillId="0" borderId="0">
      <alignment horizontal="right" vertical="center" wrapText="1"/>
      <protection locked="0"/>
    </xf>
    <xf numFmtId="0" fontId="3" fillId="0" borderId="0">
      <alignment horizontal="right" wrapText="1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0">
      <alignment horizontal="right" wrapText="1"/>
    </xf>
    <xf numFmtId="0" fontId="1" fillId="0" borderId="0"/>
    <xf numFmtId="0" fontId="8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8" fillId="0" borderId="0">
      <alignment horizontal="center" vertical="center"/>
    </xf>
    <xf numFmtId="0" fontId="4" fillId="0" borderId="0">
      <alignment wrapText="1"/>
    </xf>
    <xf numFmtId="0" fontId="1" fillId="0" borderId="0">
      <alignment horizontal="right" vertical="center"/>
    </xf>
    <xf numFmtId="0" fontId="4" fillId="0" borderId="0">
      <alignment horizontal="right" wrapText="1"/>
    </xf>
    <xf numFmtId="0" fontId="4" fillId="0" borderId="13">
      <alignment horizontal="center" vertical="center" wrapText="1"/>
    </xf>
    <xf numFmtId="0" fontId="7" fillId="0" borderId="0">
      <alignment vertical="top"/>
    </xf>
    <xf numFmtId="0" fontId="4" fillId="0" borderId="0">
      <protection locked="0"/>
    </xf>
    <xf numFmtId="0" fontId="4" fillId="0" borderId="5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1" fillId="0" borderId="1">
      <alignment horizontal="center"/>
    </xf>
    <xf numFmtId="0" fontId="1" fillId="0" borderId="0">
      <alignment vertical="center"/>
    </xf>
    <xf numFmtId="0" fontId="6" fillId="0" borderId="0">
      <alignment horizontal="center" vertical="center"/>
    </xf>
    <xf numFmtId="0" fontId="4" fillId="0" borderId="1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1" fillId="0" borderId="0">
      <alignment vertical="center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1" fillId="0" borderId="0"/>
    <xf numFmtId="0" fontId="3" fillId="0" borderId="1">
      <alignment horizontal="left" vertical="center" wrapText="1"/>
    </xf>
    <xf numFmtId="0" fontId="1" fillId="0" borderId="5">
      <alignment horizontal="center" vertical="center" wrapText="1"/>
      <protection locked="0"/>
    </xf>
    <xf numFmtId="0" fontId="3" fillId="0" borderId="6">
      <alignment horizontal="left" vertical="center"/>
    </xf>
    <xf numFmtId="0" fontId="3" fillId="0" borderId="7">
      <alignment horizontal="left" vertical="center"/>
    </xf>
    <xf numFmtId="0" fontId="4" fillId="0" borderId="3">
      <alignment horizontal="center" vertical="center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3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 wrapText="1"/>
      <protection locked="0"/>
    </xf>
    <xf numFmtId="0" fontId="4" fillId="0" borderId="0"/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</cellStyleXfs>
  <cellXfs count="319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213">
      <alignment horizontal="center" vertical="center"/>
    </xf>
    <xf numFmtId="0" fontId="1" fillId="0" borderId="1" xfId="231">
      <alignment horizontal="center" vertical="center"/>
      <protection locked="0"/>
    </xf>
    <xf numFmtId="49" fontId="5" fillId="0" borderId="1" xfId="2" applyFont="1">
      <alignment horizontal="left" vertical="center" wrapText="1"/>
    </xf>
    <xf numFmtId="0" fontId="0" fillId="0" borderId="1" xfId="0" applyBorder="1"/>
    <xf numFmtId="176" fontId="5" fillId="0" borderId="1" xfId="0" applyNumberFormat="1" applyFont="1" applyBorder="1" applyAlignment="1">
      <alignment horizontal="right" vertical="center"/>
    </xf>
    <xf numFmtId="49" fontId="1" fillId="0" borderId="0" xfId="218"/>
    <xf numFmtId="0" fontId="4" fillId="0" borderId="0" xfId="223"/>
    <xf numFmtId="0" fontId="4" fillId="0" borderId="2" xfId="225">
      <alignment horizontal="center" vertical="center"/>
    </xf>
    <xf numFmtId="0" fontId="4" fillId="0" borderId="4" xfId="221">
      <alignment horizontal="center" vertical="center" wrapText="1"/>
    </xf>
    <xf numFmtId="0" fontId="4" fillId="0" borderId="4" xfId="226">
      <alignment horizontal="center" vertical="center"/>
    </xf>
    <xf numFmtId="0" fontId="3" fillId="0" borderId="1" xfId="202">
      <alignment horizontal="left" vertical="center" wrapText="1"/>
    </xf>
    <xf numFmtId="0" fontId="1" fillId="0" borderId="0" xfId="228">
      <alignment horizontal="right" vertical="center"/>
      <protection locked="0"/>
    </xf>
    <xf numFmtId="0" fontId="4" fillId="0" borderId="5" xfId="224">
      <alignment horizontal="center" vertical="center"/>
    </xf>
    <xf numFmtId="0" fontId="3" fillId="0" borderId="0" xfId="199">
      <alignment horizontal="right" vertical="center"/>
    </xf>
    <xf numFmtId="0" fontId="4" fillId="0" borderId="1" xfId="193">
      <alignment horizontal="center" vertical="center" wrapText="1"/>
    </xf>
    <xf numFmtId="0" fontId="3" fillId="0" borderId="1" xfId="195">
      <alignment horizontal="center" vertical="center" wrapText="1"/>
      <protection locked="0"/>
    </xf>
    <xf numFmtId="0" fontId="3" fillId="0" borderId="7" xfId="196">
      <alignment vertical="center" wrapText="1"/>
      <protection locked="0"/>
    </xf>
    <xf numFmtId="0" fontId="4" fillId="0" borderId="1" xfId="184">
      <alignment horizontal="center" vertical="center"/>
      <protection locked="0"/>
    </xf>
    <xf numFmtId="0" fontId="4" fillId="0" borderId="1" xfId="185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174">
      <alignment horizontal="right" vertical="center"/>
    </xf>
    <xf numFmtId="0" fontId="7" fillId="0" borderId="0" xfId="177">
      <alignment vertical="top"/>
    </xf>
    <xf numFmtId="0" fontId="4" fillId="0" borderId="0" xfId="173">
      <alignment wrapText="1"/>
    </xf>
    <xf numFmtId="0" fontId="4" fillId="0" borderId="0" xfId="178">
      <protection locked="0"/>
    </xf>
    <xf numFmtId="0" fontId="4" fillId="0" borderId="1" xfId="176" applyBorder="1">
      <alignment horizontal="center" vertical="center" wrapText="1"/>
    </xf>
    <xf numFmtId="0" fontId="4" fillId="0" borderId="1" xfId="170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171">
      <alignment vertical="center" wrapText="1"/>
    </xf>
    <xf numFmtId="0" fontId="3" fillId="0" borderId="0" xfId="189">
      <alignment horizontal="right" vertical="center"/>
      <protection locked="0"/>
    </xf>
    <xf numFmtId="0" fontId="1" fillId="0" borderId="1" xfId="181">
      <alignment horizontal="center"/>
    </xf>
    <xf numFmtId="0" fontId="1" fillId="0" borderId="0" xfId="139">
      <alignment wrapText="1"/>
    </xf>
    <xf numFmtId="0" fontId="1" fillId="0" borderId="0" xfId="149">
      <protection locked="0"/>
    </xf>
    <xf numFmtId="0" fontId="4" fillId="0" borderId="10" xfId="145">
      <alignment horizontal="center" vertical="center" wrapText="1"/>
    </xf>
    <xf numFmtId="0" fontId="4" fillId="0" borderId="10" xfId="152">
      <alignment horizontal="center" vertical="center" wrapText="1"/>
      <protection locked="0"/>
    </xf>
    <xf numFmtId="0" fontId="3" fillId="0" borderId="10" xfId="146">
      <alignment horizontal="left" vertical="center" wrapText="1"/>
    </xf>
    <xf numFmtId="0" fontId="3" fillId="0" borderId="10" xfId="153">
      <alignment horizontal="right" vertical="center"/>
      <protection locked="0"/>
    </xf>
    <xf numFmtId="0" fontId="3" fillId="0" borderId="0" xfId="155">
      <alignment vertical="top" wrapText="1"/>
      <protection locked="0"/>
    </xf>
    <xf numFmtId="0" fontId="3" fillId="0" borderId="0" xfId="159">
      <alignment horizontal="right"/>
      <protection locked="0"/>
    </xf>
    <xf numFmtId="0" fontId="3" fillId="0" borderId="0" xfId="162">
      <alignment horizontal="right" vertical="center" wrapText="1"/>
      <protection locked="0"/>
    </xf>
    <xf numFmtId="0" fontId="3" fillId="0" borderId="0" xfId="165">
      <alignment horizontal="right" vertical="center" wrapText="1"/>
    </xf>
    <xf numFmtId="0" fontId="3" fillId="0" borderId="0" xfId="163">
      <alignment horizontal="right" wrapText="1"/>
      <protection locked="0"/>
    </xf>
    <xf numFmtId="0" fontId="4" fillId="0" borderId="10" xfId="136">
      <alignment horizontal="center" vertical="center"/>
    </xf>
    <xf numFmtId="0" fontId="4" fillId="0" borderId="10" xfId="137">
      <alignment horizontal="center" vertical="center"/>
      <protection locked="0"/>
    </xf>
    <xf numFmtId="0" fontId="3" fillId="0" borderId="10" xfId="154">
      <alignment horizontal="right" vertical="center"/>
    </xf>
    <xf numFmtId="0" fontId="3" fillId="0" borderId="0" xfId="0" applyFont="1" applyAlignment="1">
      <alignment horizontal="right"/>
    </xf>
    <xf numFmtId="0" fontId="9" fillId="0" borderId="0" xfId="122">
      <alignment horizontal="right"/>
      <protection locked="0"/>
    </xf>
    <xf numFmtId="49" fontId="9" fillId="0" borderId="0" xfId="127">
      <protection locked="0"/>
    </xf>
    <xf numFmtId="0" fontId="1" fillId="0" borderId="0" xfId="133">
      <alignment horizontal="right"/>
    </xf>
    <xf numFmtId="0" fontId="3" fillId="0" borderId="0" xfId="138">
      <alignment horizontal="right"/>
    </xf>
    <xf numFmtId="49" fontId="4" fillId="0" borderId="1" xfId="130">
      <alignment horizontal="center" vertical="center"/>
      <protection locked="0"/>
    </xf>
    <xf numFmtId="0" fontId="3" fillId="0" borderId="1" xfId="214">
      <alignment horizontal="left" vertical="center" wrapText="1"/>
      <protection locked="0"/>
    </xf>
    <xf numFmtId="0" fontId="1" fillId="0" borderId="0" xfId="0" applyFont="1" applyAlignment="1">
      <alignment horizontal="right"/>
    </xf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194">
      <alignment vertical="center" wrapText="1"/>
    </xf>
    <xf numFmtId="0" fontId="3" fillId="0" borderId="1" xfId="186">
      <alignment horizontal="center" vertical="center" wrapText="1"/>
    </xf>
    <xf numFmtId="0" fontId="3" fillId="0" borderId="1" xfId="188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1" fillId="0" borderId="0" xfId="105">
      <alignment vertical="top"/>
      <protection locked="0"/>
    </xf>
    <xf numFmtId="49" fontId="1" fillId="0" borderId="0" xfId="108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1" xfId="104">
      <alignment horizontal="left" vertical="center"/>
    </xf>
    <xf numFmtId="49" fontId="5" fillId="0" borderId="1" xfId="2" applyFont="1" applyAlignment="1">
      <alignment horizontal="left" vertical="center" wrapText="1" indent="1"/>
    </xf>
    <xf numFmtId="0" fontId="1" fillId="0" borderId="1" xfId="113" applyBorder="1">
      <alignment horizontal="center"/>
    </xf>
    <xf numFmtId="0" fontId="1" fillId="0" borderId="0" xfId="98">
      <alignment horizontal="center" wrapText="1"/>
    </xf>
    <xf numFmtId="0" fontId="3" fillId="0" borderId="0" xfId="166">
      <alignment horizontal="right" wrapText="1"/>
    </xf>
    <xf numFmtId="0" fontId="18" fillId="0" borderId="1" xfId="100">
      <alignment horizontal="center" vertical="center" wrapText="1"/>
    </xf>
    <xf numFmtId="0" fontId="18" fillId="0" borderId="1" xfId="101" applyBorder="1">
      <alignment horizontal="center" vertical="center" wrapText="1"/>
    </xf>
    <xf numFmtId="176" fontId="19" fillId="0" borderId="0" xfId="0" applyNumberFormat="1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/>
    <xf numFmtId="0" fontId="21" fillId="0" borderId="1" xfId="0" applyFont="1" applyBorder="1" applyAlignment="1">
      <alignment horizontal="left" indent="1"/>
    </xf>
    <xf numFmtId="176" fontId="23" fillId="0" borderId="1" xfId="0" applyNumberFormat="1" applyFont="1" applyBorder="1" applyAlignment="1">
      <alignment horizontal="right" vertical="center"/>
    </xf>
    <xf numFmtId="176" fontId="23" fillId="0" borderId="1" xfId="0" applyNumberFormat="1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21" fillId="0" borderId="1" xfId="184" applyFont="1">
      <alignment horizontal="center" vertical="center"/>
      <protection locked="0"/>
    </xf>
    <xf numFmtId="0" fontId="22" fillId="0" borderId="1" xfId="96" applyFo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5" fillId="0" borderId="1" xfId="2" applyFont="1" applyAlignment="1">
      <alignment horizontal="left" vertical="center" wrapText="1" indent="2"/>
    </xf>
    <xf numFmtId="49" fontId="5" fillId="0" borderId="0" xfId="2" applyFont="1" applyBorder="1">
      <alignment horizontal="left" vertical="center" wrapText="1"/>
    </xf>
    <xf numFmtId="49" fontId="5" fillId="0" borderId="1" xfId="2" applyFont="1" applyAlignment="1">
      <alignment horizontal="center" vertical="center" wrapText="1"/>
    </xf>
    <xf numFmtId="0" fontId="4" fillId="0" borderId="1" xfId="136" applyBorder="1">
      <alignment horizontal="center" vertical="center"/>
    </xf>
    <xf numFmtId="0" fontId="4" fillId="0" borderId="1" xfId="137" applyBorder="1">
      <alignment horizontal="center" vertical="center"/>
      <protection locked="0"/>
    </xf>
    <xf numFmtId="3" fontId="4" fillId="0" borderId="1" xfId="76" applyBorder="1">
      <alignment horizontal="center" vertical="center"/>
      <protection locked="0"/>
    </xf>
    <xf numFmtId="3" fontId="4" fillId="0" borderId="1" xfId="77" applyBorder="1">
      <alignment horizontal="center" vertical="center"/>
    </xf>
    <xf numFmtId="0" fontId="4" fillId="0" borderId="1" xfId="152" applyBorder="1">
      <alignment horizontal="center" vertical="center" wrapText="1"/>
      <protection locked="0"/>
    </xf>
    <xf numFmtId="3" fontId="4" fillId="0" borderId="1" xfId="80" applyBorder="1">
      <alignment horizontal="center" vertical="top"/>
      <protection locked="0"/>
    </xf>
    <xf numFmtId="0" fontId="1" fillId="0" borderId="1" xfId="81" applyBorder="1">
      <alignment horizontal="center" vertical="top"/>
    </xf>
    <xf numFmtId="0" fontId="1" fillId="0" borderId="1" xfId="86" applyBorder="1">
      <alignment horizontal="center" vertical="center"/>
    </xf>
    <xf numFmtId="3" fontId="1" fillId="0" borderId="1" xfId="46" applyBorder="1">
      <alignment horizontal="center" vertical="center"/>
    </xf>
    <xf numFmtId="3" fontId="1" fillId="0" borderId="1" xfId="47">
      <alignment horizontal="center" vertical="center"/>
    </xf>
    <xf numFmtId="0" fontId="1" fillId="0" borderId="1" xfId="53" applyBorder="1">
      <alignment horizontal="center" vertical="center" wrapText="1"/>
      <protection locked="0"/>
    </xf>
    <xf numFmtId="3" fontId="1" fillId="0" borderId="1" xfId="59" applyBorder="1">
      <alignment horizontal="center" vertical="center"/>
    </xf>
    <xf numFmtId="3" fontId="1" fillId="0" borderId="1" xfId="61" applyBorder="1">
      <alignment horizontal="center" vertical="center"/>
    </xf>
    <xf numFmtId="0" fontId="25" fillId="0" borderId="0" xfId="84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138" quotePrefix="1">
      <alignment horizontal="right"/>
    </xf>
    <xf numFmtId="0" fontId="3" fillId="0" borderId="0" xfId="199" quotePrefix="1">
      <alignment horizontal="right" vertical="center"/>
    </xf>
    <xf numFmtId="0" fontId="3" fillId="0" borderId="0" xfId="0" quotePrefix="1" applyFont="1" applyAlignment="1">
      <alignment horizontal="right"/>
    </xf>
    <xf numFmtId="0" fontId="3" fillId="0" borderId="0" xfId="166" quotePrefix="1">
      <alignment horizontal="right" wrapText="1"/>
    </xf>
    <xf numFmtId="0" fontId="3" fillId="0" borderId="0" xfId="159" quotePrefix="1">
      <alignment horizontal="right"/>
      <protection locked="0"/>
    </xf>
    <xf numFmtId="0" fontId="3" fillId="0" borderId="0" xfId="0" quotePrefix="1" applyFont="1" applyAlignment="1">
      <alignment horizontal="right" wrapText="1"/>
    </xf>
    <xf numFmtId="0" fontId="1" fillId="0" borderId="0" xfId="0" quotePrefix="1" applyFont="1" applyAlignment="1" applyProtection="1">
      <alignment horizontal="right"/>
      <protection locked="0"/>
    </xf>
    <xf numFmtId="0" fontId="1" fillId="0" borderId="1" xfId="181" applyAlignment="1">
      <alignment horizontal="center" vertical="center"/>
    </xf>
    <xf numFmtId="0" fontId="32" fillId="0" borderId="0" xfId="0" applyFont="1"/>
    <xf numFmtId="0" fontId="6" fillId="0" borderId="0" xfId="183">
      <alignment horizontal="center" vertical="center"/>
    </xf>
    <xf numFmtId="0" fontId="2" fillId="0" borderId="0" xfId="20">
      <alignment horizontal="center" vertical="top"/>
    </xf>
    <xf numFmtId="0" fontId="3" fillId="0" borderId="0" xfId="192">
      <alignment horizontal="left" vertical="center"/>
    </xf>
    <xf numFmtId="0" fontId="25" fillId="0" borderId="0" xfId="84">
      <alignment horizontal="center" vertical="center"/>
    </xf>
    <xf numFmtId="0" fontId="4" fillId="0" borderId="1" xfId="224" applyBorder="1">
      <alignment horizontal="center" vertical="center"/>
    </xf>
    <xf numFmtId="0" fontId="4" fillId="0" borderId="1" xfId="230" applyBorder="1">
      <alignment horizontal="center" vertical="center"/>
    </xf>
    <xf numFmtId="0" fontId="4" fillId="0" borderId="1" xfId="225" applyBorder="1">
      <alignment horizontal="center" vertical="center"/>
    </xf>
    <xf numFmtId="0" fontId="4" fillId="0" borderId="1" xfId="226" applyBorder="1">
      <alignment horizontal="center" vertical="center"/>
    </xf>
    <xf numFmtId="0" fontId="3" fillId="0" borderId="0" xfId="163">
      <alignment horizontal="right" wrapText="1"/>
      <protection locked="0"/>
    </xf>
    <xf numFmtId="0" fontId="1" fillId="0" borderId="0" xfId="228">
      <alignment horizontal="right" vertical="center"/>
      <protection locked="0"/>
    </xf>
    <xf numFmtId="0" fontId="6" fillId="0" borderId="0" xfId="35">
      <alignment horizontal="center" vertical="center"/>
      <protection locked="0"/>
    </xf>
    <xf numFmtId="0" fontId="2" fillId="0" borderId="0" xfId="208">
      <alignment horizontal="center" vertical="center"/>
    </xf>
    <xf numFmtId="0" fontId="2" fillId="0" borderId="0" xfId="187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223"/>
    <xf numFmtId="0" fontId="3" fillId="0" borderId="0" xfId="163" quotePrefix="1">
      <alignment horizontal="right" wrapText="1"/>
      <protection locked="0"/>
    </xf>
    <xf numFmtId="0" fontId="1" fillId="0" borderId="0" xfId="229">
      <alignment horizontal="right"/>
      <protection locked="0"/>
    </xf>
    <xf numFmtId="0" fontId="1" fillId="0" borderId="1" xfId="44" applyBorder="1">
      <alignment horizontal="center" vertical="center" wrapText="1"/>
      <protection locked="0"/>
    </xf>
    <xf numFmtId="0" fontId="1" fillId="0" borderId="1" xfId="45" applyBorder="1">
      <alignment horizontal="center" vertical="center" wrapText="1"/>
    </xf>
    <xf numFmtId="0" fontId="1" fillId="0" borderId="1" xfId="126" applyBorder="1">
      <alignment horizontal="center" vertical="center"/>
      <protection locked="0"/>
    </xf>
    <xf numFmtId="0" fontId="1" fillId="0" borderId="1" xfId="54" applyBorder="1">
      <alignment horizontal="center" vertical="center" wrapText="1"/>
    </xf>
    <xf numFmtId="0" fontId="1" fillId="0" borderId="1" xfId="70" applyBorder="1">
      <alignment horizontal="center" vertical="center" wrapText="1"/>
      <protection locked="0"/>
    </xf>
    <xf numFmtId="0" fontId="1" fillId="0" borderId="1" xfId="49" applyBorder="1">
      <alignment horizontal="center" vertical="center"/>
      <protection locked="0"/>
    </xf>
    <xf numFmtId="0" fontId="1" fillId="0" borderId="1" xfId="52" applyBorder="1">
      <alignment horizontal="center" vertical="center" wrapText="1"/>
    </xf>
    <xf numFmtId="0" fontId="1" fillId="0" borderId="1" xfId="75" applyBorder="1">
      <alignment horizontal="center" vertical="center" wrapText="1"/>
    </xf>
    <xf numFmtId="0" fontId="3" fillId="0" borderId="1" xfId="39" applyBorder="1">
      <alignment horizontal="center" vertical="center"/>
      <protection locked="0"/>
    </xf>
    <xf numFmtId="0" fontId="3" fillId="0" borderId="1" xfId="43" applyBorder="1">
      <alignment horizontal="right" vertical="center"/>
      <protection locked="0"/>
    </xf>
    <xf numFmtId="0" fontId="1" fillId="0" borderId="1" xfId="36" applyBorder="1">
      <alignment horizontal="center" vertical="center" wrapText="1"/>
      <protection locked="0"/>
    </xf>
    <xf numFmtId="0" fontId="1" fillId="0" borderId="1" xfId="37" applyBorder="1">
      <alignment horizontal="center" vertical="center" wrapText="1"/>
    </xf>
    <xf numFmtId="0" fontId="1" fillId="0" borderId="1" xfId="38" applyBorder="1">
      <alignment horizontal="center" vertical="center"/>
    </xf>
    <xf numFmtId="0" fontId="1" fillId="0" borderId="1" xfId="40" applyBorder="1">
      <alignment horizontal="center" vertical="center" wrapText="1"/>
      <protection locked="0"/>
    </xf>
    <xf numFmtId="0" fontId="1" fillId="0" borderId="1" xfId="41" applyBorder="1">
      <alignment horizontal="center" vertical="center" wrapText="1"/>
    </xf>
    <xf numFmtId="0" fontId="1" fillId="0" borderId="1" xfId="42" applyBorder="1">
      <alignment horizontal="center" vertical="center"/>
    </xf>
    <xf numFmtId="0" fontId="1" fillId="0" borderId="1" xfId="56" applyBorder="1">
      <alignment horizontal="center" vertical="center" wrapText="1"/>
      <protection locked="0"/>
    </xf>
    <xf numFmtId="0" fontId="1" fillId="0" borderId="1" xfId="57" applyBorder="1">
      <alignment horizontal="center" vertical="center"/>
      <protection locked="0"/>
    </xf>
    <xf numFmtId="0" fontId="1" fillId="0" borderId="1" xfId="58" applyBorder="1">
      <alignment horizontal="center" vertical="center"/>
      <protection locked="0"/>
    </xf>
    <xf numFmtId="0" fontId="1" fillId="0" borderId="1" xfId="79" applyBorder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73">
      <alignment horizontal="left" vertical="center" wrapText="1"/>
      <protection locked="0"/>
    </xf>
    <xf numFmtId="0" fontId="4" fillId="0" borderId="0" xfId="169">
      <alignment horizontal="left" vertical="center" wrapText="1"/>
    </xf>
    <xf numFmtId="0" fontId="4" fillId="0" borderId="0" xfId="173">
      <alignment wrapText="1"/>
    </xf>
    <xf numFmtId="0" fontId="4" fillId="0" borderId="0" xfId="0" applyFont="1"/>
    <xf numFmtId="0" fontId="4" fillId="0" borderId="1" xfId="227" applyBorder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98" applyBorder="1">
      <alignment horizontal="center" vertical="center" wrapText="1"/>
    </xf>
    <xf numFmtId="0" fontId="4" fillId="0" borderId="1" xfId="200" applyBorder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136" applyBorder="1">
      <alignment horizontal="center" vertical="center"/>
    </xf>
    <xf numFmtId="0" fontId="4" fillId="0" borderId="1" xfId="143" applyBorder="1">
      <alignment horizontal="center" vertical="center" wrapText="1"/>
    </xf>
    <xf numFmtId="0" fontId="4" fillId="0" borderId="1" xfId="150" applyBorder="1">
      <alignment horizontal="center" vertical="center" wrapText="1"/>
      <protection locked="0"/>
    </xf>
    <xf numFmtId="0" fontId="4" fillId="0" borderId="1" xfId="137" applyBorder="1">
      <alignment horizontal="center" vertical="center"/>
      <protection locked="0"/>
    </xf>
    <xf numFmtId="0" fontId="1" fillId="0" borderId="1" xfId="74" applyBorder="1">
      <alignment horizontal="center" vertical="center" wrapText="1"/>
      <protection locked="0"/>
    </xf>
    <xf numFmtId="0" fontId="4" fillId="0" borderId="1" xfId="219" applyBorder="1">
      <alignment horizontal="center" vertical="center" wrapText="1"/>
    </xf>
    <xf numFmtId="0" fontId="4" fillId="0" borderId="1" xfId="118" applyBorder="1">
      <alignment horizontal="center" vertical="center"/>
    </xf>
    <xf numFmtId="0" fontId="1" fillId="0" borderId="1" xfId="78" applyBorder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0" borderId="0" xfId="83">
      <alignment horizontal="center" vertical="center"/>
    </xf>
    <xf numFmtId="49" fontId="5" fillId="0" borderId="0" xfId="2" applyFont="1" applyBorder="1">
      <alignment horizontal="left" vertical="center" wrapText="1"/>
    </xf>
    <xf numFmtId="0" fontId="3" fillId="0" borderId="0" xfId="209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49" fontId="26" fillId="0" borderId="1" xfId="2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4" fillId="0" borderId="1" xfId="124" applyBorder="1">
      <alignment horizontal="center" vertical="center"/>
      <protection locked="0"/>
    </xf>
    <xf numFmtId="0" fontId="4" fillId="0" borderId="1" xfId="221" applyBorder="1">
      <alignment horizontal="center" vertical="center" wrapText="1"/>
    </xf>
    <xf numFmtId="49" fontId="5" fillId="0" borderId="1" xfId="2" applyFont="1" applyAlignment="1">
      <alignment horizontal="center" vertical="center" wrapText="1"/>
    </xf>
    <xf numFmtId="0" fontId="10" fillId="0" borderId="0" xfId="134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/>
    <xf numFmtId="0" fontId="4" fillId="0" borderId="1" xfId="0" applyFont="1" applyBorder="1" applyAlignment="1" applyProtection="1">
      <alignment horizontal="center" vertical="center"/>
      <protection locked="0"/>
    </xf>
    <xf numFmtId="0" fontId="21" fillId="0" borderId="1" xfId="91" applyFont="1" applyBorder="1">
      <alignment horizontal="center" vertical="center"/>
    </xf>
    <xf numFmtId="0" fontId="21" fillId="0" borderId="1" xfId="93" applyFont="1" applyBorder="1">
      <alignment horizontal="center" vertical="center"/>
    </xf>
    <xf numFmtId="0" fontId="21" fillId="0" borderId="1" xfId="95" applyFont="1" applyBorder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0" fontId="20" fillId="0" borderId="0" xfId="88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216">
      <alignment horizontal="left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" xfId="92" applyFont="1" applyBorder="1">
      <alignment horizontal="center" vertical="center" wrapText="1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160" applyFont="1" applyBorder="1">
      <alignment horizontal="center" vertical="center"/>
      <protection locked="0"/>
    </xf>
    <xf numFmtId="0" fontId="21" fillId="0" borderId="1" xfId="112" applyFont="1" applyBorder="1">
      <alignment horizontal="center" vertical="center"/>
      <protection locked="0"/>
    </xf>
    <xf numFmtId="0" fontId="17" fillId="0" borderId="0" xfId="99">
      <alignment horizontal="center" vertical="center" wrapText="1"/>
    </xf>
    <xf numFmtId="0" fontId="1" fillId="0" borderId="0" xfId="98">
      <alignment horizontal="center" wrapText="1"/>
    </xf>
    <xf numFmtId="0" fontId="1" fillId="0" borderId="0" xfId="139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106">
      <alignment horizontal="left" vertical="center"/>
      <protection locked="0"/>
    </xf>
    <xf numFmtId="0" fontId="4" fillId="0" borderId="1" xfId="157" applyBorder="1">
      <alignment horizontal="center" vertical="center" wrapText="1"/>
      <protection locked="0"/>
    </xf>
    <xf numFmtId="0" fontId="4" fillId="0" borderId="1" xfId="111" applyBorder="1">
      <alignment horizontal="center" vertical="center" wrapText="1"/>
      <protection locked="0"/>
    </xf>
    <xf numFmtId="0" fontId="4" fillId="0" borderId="1" xfId="110" applyBorder="1">
      <alignment horizontal="center" vertical="center" wrapText="1"/>
      <protection locked="0"/>
    </xf>
    <xf numFmtId="0" fontId="1" fillId="0" borderId="1" xfId="203" applyBorder="1">
      <alignment horizontal="center" vertical="center" wrapText="1"/>
      <protection locked="0"/>
    </xf>
    <xf numFmtId="0" fontId="3" fillId="0" borderId="1" xfId="107" applyBorder="1">
      <alignment horizontal="left" vertical="center"/>
      <protection locked="0"/>
    </xf>
    <xf numFmtId="0" fontId="3" fillId="0" borderId="1" xfId="109" applyBorder="1">
      <alignment horizontal="left" vertical="center"/>
      <protection locked="0"/>
    </xf>
    <xf numFmtId="0" fontId="4" fillId="0" borderId="1" xfId="210" applyBorder="1">
      <alignment horizontal="center" vertical="center" wrapText="1"/>
      <protection locked="0"/>
    </xf>
    <xf numFmtId="0" fontId="4" fillId="0" borderId="1" xfId="211" applyBorder="1">
      <alignment horizontal="center" vertical="center" wrapText="1"/>
      <protection locked="0"/>
    </xf>
    <xf numFmtId="0" fontId="4" fillId="0" borderId="1" xfId="206" applyBorder="1">
      <alignment horizontal="center" vertical="center"/>
    </xf>
    <xf numFmtId="0" fontId="4" fillId="0" borderId="1" xfId="103" applyBorder="1">
      <alignment horizontal="center" vertical="center"/>
      <protection locked="0"/>
    </xf>
    <xf numFmtId="0" fontId="4" fillId="0" borderId="1" xfId="125" applyBorder="1">
      <alignment horizontal="center" vertical="center"/>
      <protection locked="0"/>
    </xf>
    <xf numFmtId="0" fontId="4" fillId="0" borderId="1" xfId="212" applyBorder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1" xfId="220" applyBorder="1">
      <alignment horizontal="center" vertical="center" wrapText="1"/>
    </xf>
    <xf numFmtId="0" fontId="4" fillId="0" borderId="1" xfId="116" applyBorder="1">
      <alignment horizontal="center" vertical="center"/>
    </xf>
    <xf numFmtId="0" fontId="4" fillId="0" borderId="1" xfId="117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204" applyBorder="1">
      <alignment horizontal="left" vertical="center"/>
    </xf>
    <xf numFmtId="0" fontId="3" fillId="0" borderId="1" xfId="205" applyBorder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49" fontId="5" fillId="0" borderId="1" xfId="2" applyFont="1">
      <alignment horizontal="left" vertical="center" wrapText="1"/>
    </xf>
    <xf numFmtId="0" fontId="10" fillId="0" borderId="0" xfId="123">
      <alignment horizontal="center" vertical="center" wrapText="1"/>
      <protection locked="0"/>
    </xf>
    <xf numFmtId="0" fontId="10" fillId="0" borderId="0" xfId="13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9" fillId="0" borderId="0" xfId="122">
      <alignment horizontal="righ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132" applyBorder="1">
      <alignment horizontal="center" vertical="center"/>
      <protection locked="0"/>
    </xf>
    <xf numFmtId="49" fontId="4" fillId="0" borderId="1" xfId="128" applyBorder="1">
      <alignment horizontal="center" vertical="center" wrapText="1"/>
      <protection locked="0"/>
    </xf>
    <xf numFmtId="49" fontId="4" fillId="0" borderId="1" xfId="129" applyBorder="1">
      <alignment horizontal="center" vertical="center" wrapText="1"/>
      <protection locked="0"/>
    </xf>
    <xf numFmtId="0" fontId="4" fillId="0" borderId="5" xfId="224">
      <alignment horizontal="center" vertical="center"/>
    </xf>
    <xf numFmtId="0" fontId="4" fillId="0" borderId="6" xfId="227">
      <alignment horizontal="center" vertical="center"/>
    </xf>
    <xf numFmtId="0" fontId="4" fillId="0" borderId="7" xfId="230">
      <alignment horizontal="center" vertical="center"/>
    </xf>
    <xf numFmtId="0" fontId="1" fillId="0" borderId="6" xfId="126">
      <alignment horizontal="center" vertical="center"/>
      <protection locked="0"/>
    </xf>
    <xf numFmtId="0" fontId="1" fillId="0" borderId="7" xfId="132">
      <alignment horizontal="center" vertical="center"/>
      <protection locked="0"/>
    </xf>
    <xf numFmtId="0" fontId="4" fillId="0" borderId="2" xfId="124">
      <alignment horizontal="center" vertical="center"/>
      <protection locked="0"/>
    </xf>
    <xf numFmtId="0" fontId="4" fillId="0" borderId="3" xfId="125">
      <alignment horizontal="center" vertical="center"/>
      <protection locked="0"/>
    </xf>
    <xf numFmtId="49" fontId="4" fillId="0" borderId="2" xfId="128">
      <alignment horizontal="center" vertical="center" wrapText="1"/>
      <protection locked="0"/>
    </xf>
    <xf numFmtId="49" fontId="4" fillId="0" borderId="3" xfId="129">
      <alignment horizontal="center" vertical="center" wrapText="1"/>
      <protection locked="0"/>
    </xf>
    <xf numFmtId="0" fontId="6" fillId="0" borderId="0" xfId="191">
      <alignment horizontal="center" vertical="center" wrapText="1"/>
    </xf>
    <xf numFmtId="0" fontId="4" fillId="0" borderId="6" xfId="198">
      <alignment horizontal="center" vertical="center" wrapText="1"/>
    </xf>
    <xf numFmtId="0" fontId="4" fillId="0" borderId="6" xfId="157">
      <alignment horizontal="center" vertical="center" wrapText="1"/>
      <protection locked="0"/>
    </xf>
    <xf numFmtId="0" fontId="4" fillId="0" borderId="6" xfId="160">
      <alignment horizontal="center" vertical="center"/>
      <protection locked="0"/>
    </xf>
    <xf numFmtId="0" fontId="4" fillId="0" borderId="7" xfId="200">
      <alignment horizontal="center" vertical="center" wrapText="1"/>
    </xf>
    <xf numFmtId="0" fontId="4" fillId="0" borderId="12" xfId="158">
      <alignment horizontal="center" vertical="center" wrapText="1"/>
    </xf>
    <xf numFmtId="0" fontId="4" fillId="0" borderId="12" xfId="161">
      <alignment horizontal="center" vertical="center"/>
      <protection locked="0"/>
    </xf>
    <xf numFmtId="0" fontId="4" fillId="0" borderId="12" xfId="164">
      <alignment horizontal="center" vertical="center" wrapText="1"/>
      <protection locked="0"/>
    </xf>
    <xf numFmtId="0" fontId="4" fillId="0" borderId="10" xfId="145">
      <alignment horizontal="center" vertical="center" wrapText="1"/>
    </xf>
    <xf numFmtId="0" fontId="3" fillId="0" borderId="11" xfId="141">
      <alignment horizontal="center" vertical="center"/>
    </xf>
    <xf numFmtId="0" fontId="3" fillId="0" borderId="12" xfId="147">
      <alignment horizontal="left" vertical="center"/>
    </xf>
    <xf numFmtId="0" fontId="3" fillId="0" borderId="10" xfId="154">
      <alignment horizontal="right" vertical="center"/>
    </xf>
    <xf numFmtId="0" fontId="4" fillId="0" borderId="2" xfId="219">
      <alignment horizontal="center" vertical="center" wrapText="1"/>
    </xf>
    <xf numFmtId="0" fontId="4" fillId="0" borderId="3" xfId="220">
      <alignment horizontal="center" vertical="center" wrapText="1"/>
    </xf>
    <xf numFmtId="0" fontId="4" fillId="0" borderId="4" xfId="221">
      <alignment horizontal="center" vertical="center" wrapText="1"/>
    </xf>
    <xf numFmtId="0" fontId="4" fillId="0" borderId="8" xfId="143">
      <alignment horizontal="center" vertical="center" wrapText="1"/>
    </xf>
    <xf numFmtId="0" fontId="4" fillId="0" borderId="9" xfId="144">
      <alignment horizontal="center" vertical="center" wrapText="1"/>
    </xf>
    <xf numFmtId="0" fontId="4" fillId="0" borderId="9" xfId="151">
      <alignment horizontal="center" vertical="center" wrapText="1"/>
      <protection locked="0"/>
    </xf>
    <xf numFmtId="0" fontId="4" fillId="0" borderId="10" xfId="152">
      <alignment horizontal="center" vertical="center" wrapText="1"/>
      <protection locked="0"/>
    </xf>
    <xf numFmtId="0" fontId="3" fillId="0" borderId="10" xfId="148">
      <alignment horizontal="left" vertical="center"/>
    </xf>
    <xf numFmtId="0" fontId="4" fillId="0" borderId="8" xfId="150">
      <alignment horizontal="center" vertical="center" wrapText="1"/>
      <protection locked="0"/>
    </xf>
    <xf numFmtId="0" fontId="2" fillId="0" borderId="0" xfId="142">
      <alignment horizontal="center" vertical="center" wrapText="1"/>
    </xf>
    <xf numFmtId="0" fontId="2" fillId="0" borderId="0" xfId="156">
      <alignment horizontal="center" vertical="center" wrapText="1"/>
      <protection locked="0"/>
    </xf>
    <xf numFmtId="0" fontId="3" fillId="0" borderId="0" xfId="140">
      <alignment horizontal="left" vertical="center" wrapText="1"/>
    </xf>
    <xf numFmtId="0" fontId="8" fillId="0" borderId="0" xfId="168">
      <alignment horizontal="center" vertical="center" wrapText="1"/>
    </xf>
    <xf numFmtId="0" fontId="8" fillId="0" borderId="0" xfId="172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175">
      <alignment horizontal="right" wrapText="1"/>
    </xf>
    <xf numFmtId="0" fontId="4" fillId="0" borderId="0" xfId="178">
      <protection locked="0"/>
    </xf>
    <xf numFmtId="0" fontId="4" fillId="0" borderId="0" xfId="180" quotePrefix="1">
      <alignment horizontal="right" vertical="center"/>
      <protection locked="0"/>
    </xf>
    <xf numFmtId="0" fontId="4" fillId="0" borderId="5" xfId="197">
      <alignment horizontal="center" vertical="center" wrapText="1"/>
    </xf>
    <xf numFmtId="0" fontId="1" fillId="0" borderId="5" xfId="203">
      <alignment horizontal="center" vertical="center" wrapText="1"/>
      <protection locked="0"/>
    </xf>
    <xf numFmtId="0" fontId="3" fillId="0" borderId="6" xfId="204">
      <alignment horizontal="left" vertical="center"/>
    </xf>
    <xf numFmtId="0" fontId="3" fillId="0" borderId="7" xfId="205">
      <alignment horizontal="left" vertical="center"/>
    </xf>
    <xf numFmtId="0" fontId="4" fillId="0" borderId="2" xfId="210">
      <alignment horizontal="center" vertical="center" wrapText="1"/>
      <protection locked="0"/>
    </xf>
    <xf numFmtId="0" fontId="4" fillId="0" borderId="3" xfId="211">
      <alignment horizontal="center" vertical="center" wrapText="1"/>
      <protection locked="0"/>
    </xf>
    <xf numFmtId="0" fontId="4" fillId="0" borderId="4" xfId="212">
      <alignment horizontal="center" vertical="center" wrapText="1"/>
      <protection locked="0"/>
    </xf>
    <xf numFmtId="0" fontId="4" fillId="0" borderId="2" xfId="225">
      <alignment horizontal="center" vertical="center"/>
    </xf>
    <xf numFmtId="0" fontId="4" fillId="0" borderId="3" xfId="206">
      <alignment horizontal="center" vertical="center"/>
    </xf>
    <xf numFmtId="0" fontId="4" fillId="0" borderId="4" xfId="226">
      <alignment horizontal="center" vertical="center"/>
    </xf>
    <xf numFmtId="0" fontId="3" fillId="0" borderId="1" xfId="215" applyBorder="1">
      <alignment horizontal="center" vertical="center" wrapText="1"/>
      <protection locked="0"/>
    </xf>
    <xf numFmtId="0" fontId="3" fillId="0" borderId="1" xfId="217" applyBorder="1">
      <alignment horizontal="left" vertical="center" wrapText="1"/>
      <protection locked="0"/>
    </xf>
    <xf numFmtId="0" fontId="3" fillId="0" borderId="1" xfId="222" applyBorder="1">
      <alignment horizontal="left" vertical="center" wrapText="1"/>
      <protection locked="0"/>
    </xf>
    <xf numFmtId="176" fontId="0" fillId="0" borderId="0" xfId="0" applyNumberFormat="1"/>
    <xf numFmtId="176" fontId="5" fillId="0" borderId="1" xfId="0" applyNumberFormat="1" applyFont="1" applyFill="1" applyBorder="1" applyAlignment="1">
      <alignment horizontal="right" vertical="center"/>
    </xf>
    <xf numFmtId="49" fontId="5" fillId="0" borderId="1" xfId="2" applyFont="1" applyFill="1">
      <alignment horizontal="left" vertical="center" wrapText="1"/>
    </xf>
    <xf numFmtId="0" fontId="0" fillId="0" borderId="0" xfId="0" applyFill="1"/>
    <xf numFmtId="49" fontId="5" fillId="0" borderId="1" xfId="2" applyFont="1" applyFill="1" applyAlignment="1">
      <alignment horizontal="left" vertical="center" wrapText="1" indent="1"/>
    </xf>
    <xf numFmtId="49" fontId="5" fillId="0" borderId="1" xfId="2" applyFont="1" applyFill="1" applyAlignment="1">
      <alignment horizontal="left" vertical="center" wrapText="1" indent="2"/>
    </xf>
    <xf numFmtId="0" fontId="1" fillId="0" borderId="0" xfId="115" applyFill="1">
      <alignment vertical="top"/>
    </xf>
    <xf numFmtId="0" fontId="1" fillId="0" borderId="0" xfId="174" applyFill="1">
      <alignment horizontal="right" vertical="center"/>
    </xf>
    <xf numFmtId="0" fontId="3" fillId="0" borderId="0" xfId="199" applyFill="1">
      <alignment horizontal="right" vertical="center"/>
    </xf>
    <xf numFmtId="0" fontId="10" fillId="0" borderId="0" xfId="134" applyFill="1">
      <alignment horizontal="center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0" fillId="0" borderId="0" xfId="0" applyFill="1"/>
    <xf numFmtId="0" fontId="1" fillId="0" borderId="0" xfId="133" applyFill="1">
      <alignment horizontal="right"/>
    </xf>
    <xf numFmtId="0" fontId="3" fillId="0" borderId="0" xfId="0" quotePrefix="1" applyFont="1" applyFill="1" applyAlignment="1">
      <alignment horizontal="right"/>
    </xf>
    <xf numFmtId="49" fontId="4" fillId="0" borderId="1" xfId="89" applyFill="1" applyBorder="1">
      <alignment horizontal="center" vertical="center" wrapText="1"/>
    </xf>
    <xf numFmtId="49" fontId="4" fillId="0" borderId="1" xfId="94" applyFill="1" applyBorder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179" applyFill="1" applyBorder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49" fontId="4" fillId="0" borderId="1" xfId="90" applyFill="1">
      <alignment horizontal="center" vertical="center"/>
    </xf>
    <xf numFmtId="0" fontId="4" fillId="0" borderId="1" xfId="170" applyFill="1">
      <alignment horizontal="center" vertical="center"/>
    </xf>
    <xf numFmtId="49" fontId="4" fillId="0" borderId="1" xfId="130" applyFill="1">
      <alignment horizontal="center" vertical="center"/>
      <protection locked="0"/>
    </xf>
    <xf numFmtId="0" fontId="1" fillId="0" borderId="1" xfId="181" applyFill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97" applyFill="1" applyBorder="1">
      <alignment horizontal="center" vertical="center"/>
    </xf>
  </cellXfs>
  <cellStyles count="232">
    <cellStyle name="__b-1-0" xfId="9" xr:uid="{00000000-0005-0000-0000-000039000000}"/>
    <cellStyle name="__b-10-0" xfId="18" xr:uid="{00000000-0005-0000-0000-000042000000}"/>
    <cellStyle name="__b-11-0" xfId="19" xr:uid="{00000000-0005-0000-0000-000043000000}"/>
    <cellStyle name="__b-12-0" xfId="20" xr:uid="{00000000-0005-0000-0000-000044000000}"/>
    <cellStyle name="__b-13-0" xfId="21" xr:uid="{00000000-0005-0000-0000-000045000000}"/>
    <cellStyle name="__b-14-0" xfId="22" xr:uid="{00000000-0005-0000-0000-000046000000}"/>
    <cellStyle name="__b-15-0" xfId="23" xr:uid="{00000000-0005-0000-0000-000047000000}"/>
    <cellStyle name="__b-16-0" xfId="24" xr:uid="{00000000-0005-0000-0000-000048000000}"/>
    <cellStyle name="__b-17-0" xfId="25" xr:uid="{00000000-0005-0000-0000-000049000000}"/>
    <cellStyle name="__b-18-0" xfId="26" xr:uid="{00000000-0005-0000-0000-00004A000000}"/>
    <cellStyle name="__b-19-0" xfId="27" xr:uid="{00000000-0005-0000-0000-00004B000000}"/>
    <cellStyle name="__b-2-0" xfId="10" xr:uid="{00000000-0005-0000-0000-00003A000000}"/>
    <cellStyle name="__b-20-0" xfId="28" xr:uid="{00000000-0005-0000-0000-00004C000000}"/>
    <cellStyle name="__b-21-0" xfId="29" xr:uid="{00000000-0005-0000-0000-00004D000000}"/>
    <cellStyle name="__b-22-0" xfId="30" xr:uid="{00000000-0005-0000-0000-00004E000000}"/>
    <cellStyle name="__b-23-0" xfId="31" xr:uid="{00000000-0005-0000-0000-00004F000000}"/>
    <cellStyle name="__b-24-0" xfId="32" xr:uid="{00000000-0005-0000-0000-000050000000}"/>
    <cellStyle name="__b-25-0" xfId="33" xr:uid="{00000000-0005-0000-0000-000051000000}"/>
    <cellStyle name="__b-26-0" xfId="48" xr:uid="{00000000-0005-0000-0000-00006B000000}"/>
    <cellStyle name="__b-27-0" xfId="49" xr:uid="{00000000-0005-0000-0000-00006C000000}"/>
    <cellStyle name="__b-28-0" xfId="50" xr:uid="{00000000-0005-0000-0000-00006D000000}"/>
    <cellStyle name="__b-29-0" xfId="51" xr:uid="{00000000-0005-0000-0000-00006E000000}"/>
    <cellStyle name="__b-3-0" xfId="11" xr:uid="{00000000-0005-0000-0000-00003B000000}"/>
    <cellStyle name="__b-30-0" xfId="52" xr:uid="{00000000-0005-0000-0000-00006F000000}"/>
    <cellStyle name="__b-31-0" xfId="53" xr:uid="{00000000-0005-0000-0000-000070000000}"/>
    <cellStyle name="__b-32-0" xfId="54" xr:uid="{00000000-0005-0000-0000-000071000000}"/>
    <cellStyle name="__b-33-0" xfId="55" xr:uid="{00000000-0005-0000-0000-000072000000}"/>
    <cellStyle name="__b-34-0" xfId="56" xr:uid="{00000000-0005-0000-0000-000073000000}"/>
    <cellStyle name="__b-35-0" xfId="57" xr:uid="{00000000-0005-0000-0000-000074000000}"/>
    <cellStyle name="__b-36-0" xfId="58" xr:uid="{00000000-0005-0000-0000-000075000000}"/>
    <cellStyle name="__b-37-0" xfId="59" xr:uid="{00000000-0005-0000-0000-000076000000}"/>
    <cellStyle name="__b-38-0" xfId="60" xr:uid="{00000000-0005-0000-0000-000077000000}"/>
    <cellStyle name="__b-39-0" xfId="61" xr:uid="{00000000-0005-0000-0000-000078000000}"/>
    <cellStyle name="__b-4-0" xfId="12" xr:uid="{00000000-0005-0000-0000-00003C000000}"/>
    <cellStyle name="__b-40-0" xfId="62" xr:uid="{00000000-0005-0000-0000-000079000000}"/>
    <cellStyle name="__b-41-0" xfId="63" xr:uid="{00000000-0005-0000-0000-00007A000000}"/>
    <cellStyle name="__b-42-0" xfId="64" xr:uid="{00000000-0005-0000-0000-00007B000000}"/>
    <cellStyle name="__b-43-0" xfId="65" xr:uid="{00000000-0005-0000-0000-00007C000000}"/>
    <cellStyle name="__b-44-0" xfId="66" xr:uid="{00000000-0005-0000-0000-00007D000000}"/>
    <cellStyle name="__b-45-0" xfId="67" xr:uid="{00000000-0005-0000-0000-00007E000000}"/>
    <cellStyle name="__b-46-0" xfId="68" xr:uid="{00000000-0005-0000-0000-00007F000000}"/>
    <cellStyle name="__b-47-0" xfId="69" xr:uid="{00000000-0005-0000-0000-000080000000}"/>
    <cellStyle name="__b-48-0" xfId="70" xr:uid="{00000000-0005-0000-0000-000081000000}"/>
    <cellStyle name="__b-49-0" xfId="71" xr:uid="{00000000-0005-0000-0000-000082000000}"/>
    <cellStyle name="__b-5-0" xfId="13" xr:uid="{00000000-0005-0000-0000-00003D000000}"/>
    <cellStyle name="__b-6-0" xfId="14" xr:uid="{00000000-0005-0000-0000-00003E000000}"/>
    <cellStyle name="__b-7-0" xfId="15" xr:uid="{00000000-0005-0000-0000-00003F000000}"/>
    <cellStyle name="__b-8-0" xfId="16" xr:uid="{00000000-0005-0000-0000-000040000000}"/>
    <cellStyle name="__b-9-0" xfId="17" xr:uid="{00000000-0005-0000-0000-000041000000}"/>
    <cellStyle name="DateStyle" xfId="5" xr:uid="{00000000-0005-0000-0000-000035000000}"/>
    <cellStyle name="DateTimeStyle" xfId="6" xr:uid="{00000000-0005-0000-0000-000036000000}"/>
    <cellStyle name="IntegralNumberStyle" xfId="8" xr:uid="{00000000-0005-0000-0000-000038000000}"/>
    <cellStyle name="MoneyStyle" xfId="3" xr:uid="{00000000-0005-0000-0000-000033000000}"/>
    <cellStyle name="NumberStyle" xfId="1" xr:uid="{00000000-0005-0000-0000-000031000000}"/>
    <cellStyle name="PercentStyle" xfId="7" xr:uid="{00000000-0005-0000-0000-000037000000}"/>
    <cellStyle name="TextStyle" xfId="2" xr:uid="{00000000-0005-0000-0000-000032000000}"/>
    <cellStyle name="TimeStyle" xfId="4" xr:uid="{00000000-0005-0000-0000-000034000000}"/>
    <cellStyle name="部门收入预算表01-2 __b-1-0" xfId="34" xr:uid="{00000000-0005-0000-0000-000052000000}"/>
    <cellStyle name="部门收入预算表01-2 __b-12-0" xfId="40" xr:uid="{00000000-0005-0000-0000-00005D000000}"/>
    <cellStyle name="部门收入预算表01-2 __b-13-0" xfId="41" xr:uid="{00000000-0005-0000-0000-00005E000000}"/>
    <cellStyle name="部门收入预算表01-2 __b-14-0" xfId="42" xr:uid="{00000000-0005-0000-0000-00005F000000}"/>
    <cellStyle name="部门收入预算表01-2 __b-16-0" xfId="43" xr:uid="{00000000-0005-0000-0000-000061000000}"/>
    <cellStyle name="部门收入预算表01-2 __b-19-0" xfId="44" xr:uid="{00000000-0005-0000-0000-000064000000}"/>
    <cellStyle name="部门收入预算表01-2 __b-2-0" xfId="35" xr:uid="{00000000-0005-0000-0000-000053000000}"/>
    <cellStyle name="部门收入预算表01-2 __b-20-0" xfId="45" xr:uid="{00000000-0005-0000-0000-000065000000}"/>
    <cellStyle name="部门收入预算表01-2 __b-21-0" xfId="46" xr:uid="{00000000-0005-0000-0000-000066000000}"/>
    <cellStyle name="部门收入预算表01-2 __b-22-0" xfId="47" xr:uid="{00000000-0005-0000-0000-000067000000}"/>
    <cellStyle name="部门收入预算表01-2 __b-4-0" xfId="36" xr:uid="{00000000-0005-0000-0000-000055000000}"/>
    <cellStyle name="部门收入预算表01-2 __b-5-0" xfId="37" xr:uid="{00000000-0005-0000-0000-000056000000}"/>
    <cellStyle name="部门收入预算表01-2 __b-6-0" xfId="38" xr:uid="{00000000-0005-0000-0000-000057000000}"/>
    <cellStyle name="部门收入预算表01-2 __b-9-0" xfId="39" xr:uid="{00000000-0005-0000-0000-00005A000000}"/>
    <cellStyle name="部门项目中期规划预算表13 __b-1-0" xfId="207" xr:uid="{00000000-0005-0000-0000-00007C020000}"/>
    <cellStyle name="部门项目中期规划预算表13 __b-10-0" xfId="215" xr:uid="{00000000-0005-0000-0000-000085020000}"/>
    <cellStyle name="部门项目中期规划预算表13 __b-11-0" xfId="216" xr:uid="{00000000-0005-0000-0000-000086020000}"/>
    <cellStyle name="部门项目中期规划预算表13 __b-13-0" xfId="217" xr:uid="{00000000-0005-0000-0000-000088020000}"/>
    <cellStyle name="部门项目中期规划预算表13 __b-14-0" xfId="218" xr:uid="{00000000-0005-0000-0000-000089020000}"/>
    <cellStyle name="部门项目中期规划预算表13 __b-15-0" xfId="219" xr:uid="{00000000-0005-0000-0000-00008A020000}"/>
    <cellStyle name="部门项目中期规划预算表13 __b-16-0" xfId="220" xr:uid="{00000000-0005-0000-0000-00008B020000}"/>
    <cellStyle name="部门项目中期规划预算表13 __b-17-0" xfId="221" xr:uid="{00000000-0005-0000-0000-00008C020000}"/>
    <cellStyle name="部门项目中期规划预算表13 __b-18-0" xfId="222" xr:uid="{00000000-0005-0000-0000-00008D020000}"/>
    <cellStyle name="部门项目中期规划预算表13 __b-19-0" xfId="223" xr:uid="{00000000-0005-0000-0000-00008E020000}"/>
    <cellStyle name="部门项目中期规划预算表13 __b-2-0" xfId="208" xr:uid="{00000000-0005-0000-0000-00007D020000}"/>
    <cellStyle name="部门项目中期规划预算表13 __b-20-0" xfId="224" xr:uid="{00000000-0005-0000-0000-00008F020000}"/>
    <cellStyle name="部门项目中期规划预算表13 __b-21-0" xfId="225" xr:uid="{00000000-0005-0000-0000-000090020000}"/>
    <cellStyle name="部门项目中期规划预算表13 __b-22-0" xfId="226" xr:uid="{00000000-0005-0000-0000-000091020000}"/>
    <cellStyle name="部门项目中期规划预算表13 __b-24-0" xfId="227" xr:uid="{00000000-0005-0000-0000-000093020000}"/>
    <cellStyle name="部门项目中期规划预算表13 __b-25-0" xfId="228" xr:uid="{00000000-0005-0000-0000-000094020000}"/>
    <cellStyle name="部门项目中期规划预算表13 __b-26-0" xfId="229" xr:uid="{00000000-0005-0000-0000-000095020000}"/>
    <cellStyle name="部门项目中期规划预算表13 __b-27-0" xfId="230" xr:uid="{00000000-0005-0000-0000-000096020000}"/>
    <cellStyle name="部门项目中期规划预算表13 __b-28-0" xfId="231" xr:uid="{00000000-0005-0000-0000-000097020000}"/>
    <cellStyle name="部门项目中期规划预算表13 __b-3-0" xfId="209" xr:uid="{00000000-0005-0000-0000-00007E020000}"/>
    <cellStyle name="部门项目中期规划预算表13 __b-4-0" xfId="210" xr:uid="{00000000-0005-0000-0000-00007F020000}"/>
    <cellStyle name="部门项目中期规划预算表13 __b-5-0" xfId="211" xr:uid="{00000000-0005-0000-0000-000080020000}"/>
    <cellStyle name="部门项目中期规划预算表13 __b-6-0" xfId="212" xr:uid="{00000000-0005-0000-0000-000081020000}"/>
    <cellStyle name="部门项目中期规划预算表13 __b-7-0" xfId="213" xr:uid="{00000000-0005-0000-0000-000082020000}"/>
    <cellStyle name="部门项目中期规划预算表13 __b-8-0" xfId="214" xr:uid="{00000000-0005-0000-0000-000083020000}"/>
    <cellStyle name="部门政府采购预算表08 __b-1-0" xfId="135" xr:uid="{00000000-0005-0000-0000-0000C5010000}"/>
    <cellStyle name="部门政府采购预算表08 __b-15-0" xfId="136" xr:uid="{00000000-0005-0000-0000-0000D3010000}"/>
    <cellStyle name="部门政府采购预算表08 __b-21-0" xfId="137" xr:uid="{00000000-0005-0000-0000-0000D9010000}"/>
    <cellStyle name="部门政府采购预算表08 __b-36-0" xfId="138" xr:uid="{00000000-0005-0000-0000-0000E8010000}"/>
    <cellStyle name="部门支出预算表01-03 __b-1-0" xfId="72" xr:uid="{00000000-0005-0000-0000-000083000000}"/>
    <cellStyle name="部门支出预算表01-03 __b-12-0" xfId="75" xr:uid="{00000000-0005-0000-0000-00008E000000}"/>
    <cellStyle name="部门支出预算表01-03 __b-19-0" xfId="76" xr:uid="{00000000-0005-0000-0000-000095000000}"/>
    <cellStyle name="部门支出预算表01-03 __b-20-0" xfId="77" xr:uid="{00000000-0005-0000-0000-000096000000}"/>
    <cellStyle name="部门支出预算表01-03 __b-23-0" xfId="78" xr:uid="{00000000-0005-0000-0000-000099000000}"/>
    <cellStyle name="部门支出预算表01-03 __b-24-0" xfId="79" xr:uid="{00000000-0005-0000-0000-00009A000000}"/>
    <cellStyle name="部门支出预算表01-03 __b-28-0" xfId="80" xr:uid="{00000000-0005-0000-0000-00009E000000}"/>
    <cellStyle name="部门支出预算表01-03 __b-29-0" xfId="81" xr:uid="{00000000-0005-0000-0000-00009F000000}"/>
    <cellStyle name="部门支出预算表01-03 __b-3-0" xfId="73" xr:uid="{00000000-0005-0000-0000-000085000000}"/>
    <cellStyle name="部门支出预算表01-03 __b-7-0" xfId="74" xr:uid="{00000000-0005-0000-0000-000089000000}"/>
    <cellStyle name="财政拨款收支预算总表02-1 __b-1-0" xfId="82" xr:uid="{00000000-0005-0000-0000-0000A3000000}"/>
    <cellStyle name="财政拨款收支预算总表02-1 __b-12-0" xfId="83" xr:uid="{00000000-0005-0000-0000-0000AE000000}"/>
    <cellStyle name="财政拨款收支预算总表02-1 __b-13-0" xfId="84" xr:uid="{00000000-0005-0000-0000-0000AF000000}"/>
    <cellStyle name="常规" xfId="0" builtinId="0"/>
    <cellStyle name="国有资本经营预算支出表07 __b-1-0" xfId="122" xr:uid="{00000000-0005-0000-0000-0000A8010000}"/>
    <cellStyle name="国有资本经营预算支出表07 __b-10-0" xfId="127" xr:uid="{00000000-0005-0000-0000-0000B1010000}"/>
    <cellStyle name="国有资本经营预算支出表07 __b-11-0" xfId="128" xr:uid="{00000000-0005-0000-0000-0000B2010000}"/>
    <cellStyle name="国有资本经营预算支出表07 __b-12-0" xfId="129" xr:uid="{00000000-0005-0000-0000-0000B3010000}"/>
    <cellStyle name="国有资本经营预算支出表07 __b-13-0" xfId="130" xr:uid="{00000000-0005-0000-0000-0000B4010000}"/>
    <cellStyle name="国有资本经营预算支出表07 __b-15-0" xfId="131" xr:uid="{00000000-0005-0000-0000-0000B6010000}"/>
    <cellStyle name="国有资本经营预算支出表07 __b-16-0" xfId="132" xr:uid="{00000000-0005-0000-0000-0000B7010000}"/>
    <cellStyle name="国有资本经营预算支出表07 __b-17-0" xfId="133" xr:uid="{00000000-0005-0000-0000-0000B8010000}"/>
    <cellStyle name="国有资本经营预算支出表07 __b-18-0" xfId="134" xr:uid="{00000000-0005-0000-0000-0000B9010000}"/>
    <cellStyle name="国有资本经营预算支出表07 __b-2-0" xfId="123" xr:uid="{00000000-0005-0000-0000-0000A9010000}"/>
    <cellStyle name="国有资本经营预算支出表07 __b-4-0" xfId="124" xr:uid="{00000000-0005-0000-0000-0000AB010000}"/>
    <cellStyle name="国有资本经营预算支出表07 __b-5-0" xfId="125" xr:uid="{00000000-0005-0000-0000-0000AC010000}"/>
    <cellStyle name="国有资本经营预算支出表07 __b-8-0" xfId="126" xr:uid="{00000000-0005-0000-0000-0000AF010000}"/>
    <cellStyle name="基本支出预算表（人员类.运转类公用经费项目）04 __b-1-0" xfId="102" xr:uid="{00000000-0005-0000-0000-000014010000}"/>
    <cellStyle name="基本支出预算表（人员类.运转类公用经费项目）04 __b-12-0" xfId="105" xr:uid="{00000000-0005-0000-0000-00001F010000}"/>
    <cellStyle name="基本支出预算表（人员类.运转类公用经费项目）04 __b-13-0" xfId="106" xr:uid="{00000000-0005-0000-0000-000020010000}"/>
    <cellStyle name="基本支出预算表（人员类.运转类公用经费项目）04 __b-15-0" xfId="107" xr:uid="{00000000-0005-0000-0000-000022010000}"/>
    <cellStyle name="基本支出预算表（人员类.运转类公用经费项目）04 __b-16-0" xfId="108" xr:uid="{00000000-0005-0000-0000-000023010000}"/>
    <cellStyle name="基本支出预算表（人员类.运转类公用经费项目）04 __b-17-0" xfId="109" xr:uid="{00000000-0005-0000-0000-000024010000}"/>
    <cellStyle name="基本支出预算表（人员类.运转类公用经费项目）04 __b-24-0" xfId="110" xr:uid="{00000000-0005-0000-0000-00002B010000}"/>
    <cellStyle name="基本支出预算表（人员类.运转类公用经费项目）04 __b-29-0" xfId="111" xr:uid="{00000000-0005-0000-0000-000030010000}"/>
    <cellStyle name="基本支出预算表（人员类.运转类公用经费项目）04 __b-33-0" xfId="112" xr:uid="{00000000-0005-0000-0000-000034010000}"/>
    <cellStyle name="基本支出预算表（人员类.运转类公用经费项目）04 __b-40-0" xfId="113" xr:uid="{00000000-0005-0000-0000-00003B010000}"/>
    <cellStyle name="基本支出预算表（人员类.运转类公用经费项目）04 __b-7-0" xfId="103" xr:uid="{00000000-0005-0000-0000-00001A010000}"/>
    <cellStyle name="基本支出预算表（人员类.运转类公用经费项目）04 __b-9-0" xfId="104" xr:uid="{00000000-0005-0000-0000-00001C010000}"/>
    <cellStyle name="上级补助项目支出预算表12 __b-1-0" xfId="201" xr:uid="{00000000-0005-0000-0000-00005E020000}"/>
    <cellStyle name="上级补助项目支出预算表12 __b-10-0" xfId="203" xr:uid="{00000000-0005-0000-0000-000067020000}"/>
    <cellStyle name="上级补助项目支出预算表12 __b-12-0" xfId="204" xr:uid="{00000000-0005-0000-0000-000069020000}"/>
    <cellStyle name="上级补助项目支出预算表12 __b-17-0" xfId="205" xr:uid="{00000000-0005-0000-0000-00006E020000}"/>
    <cellStyle name="上级补助项目支出预算表12 __b-20-0" xfId="206" xr:uid="{00000000-0005-0000-0000-000071020000}"/>
    <cellStyle name="上级补助项目支出预算表12 __b-8-0" xfId="202" xr:uid="{00000000-0005-0000-0000-000065020000}"/>
    <cellStyle name="市对下转移支付绩效目标表10-2 __b-1-0" xfId="182" xr:uid="{00000000-0005-0000-0000-000037020000}"/>
    <cellStyle name="市对下转移支付绩效目标表10-2 __b-10-0" xfId="184" xr:uid="{00000000-0005-0000-0000-000040020000}"/>
    <cellStyle name="市对下转移支付绩效目标表10-2 __b-13-0" xfId="185" xr:uid="{00000000-0005-0000-0000-000043020000}"/>
    <cellStyle name="市对下转移支付绩效目标表10-2 __b-14-0" xfId="186" xr:uid="{00000000-0005-0000-0000-000044020000}"/>
    <cellStyle name="市对下转移支付绩效目标表10-2 __b-16-0" xfId="187" xr:uid="{00000000-0005-0000-0000-000046020000}"/>
    <cellStyle name="市对下转移支付绩效目标表10-2 __b-17-0" xfId="188" xr:uid="{00000000-0005-0000-0000-000047020000}"/>
    <cellStyle name="市对下转移支付绩效目标表10-2 __b-18-0" xfId="189" xr:uid="{00000000-0005-0000-0000-000048020000}"/>
    <cellStyle name="市对下转移支付绩效目标表10-2 __b-2-0" xfId="183" xr:uid="{00000000-0005-0000-0000-000038020000}"/>
    <cellStyle name="市对下转移支付预算表10-1 __b-1-0" xfId="167" xr:uid="{00000000-0005-0000-0000-000018020000}"/>
    <cellStyle name="市对下转移支付预算表10-1 __b-16-0" xfId="174" xr:uid="{00000000-0005-0000-0000-000027020000}"/>
    <cellStyle name="市对下转移支付预算表10-1 __b-17-0" xfId="175" xr:uid="{00000000-0005-0000-0000-000028020000}"/>
    <cellStyle name="市对下转移支付预算表10-1 __b-18-0" xfId="176" xr:uid="{00000000-0005-0000-0000-000029020000}"/>
    <cellStyle name="市对下转移支付预算表10-1 __b-2-0" xfId="168" xr:uid="{00000000-0005-0000-0000-000019020000}"/>
    <cellStyle name="市对下转移支付预算表10-1 __b-22-0" xfId="177" xr:uid="{00000000-0005-0000-0000-00002D020000}"/>
    <cellStyle name="市对下转移支付预算表10-1 __b-23-0" xfId="178" xr:uid="{00000000-0005-0000-0000-00002E020000}"/>
    <cellStyle name="市对下转移支付预算表10-1 __b-25-0" xfId="179" xr:uid="{00000000-0005-0000-0000-000030020000}"/>
    <cellStyle name="市对下转移支付预算表10-1 __b-27-0" xfId="180" xr:uid="{00000000-0005-0000-0000-000032020000}"/>
    <cellStyle name="市对下转移支付预算表10-1 __b-3-0" xfId="169" xr:uid="{00000000-0005-0000-0000-00001A020000}"/>
    <cellStyle name="市对下转移支付预算表10-1 __b-30-0" xfId="181" xr:uid="{00000000-0005-0000-0000-000035020000}"/>
    <cellStyle name="市对下转移支付预算表10-1 __b-6-0" xfId="170" xr:uid="{00000000-0005-0000-0000-00001D020000}"/>
    <cellStyle name="市对下转移支付预算表10-1 __b-7-0" xfId="171" xr:uid="{00000000-0005-0000-0000-00001E020000}"/>
    <cellStyle name="市对下转移支付预算表10-1 __b-8-0" xfId="172" xr:uid="{00000000-0005-0000-0000-00001F020000}"/>
    <cellStyle name="市对下转移支付预算表10-1 __b-9-0" xfId="173" xr:uid="{00000000-0005-0000-0000-000020020000}"/>
    <cellStyle name="项目支出绩效目标表（本级下达）05-2 __b-1-0" xfId="119" xr:uid="{00000000-0005-0000-0000-000068010000}"/>
    <cellStyle name="项目支出绩效目标表（另文下达）05-3 __b-1-0" xfId="120" xr:uid="{00000000-0005-0000-0000-00007A010000}"/>
    <cellStyle name="项目支出预算表（其他运转类.特定目标类项目）05-1 __b-1-0" xfId="114" xr:uid="{00000000-0005-0000-0000-00003D010000}"/>
    <cellStyle name="项目支出预算表（其他运转类.特定目标类项目）05-1 __b-13-0" xfId="115" xr:uid="{00000000-0005-0000-0000-000049010000}"/>
    <cellStyle name="项目支出预算表（其他运转类.特定目标类项目）05-1 __b-29-0" xfId="116" xr:uid="{00000000-0005-0000-0000-000059010000}"/>
    <cellStyle name="项目支出预算表（其他运转类.特定目标类项目）05-1 __b-30-0" xfId="117" xr:uid="{00000000-0005-0000-0000-00005A010000}"/>
    <cellStyle name="项目支出预算表（其他运转类.特定目标类项目）05-1 __b-33-0" xfId="118" xr:uid="{00000000-0005-0000-0000-00005D010000}"/>
    <cellStyle name="新增资产配置表11 __b-1-0" xfId="190" xr:uid="{00000000-0005-0000-0000-00004A020000}"/>
    <cellStyle name="新增资产配置表11 __b-11-0" xfId="196" xr:uid="{00000000-0005-0000-0000-000054020000}"/>
    <cellStyle name="新增资产配置表11 __b-12-0" xfId="197" xr:uid="{00000000-0005-0000-0000-000055020000}"/>
    <cellStyle name="新增资产配置表11 __b-15-0" xfId="198" xr:uid="{00000000-0005-0000-0000-000058020000}"/>
    <cellStyle name="新增资产配置表11 __b-18-0" xfId="199" xr:uid="{00000000-0005-0000-0000-00005B020000}"/>
    <cellStyle name="新增资产配置表11 __b-19-0" xfId="200" xr:uid="{00000000-0005-0000-0000-00005C020000}"/>
    <cellStyle name="新增资产配置表11 __b-2-0" xfId="191" xr:uid="{00000000-0005-0000-0000-00004B020000}"/>
    <cellStyle name="新增资产配置表11 __b-3-0" xfId="192" xr:uid="{00000000-0005-0000-0000-00004C020000}"/>
    <cellStyle name="新增资产配置表11 __b-6-0" xfId="193" xr:uid="{00000000-0005-0000-0000-00004F020000}"/>
    <cellStyle name="新增资产配置表11 __b-7-0" xfId="194" xr:uid="{00000000-0005-0000-0000-000050020000}"/>
    <cellStyle name="新增资产配置表11 __b-8-0" xfId="195" xr:uid="{00000000-0005-0000-0000-000051020000}"/>
    <cellStyle name="一般公共预算“三公”经费支出预算表03 __b-1-0" xfId="98" xr:uid="{00000000-0005-0000-0000-0000FD000000}"/>
    <cellStyle name="一般公共预算“三公”经费支出预算表03 __b-14-0" xfId="101" xr:uid="{00000000-0005-0000-0000-00000A010000}"/>
    <cellStyle name="一般公共预算“三公”经费支出预算表03 __b-2-0" xfId="99" xr:uid="{00000000-0005-0000-0000-0000FE000000}"/>
    <cellStyle name="一般公共预算“三公”经费支出预算表03 __b-6-0" xfId="100" xr:uid="{00000000-0005-0000-0000-000002010000}"/>
    <cellStyle name="一般公共预算支出预算表（按功能科目分类）02-2 __b-1-0" xfId="85" xr:uid="{00000000-0005-0000-0000-0000BB000000}"/>
    <cellStyle name="一般公共预算支出预算表（按功能科目分类）02-2 __b-7-0" xfId="86" xr:uid="{00000000-0005-0000-0000-0000C1000000}"/>
    <cellStyle name="一般公共预算支出预算表（按经济科目分类）02-3 __b-1-0" xfId="87" xr:uid="{00000000-0005-0000-0000-0000D7000000}"/>
    <cellStyle name="一般公共预算支出预算表（按经济科目分类）02-3 __b-12-0" xfId="92" xr:uid="{00000000-0005-0000-0000-0000E2000000}"/>
    <cellStyle name="一般公共预算支出预算表（按经济科目分类）02-3 __b-14-0" xfId="93" xr:uid="{00000000-0005-0000-0000-0000E4000000}"/>
    <cellStyle name="一般公共预算支出预算表（按经济科目分类）02-3 __b-15-0" xfId="94" xr:uid="{00000000-0005-0000-0000-0000E5000000}"/>
    <cellStyle name="一般公共预算支出预算表（按经济科目分类）02-3 __b-16-0" xfId="95" xr:uid="{00000000-0005-0000-0000-0000E6000000}"/>
    <cellStyle name="一般公共预算支出预算表（按经济科目分类）02-3 __b-2-0" xfId="88" xr:uid="{00000000-0005-0000-0000-0000D8000000}"/>
    <cellStyle name="一般公共预算支出预算表（按经济科目分类）02-3 __b-33-0" xfId="96" xr:uid="{00000000-0005-0000-0000-0000F7000000}"/>
    <cellStyle name="一般公共预算支出预算表（按经济科目分类）02-3 __b-36-0" xfId="97" xr:uid="{00000000-0005-0000-0000-0000FA000000}"/>
    <cellStyle name="一般公共预算支出预算表（按经济科目分类）02-3 __b-5-0" xfId="89" xr:uid="{00000000-0005-0000-0000-0000DB000000}"/>
    <cellStyle name="一般公共预算支出预算表（按经济科目分类）02-3 __b-6-0" xfId="90" xr:uid="{00000000-0005-0000-0000-0000DC000000}"/>
    <cellStyle name="一般公共预算支出预算表（按经济科目分类）02-3 __b-9-0" xfId="91" xr:uid="{00000000-0005-0000-0000-0000DF000000}"/>
    <cellStyle name="政府购买服务预算表09 __b-1-0" xfId="139" xr:uid="{00000000-0005-0000-0000-0000EB010000}"/>
    <cellStyle name="政府购买服务预算表09 __b-10-0" xfId="142" xr:uid="{00000000-0005-0000-0000-0000F4010000}"/>
    <cellStyle name="政府购买服务预算表09 __b-12-0" xfId="143" xr:uid="{00000000-0005-0000-0000-0000F6010000}"/>
    <cellStyle name="政府购买服务预算表09 __b-13-0" xfId="144" xr:uid="{00000000-0005-0000-0000-0000F7010000}"/>
    <cellStyle name="政府购买服务预算表09 __b-14-0" xfId="145" xr:uid="{00000000-0005-0000-0000-0000F8010000}"/>
    <cellStyle name="政府购买服务预算表09 __b-15-0" xfId="146" xr:uid="{00000000-0005-0000-0000-0000F9010000}"/>
    <cellStyle name="政府购买服务预算表09 __b-16-0" xfId="147" xr:uid="{00000000-0005-0000-0000-0000FA010000}"/>
    <cellStyle name="政府购买服务预算表09 __b-17-0" xfId="148" xr:uid="{00000000-0005-0000-0000-0000FB010000}"/>
    <cellStyle name="政府购买服务预算表09 __b-18-0" xfId="149" xr:uid="{00000000-0005-0000-0000-0000FC010000}"/>
    <cellStyle name="政府购买服务预算表09 __b-21-0" xfId="150" xr:uid="{00000000-0005-0000-0000-0000FF010000}"/>
    <cellStyle name="政府购买服务预算表09 __b-22-0" xfId="151" xr:uid="{00000000-0005-0000-0000-000000020000}"/>
    <cellStyle name="政府购买服务预算表09 __b-23-0" xfId="152" xr:uid="{00000000-0005-0000-0000-000001020000}"/>
    <cellStyle name="政府购买服务预算表09 __b-24-0" xfId="153" xr:uid="{00000000-0005-0000-0000-000002020000}"/>
    <cellStyle name="政府购买服务预算表09 __b-28-0" xfId="154" xr:uid="{00000000-0005-0000-0000-000006020000}"/>
    <cellStyle name="政府购买服务预算表09 __b-29-0" xfId="155" xr:uid="{00000000-0005-0000-0000-000007020000}"/>
    <cellStyle name="政府购买服务预算表09 __b-3-0" xfId="140" xr:uid="{00000000-0005-0000-0000-0000ED010000}"/>
    <cellStyle name="政府购买服务预算表09 __b-30-0" xfId="156" xr:uid="{00000000-0005-0000-0000-000008020000}"/>
    <cellStyle name="政府购买服务预算表09 __b-31-0" xfId="157" xr:uid="{00000000-0005-0000-0000-000009020000}"/>
    <cellStyle name="政府购买服务预算表09 __b-32-0" xfId="158" xr:uid="{00000000-0005-0000-0000-00000A020000}"/>
    <cellStyle name="政府购买服务预算表09 __b-34-0" xfId="159" xr:uid="{00000000-0005-0000-0000-00000C020000}"/>
    <cellStyle name="政府购买服务预算表09 __b-35-0" xfId="160" xr:uid="{00000000-0005-0000-0000-00000D020000}"/>
    <cellStyle name="政府购买服务预算表09 __b-36-0" xfId="161" xr:uid="{00000000-0005-0000-0000-00000E020000}"/>
    <cellStyle name="政府购买服务预算表09 __b-39-0" xfId="162" xr:uid="{00000000-0005-0000-0000-000011020000}"/>
    <cellStyle name="政府购买服务预算表09 __b-40-0" xfId="163" xr:uid="{00000000-0005-0000-0000-000012020000}"/>
    <cellStyle name="政府购买服务预算表09 __b-41-0" xfId="164" xr:uid="{00000000-0005-0000-0000-000013020000}"/>
    <cellStyle name="政府购买服务预算表09 __b-42-0" xfId="165" xr:uid="{00000000-0005-0000-0000-000014020000}"/>
    <cellStyle name="政府购买服务预算表09 __b-43-0" xfId="166" xr:uid="{00000000-0005-0000-0000-000015020000}"/>
    <cellStyle name="政府购买服务预算表09 __b-8-0" xfId="141" xr:uid="{00000000-0005-0000-0000-0000F2010000}"/>
    <cellStyle name="政府性基金预算支出预算表06 __b-1-0" xfId="121" xr:uid="{00000000-0005-0000-0000-00008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D38"/>
  <sheetViews>
    <sheetView showZeros="0" tabSelected="1" workbookViewId="0">
      <selection activeCell="B11" sqref="B11"/>
    </sheetView>
  </sheetViews>
  <sheetFormatPr defaultColWidth="8" defaultRowHeight="14.25" customHeight="1"/>
  <cols>
    <col min="1" max="1" width="39.625" customWidth="1"/>
    <col min="2" max="2" width="43.125" customWidth="1"/>
    <col min="3" max="3" width="39.75" customWidth="1"/>
    <col min="4" max="4" width="42.75" customWidth="1"/>
  </cols>
  <sheetData>
    <row r="1" spans="1:4" ht="13.5" customHeight="1">
      <c r="D1" s="55" t="s">
        <v>0</v>
      </c>
    </row>
    <row r="2" spans="1:4" ht="36" customHeight="1">
      <c r="A2" s="125" t="s">
        <v>1</v>
      </c>
      <c r="B2" s="126"/>
      <c r="C2" s="126"/>
      <c r="D2" s="126"/>
    </row>
    <row r="3" spans="1:4" ht="21" customHeight="1">
      <c r="A3" s="127" t="str">
        <f>"单位名称："&amp;"曲靖市第二中学"</f>
        <v>单位名称：曲靖市第二中学</v>
      </c>
      <c r="B3" s="128"/>
      <c r="C3" s="114"/>
      <c r="D3" s="116" t="s">
        <v>2</v>
      </c>
    </row>
    <row r="4" spans="1:4" ht="19.5" customHeight="1">
      <c r="A4" s="129" t="s">
        <v>3</v>
      </c>
      <c r="B4" s="130"/>
      <c r="C4" s="129" t="s">
        <v>4</v>
      </c>
      <c r="D4" s="130"/>
    </row>
    <row r="5" spans="1:4" ht="19.5" customHeight="1">
      <c r="A5" s="131" t="s">
        <v>5</v>
      </c>
      <c r="B5" s="131" t="s">
        <v>6</v>
      </c>
      <c r="C5" s="131" t="s">
        <v>7</v>
      </c>
      <c r="D5" s="131" t="s">
        <v>6</v>
      </c>
    </row>
    <row r="6" spans="1:4" ht="19.5" customHeight="1">
      <c r="A6" s="132"/>
      <c r="B6" s="132"/>
      <c r="C6" s="132"/>
      <c r="D6" s="132"/>
    </row>
    <row r="7" spans="1:4" ht="20.25" customHeight="1">
      <c r="A7" s="9" t="s">
        <v>8</v>
      </c>
      <c r="B7" s="11">
        <v>3805.2207520000002</v>
      </c>
      <c r="C7" s="115" t="str">
        <f>"一"&amp;"、"&amp;"一般公共服务支出"</f>
        <v>一、一般公共服务支出</v>
      </c>
      <c r="D7" s="11"/>
    </row>
    <row r="8" spans="1:4" ht="20.25" customHeight="1">
      <c r="A8" s="9" t="s">
        <v>9</v>
      </c>
      <c r="B8" s="11"/>
      <c r="C8" s="115" t="str">
        <f>"二"&amp;"、"&amp;"外交支出"</f>
        <v>二、外交支出</v>
      </c>
      <c r="D8" s="11"/>
    </row>
    <row r="9" spans="1:4" ht="20.25" customHeight="1">
      <c r="A9" s="9" t="s">
        <v>10</v>
      </c>
      <c r="B9" s="11"/>
      <c r="C9" s="115" t="str">
        <f>"三"&amp;"、"&amp;"国防支出"</f>
        <v>三、国防支出</v>
      </c>
      <c r="D9" s="11"/>
    </row>
    <row r="10" spans="1:4" ht="20.25" customHeight="1">
      <c r="A10" s="9" t="s">
        <v>11</v>
      </c>
      <c r="B10" s="11">
        <v>923</v>
      </c>
      <c r="C10" s="115" t="str">
        <f>"四"&amp;"、"&amp;"公共安全支出"</f>
        <v>四、公共安全支出</v>
      </c>
      <c r="D10" s="11"/>
    </row>
    <row r="11" spans="1:4" ht="20.25" customHeight="1">
      <c r="A11" s="9" t="s">
        <v>12</v>
      </c>
      <c r="B11" s="11">
        <v>984.8</v>
      </c>
      <c r="C11" s="115" t="str">
        <f>"五"&amp;"、"&amp;"教育支出"</f>
        <v>五、教育支出</v>
      </c>
      <c r="D11" s="11">
        <v>4668.2110940000002</v>
      </c>
    </row>
    <row r="12" spans="1:4" ht="20.25" customHeight="1">
      <c r="A12" s="9" t="s">
        <v>13</v>
      </c>
      <c r="B12" s="11"/>
      <c r="C12" s="115" t="str">
        <f>"六"&amp;"、"&amp;"科学技术支出"</f>
        <v>六、科学技术支出</v>
      </c>
      <c r="D12" s="11"/>
    </row>
    <row r="13" spans="1:4" ht="20.25" customHeight="1">
      <c r="A13" s="9" t="s">
        <v>14</v>
      </c>
      <c r="B13" s="11"/>
      <c r="C13" s="115" t="str">
        <f>"七"&amp;"、"&amp;"文化旅游体育与传媒支出"</f>
        <v>七、文化旅游体育与传媒支出</v>
      </c>
      <c r="D13" s="11"/>
    </row>
    <row r="14" spans="1:4" ht="20.25" customHeight="1">
      <c r="A14" s="9" t="s">
        <v>15</v>
      </c>
      <c r="B14" s="11"/>
      <c r="C14" s="115" t="str">
        <f>"八"&amp;"、"&amp;"社会保障和就业支出"</f>
        <v>八、社会保障和就业支出</v>
      </c>
      <c r="D14" s="11">
        <v>458.18865499999998</v>
      </c>
    </row>
    <row r="15" spans="1:4" ht="20.25" customHeight="1">
      <c r="A15" s="9" t="s">
        <v>16</v>
      </c>
      <c r="B15" s="11"/>
      <c r="C15" s="115" t="str">
        <f>"九"&amp;"、"&amp;"社会保险基金支出"</f>
        <v>九、社会保险基金支出</v>
      </c>
      <c r="D15" s="11"/>
    </row>
    <row r="16" spans="1:4" ht="20.25" customHeight="1">
      <c r="A16" s="9" t="s">
        <v>17</v>
      </c>
      <c r="B16" s="11">
        <v>984.8</v>
      </c>
      <c r="C16" s="115" t="str">
        <f>"十"&amp;"、"&amp;"卫生健康支出"</f>
        <v>十、卫生健康支出</v>
      </c>
      <c r="D16" s="11">
        <v>302.77515099999999</v>
      </c>
    </row>
    <row r="17" spans="1:4" ht="20.25" customHeight="1">
      <c r="A17" s="9"/>
      <c r="B17" s="11"/>
      <c r="C17" s="115" t="str">
        <f>"十一"&amp;"、"&amp;"节能环保支出"</f>
        <v>十一、节能环保支出</v>
      </c>
      <c r="D17" s="11"/>
    </row>
    <row r="18" spans="1:4" ht="20.25" customHeight="1">
      <c r="A18" s="9"/>
      <c r="B18" s="9"/>
      <c r="C18" s="115" t="str">
        <f>"十二"&amp;"、"&amp;"城乡社区支出"</f>
        <v>十二、城乡社区支出</v>
      </c>
      <c r="D18" s="11"/>
    </row>
    <row r="19" spans="1:4" ht="20.25" customHeight="1">
      <c r="A19" s="9"/>
      <c r="B19" s="9"/>
      <c r="C19" s="115" t="str">
        <f>"十三"&amp;"、"&amp;"农林水支出"</f>
        <v>十三、农林水支出</v>
      </c>
      <c r="D19" s="11"/>
    </row>
    <row r="20" spans="1:4" ht="20.25" customHeight="1">
      <c r="A20" s="9"/>
      <c r="B20" s="9"/>
      <c r="C20" s="115" t="str">
        <f>"十四"&amp;"、"&amp;"交通运输支出"</f>
        <v>十四、交通运输支出</v>
      </c>
      <c r="D20" s="11"/>
    </row>
    <row r="21" spans="1:4" ht="20.25" customHeight="1">
      <c r="A21" s="9"/>
      <c r="B21" s="9"/>
      <c r="C21" s="115" t="str">
        <f>"十五"&amp;"、"&amp;"资源勘探工业信息等支出"</f>
        <v>十五、资源勘探工业信息等支出</v>
      </c>
      <c r="D21" s="11"/>
    </row>
    <row r="22" spans="1:4" ht="20.25" customHeight="1">
      <c r="A22" s="9"/>
      <c r="B22" s="9"/>
      <c r="C22" s="115" t="str">
        <f>"十六"&amp;"、"&amp;"商业服务业等支出"</f>
        <v>十六、商业服务业等支出</v>
      </c>
      <c r="D22" s="11"/>
    </row>
    <row r="23" spans="1:4" ht="20.25" customHeight="1">
      <c r="A23" s="9"/>
      <c r="B23" s="9"/>
      <c r="C23" s="115" t="str">
        <f>"十七"&amp;"、"&amp;"金融支出"</f>
        <v>十七、金融支出</v>
      </c>
      <c r="D23" s="11"/>
    </row>
    <row r="24" spans="1:4" ht="20.25" customHeight="1">
      <c r="A24" s="9"/>
      <c r="B24" s="9"/>
      <c r="C24" s="115" t="str">
        <f>"十八"&amp;"、"&amp;"援助其他地区支出"</f>
        <v>十八、援助其他地区支出</v>
      </c>
      <c r="D24" s="11"/>
    </row>
    <row r="25" spans="1:4" ht="20.25" customHeight="1">
      <c r="A25" s="9"/>
      <c r="B25" s="9"/>
      <c r="C25" s="115" t="str">
        <f>"十九"&amp;"、"&amp;"自然资源海洋气象等支出"</f>
        <v>十九、自然资源海洋气象等支出</v>
      </c>
      <c r="D25" s="11"/>
    </row>
    <row r="26" spans="1:4" ht="20.25" customHeight="1">
      <c r="A26" s="9"/>
      <c r="B26" s="9"/>
      <c r="C26" s="115" t="str">
        <f>"二十"&amp;"、"&amp;"住房保障支出"</f>
        <v>二十、住房保障支出</v>
      </c>
      <c r="D26" s="295">
        <v>283.83999999999997</v>
      </c>
    </row>
    <row r="27" spans="1:4" ht="20.25" customHeight="1">
      <c r="A27" s="9"/>
      <c r="B27" s="9"/>
      <c r="C27" s="115" t="str">
        <f>"二十一"&amp;"、"&amp;"粮油物资储备支出"</f>
        <v>二十一、粮油物资储备支出</v>
      </c>
      <c r="D27" s="11"/>
    </row>
    <row r="28" spans="1:4" ht="20.25" customHeight="1">
      <c r="A28" s="9"/>
      <c r="B28" s="9"/>
      <c r="C28" s="115" t="str">
        <f>"二十二"&amp;"、"&amp;"灾害防治及应急管理支出"</f>
        <v>二十二、灾害防治及应急管理支出</v>
      </c>
      <c r="D28" s="11"/>
    </row>
    <row r="29" spans="1:4" ht="20.25" customHeight="1">
      <c r="A29" s="9"/>
      <c r="B29" s="9"/>
      <c r="C29" s="115" t="str">
        <f>"二十三"&amp;"、"&amp;"预备费"</f>
        <v>二十三、预备费</v>
      </c>
      <c r="D29" s="11"/>
    </row>
    <row r="30" spans="1:4" ht="20.25" customHeight="1">
      <c r="A30" s="9"/>
      <c r="B30" s="9"/>
      <c r="C30" s="115" t="str">
        <f>"二十四"&amp;"、"&amp;"其他支出"</f>
        <v>二十四、其他支出</v>
      </c>
      <c r="D30" s="11"/>
    </row>
    <row r="31" spans="1:4" ht="20.25" customHeight="1">
      <c r="A31" s="9"/>
      <c r="B31" s="9"/>
      <c r="C31" s="115" t="str">
        <f>"二十五"&amp;"、"&amp;"转移性支出"</f>
        <v>二十五、转移性支出</v>
      </c>
      <c r="D31" s="11"/>
    </row>
    <row r="32" spans="1:4" ht="20.25" customHeight="1">
      <c r="A32" s="9"/>
      <c r="B32" s="9"/>
      <c r="C32" s="115" t="str">
        <f>"二十六"&amp;"、"&amp;"债务还本支出"</f>
        <v>二十六、债务还本支出</v>
      </c>
      <c r="D32" s="11"/>
    </row>
    <row r="33" spans="1:4" ht="20.25" customHeight="1">
      <c r="A33" s="9"/>
      <c r="B33" s="9"/>
      <c r="C33" s="115" t="str">
        <f>"二十七"&amp;"、"&amp;"债务付息支出"</f>
        <v>二十七、债务付息支出</v>
      </c>
      <c r="D33" s="11"/>
    </row>
    <row r="34" spans="1:4" ht="20.25" customHeight="1">
      <c r="A34" s="9"/>
      <c r="B34" s="9"/>
      <c r="C34" s="115" t="str">
        <f>"二十八"&amp;"、"&amp;"债务发行费用支出"</f>
        <v>二十八、债务发行费用支出</v>
      </c>
      <c r="D34" s="11"/>
    </row>
    <row r="35" spans="1:4" ht="20.25" customHeight="1">
      <c r="A35" s="9"/>
      <c r="B35" s="9"/>
      <c r="C35" s="115" t="str">
        <f>"二十九"&amp;"、"&amp;"抗疫特别国债安排的支出"</f>
        <v>二十九、抗疫特别国债安排的支出</v>
      </c>
      <c r="D35" s="11"/>
    </row>
    <row r="36" spans="1:4" ht="20.25" customHeight="1">
      <c r="A36" s="100" t="s">
        <v>18</v>
      </c>
      <c r="B36" s="11">
        <v>5713.0207520000004</v>
      </c>
      <c r="C36" s="100" t="s">
        <v>19</v>
      </c>
      <c r="D36" s="11">
        <v>5713.0207520000004</v>
      </c>
    </row>
    <row r="37" spans="1:4" ht="20.25" customHeight="1">
      <c r="A37" s="9" t="s">
        <v>20</v>
      </c>
      <c r="B37" s="11"/>
      <c r="C37" s="9" t="s">
        <v>21</v>
      </c>
      <c r="D37" s="11"/>
    </row>
    <row r="38" spans="1:4" ht="20.25" customHeight="1">
      <c r="A38" s="100" t="s">
        <v>22</v>
      </c>
      <c r="B38" s="11">
        <v>5713.0207520000004</v>
      </c>
      <c r="C38" s="100" t="s">
        <v>23</v>
      </c>
      <c r="D38" s="11">
        <v>5713.0207520000004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Right="0"/>
    <pageSetUpPr fitToPage="1"/>
  </sheetPr>
  <dimension ref="A1:K44"/>
  <sheetViews>
    <sheetView showZeros="0" workbookViewId="0">
      <selection activeCell="B25" sqref="B25:B36"/>
    </sheetView>
  </sheetViews>
  <sheetFormatPr defaultColWidth="9.125" defaultRowHeight="12" customHeight="1"/>
  <cols>
    <col min="1" max="1" width="30" customWidth="1"/>
    <col min="2" max="2" width="29" customWidth="1"/>
    <col min="3" max="3" width="23.875" customWidth="1"/>
    <col min="4" max="4" width="20.625" customWidth="1"/>
    <col min="5" max="5" width="20.125" customWidth="1"/>
    <col min="6" max="6" width="19.875" customWidth="1"/>
    <col min="7" max="7" width="9.875" customWidth="1"/>
    <col min="8" max="8" width="19" customWidth="1"/>
    <col min="9" max="9" width="12.625" customWidth="1"/>
    <col min="10" max="10" width="12.25" customWidth="1"/>
    <col min="11" max="11" width="15.75" customWidth="1"/>
  </cols>
  <sheetData>
    <row r="1" spans="1:11" ht="12" customHeight="1">
      <c r="K1" s="26" t="s">
        <v>324</v>
      </c>
    </row>
    <row r="2" spans="1:11" ht="28.5" customHeight="1">
      <c r="B2" s="180" t="s">
        <v>325</v>
      </c>
      <c r="C2" s="162"/>
      <c r="D2" s="162"/>
      <c r="E2" s="162"/>
      <c r="F2" s="162"/>
      <c r="G2" s="210"/>
      <c r="H2" s="162"/>
      <c r="I2" s="210"/>
      <c r="J2" s="210"/>
      <c r="K2" s="162"/>
    </row>
    <row r="3" spans="1:11" ht="17.25" customHeight="1">
      <c r="A3" t="str">
        <f>"单位名称："&amp;"曲靖市第二中学"</f>
        <v>单位名称：曲靖市第二中学</v>
      </c>
      <c r="B3" s="3"/>
    </row>
    <row r="4" spans="1:11" ht="44.25" customHeight="1">
      <c r="A4" s="68" t="s">
        <v>226</v>
      </c>
      <c r="B4" s="21" t="s">
        <v>326</v>
      </c>
      <c r="C4" s="21" t="s">
        <v>327</v>
      </c>
      <c r="D4" s="21" t="s">
        <v>328</v>
      </c>
      <c r="E4" s="21" t="s">
        <v>329</v>
      </c>
      <c r="F4" s="21" t="s">
        <v>330</v>
      </c>
      <c r="G4" s="24" t="s">
        <v>331</v>
      </c>
      <c r="H4" s="21" t="s">
        <v>332</v>
      </c>
      <c r="I4" s="24" t="s">
        <v>333</v>
      </c>
      <c r="J4" s="24" t="s">
        <v>334</v>
      </c>
      <c r="K4" s="21" t="s">
        <v>335</v>
      </c>
    </row>
    <row r="5" spans="1:11" ht="18.75" customHeight="1">
      <c r="A5" s="69">
        <v>1</v>
      </c>
      <c r="B5" s="70">
        <v>2</v>
      </c>
      <c r="C5" s="70">
        <v>3</v>
      </c>
      <c r="D5" s="70">
        <v>4</v>
      </c>
      <c r="E5" s="70">
        <v>5</v>
      </c>
      <c r="F5" s="70">
        <v>6</v>
      </c>
      <c r="G5" s="71">
        <v>7</v>
      </c>
      <c r="H5" s="70">
        <v>8</v>
      </c>
      <c r="I5" s="71">
        <v>9</v>
      </c>
      <c r="J5" s="71">
        <v>10</v>
      </c>
      <c r="K5" s="70">
        <v>11</v>
      </c>
    </row>
    <row r="6" spans="1:11" ht="21.75" customHeight="1">
      <c r="A6" s="10"/>
      <c r="B6" s="9" t="s">
        <v>43</v>
      </c>
      <c r="C6" s="10"/>
      <c r="D6" s="10"/>
      <c r="E6" s="10"/>
      <c r="F6" s="10"/>
      <c r="G6" s="10"/>
      <c r="H6" s="10"/>
      <c r="I6" s="10"/>
      <c r="J6" s="10"/>
      <c r="K6" s="10"/>
    </row>
    <row r="7" spans="1:11" ht="19.5" customHeight="1">
      <c r="A7" s="232" t="s">
        <v>310</v>
      </c>
      <c r="B7" s="233" t="s">
        <v>309</v>
      </c>
      <c r="C7" s="233" t="s">
        <v>336</v>
      </c>
      <c r="D7" s="9" t="s">
        <v>337</v>
      </c>
      <c r="E7" s="9" t="s">
        <v>338</v>
      </c>
      <c r="F7" s="9" t="s">
        <v>339</v>
      </c>
      <c r="G7" s="9" t="s">
        <v>340</v>
      </c>
      <c r="H7" s="9" t="s">
        <v>341</v>
      </c>
      <c r="I7" s="9" t="s">
        <v>342</v>
      </c>
      <c r="J7" s="9" t="s">
        <v>343</v>
      </c>
      <c r="K7" s="9" t="s">
        <v>344</v>
      </c>
    </row>
    <row r="8" spans="1:11" ht="19.5" customHeight="1">
      <c r="A8" s="232" t="s">
        <v>310</v>
      </c>
      <c r="B8" s="233" t="s">
        <v>309</v>
      </c>
      <c r="C8" s="233" t="s">
        <v>336</v>
      </c>
      <c r="D8" s="9" t="s">
        <v>337</v>
      </c>
      <c r="E8" s="9" t="s">
        <v>345</v>
      </c>
      <c r="F8" s="9" t="s">
        <v>346</v>
      </c>
      <c r="G8" s="9" t="s">
        <v>347</v>
      </c>
      <c r="H8" s="9" t="s">
        <v>348</v>
      </c>
      <c r="I8" s="9" t="s">
        <v>349</v>
      </c>
      <c r="J8" s="9" t="s">
        <v>343</v>
      </c>
      <c r="K8" s="9" t="s">
        <v>350</v>
      </c>
    </row>
    <row r="9" spans="1:11" ht="19.5" customHeight="1">
      <c r="A9" s="232" t="s">
        <v>310</v>
      </c>
      <c r="B9" s="233" t="s">
        <v>309</v>
      </c>
      <c r="C9" s="233" t="s">
        <v>336</v>
      </c>
      <c r="D9" s="9" t="s">
        <v>337</v>
      </c>
      <c r="E9" s="9" t="s">
        <v>351</v>
      </c>
      <c r="F9" s="9" t="s">
        <v>352</v>
      </c>
      <c r="G9" s="9" t="s">
        <v>340</v>
      </c>
      <c r="H9" s="9" t="s">
        <v>348</v>
      </c>
      <c r="I9" s="9" t="s">
        <v>349</v>
      </c>
      <c r="J9" s="9" t="s">
        <v>343</v>
      </c>
      <c r="K9" s="9" t="s">
        <v>353</v>
      </c>
    </row>
    <row r="10" spans="1:11" ht="19.5" customHeight="1">
      <c r="A10" s="232" t="s">
        <v>310</v>
      </c>
      <c r="B10" s="233" t="s">
        <v>309</v>
      </c>
      <c r="C10" s="233" t="s">
        <v>336</v>
      </c>
      <c r="D10" s="9" t="s">
        <v>337</v>
      </c>
      <c r="E10" s="9" t="s">
        <v>354</v>
      </c>
      <c r="F10" s="9" t="s">
        <v>355</v>
      </c>
      <c r="G10" s="9" t="s">
        <v>356</v>
      </c>
      <c r="H10" s="9" t="s">
        <v>357</v>
      </c>
      <c r="I10" s="9" t="s">
        <v>358</v>
      </c>
      <c r="J10" s="9" t="s">
        <v>343</v>
      </c>
      <c r="K10" s="9" t="s">
        <v>359</v>
      </c>
    </row>
    <row r="11" spans="1:11" ht="19.5" customHeight="1">
      <c r="A11" s="232" t="s">
        <v>310</v>
      </c>
      <c r="B11" s="233" t="s">
        <v>309</v>
      </c>
      <c r="C11" s="233" t="s">
        <v>336</v>
      </c>
      <c r="D11" s="9" t="s">
        <v>337</v>
      </c>
      <c r="E11" s="9" t="s">
        <v>354</v>
      </c>
      <c r="F11" s="9" t="s">
        <v>360</v>
      </c>
      <c r="G11" s="9" t="s">
        <v>340</v>
      </c>
      <c r="H11" s="9" t="s">
        <v>361</v>
      </c>
      <c r="I11" s="9" t="s">
        <v>362</v>
      </c>
      <c r="J11" s="9" t="s">
        <v>343</v>
      </c>
      <c r="K11" s="9" t="s">
        <v>363</v>
      </c>
    </row>
    <row r="12" spans="1:11" ht="19.5" customHeight="1">
      <c r="A12" s="232" t="s">
        <v>310</v>
      </c>
      <c r="B12" s="233" t="s">
        <v>309</v>
      </c>
      <c r="C12" s="233" t="s">
        <v>336</v>
      </c>
      <c r="D12" s="9" t="s">
        <v>337</v>
      </c>
      <c r="E12" s="9" t="s">
        <v>354</v>
      </c>
      <c r="F12" s="9" t="s">
        <v>364</v>
      </c>
      <c r="G12" s="9" t="s">
        <v>340</v>
      </c>
      <c r="H12" s="9" t="s">
        <v>365</v>
      </c>
      <c r="I12" s="9" t="s">
        <v>362</v>
      </c>
      <c r="J12" s="9" t="s">
        <v>343</v>
      </c>
      <c r="K12" s="9" t="s">
        <v>363</v>
      </c>
    </row>
    <row r="13" spans="1:11" ht="19.5" customHeight="1">
      <c r="A13" s="232" t="s">
        <v>310</v>
      </c>
      <c r="B13" s="233" t="s">
        <v>309</v>
      </c>
      <c r="C13" s="233" t="s">
        <v>336</v>
      </c>
      <c r="D13" s="9" t="s">
        <v>366</v>
      </c>
      <c r="E13" s="9" t="s">
        <v>367</v>
      </c>
      <c r="F13" s="9" t="s">
        <v>368</v>
      </c>
      <c r="G13" s="9" t="s">
        <v>347</v>
      </c>
      <c r="H13" s="9" t="s">
        <v>369</v>
      </c>
      <c r="I13" s="9" t="s">
        <v>349</v>
      </c>
      <c r="J13" s="9" t="s">
        <v>343</v>
      </c>
      <c r="K13" s="9" t="s">
        <v>370</v>
      </c>
    </row>
    <row r="14" spans="1:11" ht="19.5" customHeight="1">
      <c r="A14" s="232" t="s">
        <v>310</v>
      </c>
      <c r="B14" s="233" t="s">
        <v>309</v>
      </c>
      <c r="C14" s="233" t="s">
        <v>336</v>
      </c>
      <c r="D14" s="9" t="s">
        <v>366</v>
      </c>
      <c r="E14" s="9" t="s">
        <v>371</v>
      </c>
      <c r="F14" s="9" t="s">
        <v>372</v>
      </c>
      <c r="G14" s="9" t="s">
        <v>356</v>
      </c>
      <c r="H14" s="9" t="s">
        <v>115</v>
      </c>
      <c r="I14" s="9" t="s">
        <v>373</v>
      </c>
      <c r="J14" s="9" t="s">
        <v>343</v>
      </c>
      <c r="K14" s="9" t="s">
        <v>374</v>
      </c>
    </row>
    <row r="15" spans="1:11" ht="19.5" customHeight="1">
      <c r="A15" s="232" t="s">
        <v>310</v>
      </c>
      <c r="B15" s="233" t="s">
        <v>309</v>
      </c>
      <c r="C15" s="233" t="s">
        <v>336</v>
      </c>
      <c r="D15" s="9" t="s">
        <v>375</v>
      </c>
      <c r="E15" s="9" t="s">
        <v>376</v>
      </c>
      <c r="F15" s="9" t="s">
        <v>377</v>
      </c>
      <c r="G15" s="9" t="s">
        <v>347</v>
      </c>
      <c r="H15" s="9" t="s">
        <v>369</v>
      </c>
      <c r="I15" s="9" t="s">
        <v>349</v>
      </c>
      <c r="J15" s="9" t="s">
        <v>343</v>
      </c>
      <c r="K15" s="9" t="s">
        <v>378</v>
      </c>
    </row>
    <row r="16" spans="1:11" ht="19.5" customHeight="1">
      <c r="A16" s="232" t="s">
        <v>310</v>
      </c>
      <c r="B16" s="233" t="s">
        <v>309</v>
      </c>
      <c r="C16" s="233" t="s">
        <v>336</v>
      </c>
      <c r="D16" s="9" t="s">
        <v>375</v>
      </c>
      <c r="E16" s="9" t="s">
        <v>376</v>
      </c>
      <c r="F16" s="9" t="s">
        <v>379</v>
      </c>
      <c r="G16" s="9" t="s">
        <v>347</v>
      </c>
      <c r="H16" s="9" t="s">
        <v>369</v>
      </c>
      <c r="I16" s="9" t="s">
        <v>349</v>
      </c>
      <c r="J16" s="9" t="s">
        <v>343</v>
      </c>
      <c r="K16" s="9" t="s">
        <v>380</v>
      </c>
    </row>
    <row r="17" spans="1:11" ht="19.5" customHeight="1">
      <c r="A17" s="232" t="s">
        <v>307</v>
      </c>
      <c r="B17" s="233" t="s">
        <v>305</v>
      </c>
      <c r="C17" s="233" t="s">
        <v>381</v>
      </c>
      <c r="D17" s="9" t="s">
        <v>337</v>
      </c>
      <c r="E17" s="9" t="s">
        <v>345</v>
      </c>
      <c r="F17" s="9" t="s">
        <v>382</v>
      </c>
      <c r="G17" s="9" t="s">
        <v>340</v>
      </c>
      <c r="H17" s="9" t="s">
        <v>348</v>
      </c>
      <c r="I17" s="9" t="s">
        <v>349</v>
      </c>
      <c r="J17" s="9" t="s">
        <v>343</v>
      </c>
      <c r="K17" s="9" t="s">
        <v>383</v>
      </c>
    </row>
    <row r="18" spans="1:11" ht="19.5" customHeight="1">
      <c r="A18" s="232" t="s">
        <v>307</v>
      </c>
      <c r="B18" s="233" t="s">
        <v>305</v>
      </c>
      <c r="C18" s="233" t="s">
        <v>381</v>
      </c>
      <c r="D18" s="9" t="s">
        <v>337</v>
      </c>
      <c r="E18" s="9" t="s">
        <v>351</v>
      </c>
      <c r="F18" s="9" t="s">
        <v>384</v>
      </c>
      <c r="G18" s="9" t="s">
        <v>340</v>
      </c>
      <c r="H18" s="9" t="s">
        <v>348</v>
      </c>
      <c r="I18" s="9" t="s">
        <v>349</v>
      </c>
      <c r="J18" s="9" t="s">
        <v>343</v>
      </c>
      <c r="K18" s="9" t="s">
        <v>353</v>
      </c>
    </row>
    <row r="19" spans="1:11" ht="19.5" customHeight="1">
      <c r="A19" s="232" t="s">
        <v>307</v>
      </c>
      <c r="B19" s="233" t="s">
        <v>305</v>
      </c>
      <c r="C19" s="233" t="s">
        <v>381</v>
      </c>
      <c r="D19" s="9" t="s">
        <v>337</v>
      </c>
      <c r="E19" s="9" t="s">
        <v>354</v>
      </c>
      <c r="F19" s="9" t="s">
        <v>355</v>
      </c>
      <c r="G19" s="9" t="s">
        <v>356</v>
      </c>
      <c r="H19" s="9" t="s">
        <v>114</v>
      </c>
      <c r="I19" s="9" t="s">
        <v>358</v>
      </c>
      <c r="J19" s="9" t="s">
        <v>343</v>
      </c>
      <c r="K19" s="9" t="s">
        <v>385</v>
      </c>
    </row>
    <row r="20" spans="1:11" ht="19.5" customHeight="1">
      <c r="A20" s="232" t="s">
        <v>307</v>
      </c>
      <c r="B20" s="233" t="s">
        <v>305</v>
      </c>
      <c r="C20" s="233" t="s">
        <v>381</v>
      </c>
      <c r="D20" s="9" t="s">
        <v>337</v>
      </c>
      <c r="E20" s="9" t="s">
        <v>354</v>
      </c>
      <c r="F20" s="9" t="s">
        <v>386</v>
      </c>
      <c r="G20" s="9" t="s">
        <v>340</v>
      </c>
      <c r="H20" s="9" t="s">
        <v>361</v>
      </c>
      <c r="I20" s="9" t="s">
        <v>387</v>
      </c>
      <c r="J20" s="9" t="s">
        <v>343</v>
      </c>
      <c r="K20" s="9" t="s">
        <v>388</v>
      </c>
    </row>
    <row r="21" spans="1:11" ht="19.5" customHeight="1">
      <c r="A21" s="232" t="s">
        <v>307</v>
      </c>
      <c r="B21" s="233" t="s">
        <v>305</v>
      </c>
      <c r="C21" s="233" t="s">
        <v>381</v>
      </c>
      <c r="D21" s="9" t="s">
        <v>366</v>
      </c>
      <c r="E21" s="9" t="s">
        <v>367</v>
      </c>
      <c r="F21" s="9" t="s">
        <v>368</v>
      </c>
      <c r="G21" s="9" t="s">
        <v>347</v>
      </c>
      <c r="H21" s="9" t="s">
        <v>369</v>
      </c>
      <c r="I21" s="9" t="s">
        <v>349</v>
      </c>
      <c r="J21" s="9" t="s">
        <v>343</v>
      </c>
      <c r="K21" s="9" t="s">
        <v>370</v>
      </c>
    </row>
    <row r="22" spans="1:11" ht="19.5" customHeight="1">
      <c r="A22" s="232" t="s">
        <v>307</v>
      </c>
      <c r="B22" s="233" t="s">
        <v>305</v>
      </c>
      <c r="C22" s="233" t="s">
        <v>381</v>
      </c>
      <c r="D22" s="9" t="s">
        <v>366</v>
      </c>
      <c r="E22" s="9" t="s">
        <v>371</v>
      </c>
      <c r="F22" s="9" t="s">
        <v>389</v>
      </c>
      <c r="G22" s="9" t="s">
        <v>356</v>
      </c>
      <c r="H22" s="9" t="s">
        <v>115</v>
      </c>
      <c r="I22" s="9" t="s">
        <v>373</v>
      </c>
      <c r="J22" s="9" t="s">
        <v>343</v>
      </c>
      <c r="K22" s="9" t="s">
        <v>374</v>
      </c>
    </row>
    <row r="23" spans="1:11" ht="19.5" customHeight="1">
      <c r="A23" s="232" t="s">
        <v>307</v>
      </c>
      <c r="B23" s="233" t="s">
        <v>305</v>
      </c>
      <c r="C23" s="233" t="s">
        <v>381</v>
      </c>
      <c r="D23" s="9" t="s">
        <v>375</v>
      </c>
      <c r="E23" s="9" t="s">
        <v>376</v>
      </c>
      <c r="F23" s="9" t="s">
        <v>377</v>
      </c>
      <c r="G23" s="9" t="s">
        <v>347</v>
      </c>
      <c r="H23" s="9" t="s">
        <v>369</v>
      </c>
      <c r="I23" s="9" t="s">
        <v>349</v>
      </c>
      <c r="J23" s="9" t="s">
        <v>343</v>
      </c>
      <c r="K23" s="9" t="s">
        <v>378</v>
      </c>
    </row>
    <row r="24" spans="1:11" ht="19.5" customHeight="1">
      <c r="A24" s="232" t="s">
        <v>307</v>
      </c>
      <c r="B24" s="233" t="s">
        <v>305</v>
      </c>
      <c r="C24" s="233" t="s">
        <v>381</v>
      </c>
      <c r="D24" s="9" t="s">
        <v>375</v>
      </c>
      <c r="E24" s="9" t="s">
        <v>376</v>
      </c>
      <c r="F24" s="9" t="s">
        <v>390</v>
      </c>
      <c r="G24" s="9" t="s">
        <v>347</v>
      </c>
      <c r="H24" s="9" t="s">
        <v>369</v>
      </c>
      <c r="I24" s="9" t="s">
        <v>349</v>
      </c>
      <c r="J24" s="9" t="s">
        <v>343</v>
      </c>
      <c r="K24" s="9" t="s">
        <v>391</v>
      </c>
    </row>
    <row r="25" spans="1:11" ht="19.5" customHeight="1">
      <c r="A25" s="232" t="s">
        <v>315</v>
      </c>
      <c r="B25" s="233" t="s">
        <v>313</v>
      </c>
      <c r="C25" s="233" t="s">
        <v>392</v>
      </c>
      <c r="D25" s="9" t="s">
        <v>337</v>
      </c>
      <c r="E25" s="9" t="s">
        <v>338</v>
      </c>
      <c r="F25" s="9" t="s">
        <v>393</v>
      </c>
      <c r="G25" s="9" t="s">
        <v>347</v>
      </c>
      <c r="H25" s="9" t="s">
        <v>394</v>
      </c>
      <c r="I25" s="9" t="s">
        <v>342</v>
      </c>
      <c r="J25" s="9" t="s">
        <v>343</v>
      </c>
      <c r="K25" s="9" t="s">
        <v>395</v>
      </c>
    </row>
    <row r="26" spans="1:11" ht="19.5" customHeight="1">
      <c r="A26" s="232" t="s">
        <v>315</v>
      </c>
      <c r="B26" s="233" t="s">
        <v>313</v>
      </c>
      <c r="C26" s="233" t="s">
        <v>392</v>
      </c>
      <c r="D26" s="9" t="s">
        <v>337</v>
      </c>
      <c r="E26" s="9" t="s">
        <v>345</v>
      </c>
      <c r="F26" s="9" t="s">
        <v>396</v>
      </c>
      <c r="G26" s="9" t="s">
        <v>347</v>
      </c>
      <c r="H26" s="9" t="s">
        <v>348</v>
      </c>
      <c r="I26" s="9" t="s">
        <v>349</v>
      </c>
      <c r="J26" s="9" t="s">
        <v>343</v>
      </c>
      <c r="K26" s="9" t="s">
        <v>397</v>
      </c>
    </row>
    <row r="27" spans="1:11" ht="19.5" customHeight="1">
      <c r="A27" s="232" t="s">
        <v>315</v>
      </c>
      <c r="B27" s="233" t="s">
        <v>313</v>
      </c>
      <c r="C27" s="233" t="s">
        <v>392</v>
      </c>
      <c r="D27" s="9" t="s">
        <v>337</v>
      </c>
      <c r="E27" s="9" t="s">
        <v>345</v>
      </c>
      <c r="F27" s="9" t="s">
        <v>398</v>
      </c>
      <c r="G27" s="9" t="s">
        <v>347</v>
      </c>
      <c r="H27" s="9" t="s">
        <v>399</v>
      </c>
      <c r="I27" s="9" t="s">
        <v>349</v>
      </c>
      <c r="J27" s="9" t="s">
        <v>343</v>
      </c>
      <c r="K27" s="9" t="s">
        <v>400</v>
      </c>
    </row>
    <row r="28" spans="1:11" ht="19.5" customHeight="1">
      <c r="A28" s="232" t="s">
        <v>315</v>
      </c>
      <c r="B28" s="233" t="s">
        <v>313</v>
      </c>
      <c r="C28" s="233" t="s">
        <v>392</v>
      </c>
      <c r="D28" s="9" t="s">
        <v>337</v>
      </c>
      <c r="E28" s="9" t="s">
        <v>345</v>
      </c>
      <c r="F28" s="9" t="s">
        <v>401</v>
      </c>
      <c r="G28" s="9" t="s">
        <v>347</v>
      </c>
      <c r="H28" s="9" t="s">
        <v>348</v>
      </c>
      <c r="I28" s="9" t="s">
        <v>349</v>
      </c>
      <c r="J28" s="9" t="s">
        <v>343</v>
      </c>
      <c r="K28" s="9" t="s">
        <v>402</v>
      </c>
    </row>
    <row r="29" spans="1:11" ht="19.5" customHeight="1">
      <c r="A29" s="232" t="s">
        <v>315</v>
      </c>
      <c r="B29" s="233" t="s">
        <v>313</v>
      </c>
      <c r="C29" s="233" t="s">
        <v>392</v>
      </c>
      <c r="D29" s="9" t="s">
        <v>337</v>
      </c>
      <c r="E29" s="9" t="s">
        <v>345</v>
      </c>
      <c r="F29" s="9" t="s">
        <v>403</v>
      </c>
      <c r="G29" s="9" t="s">
        <v>347</v>
      </c>
      <c r="H29" s="9" t="s">
        <v>399</v>
      </c>
      <c r="I29" s="9" t="s">
        <v>349</v>
      </c>
      <c r="J29" s="9" t="s">
        <v>343</v>
      </c>
      <c r="K29" s="9" t="s">
        <v>404</v>
      </c>
    </row>
    <row r="30" spans="1:11" ht="19.5" customHeight="1">
      <c r="A30" s="232" t="s">
        <v>315</v>
      </c>
      <c r="B30" s="233" t="s">
        <v>313</v>
      </c>
      <c r="C30" s="233" t="s">
        <v>392</v>
      </c>
      <c r="D30" s="9" t="s">
        <v>337</v>
      </c>
      <c r="E30" s="9" t="s">
        <v>351</v>
      </c>
      <c r="F30" s="9" t="s">
        <v>405</v>
      </c>
      <c r="G30" s="9" t="s">
        <v>340</v>
      </c>
      <c r="H30" s="9" t="s">
        <v>348</v>
      </c>
      <c r="I30" s="9" t="s">
        <v>349</v>
      </c>
      <c r="J30" s="9" t="s">
        <v>343</v>
      </c>
      <c r="K30" s="9" t="s">
        <v>406</v>
      </c>
    </row>
    <row r="31" spans="1:11" ht="19.5" customHeight="1">
      <c r="A31" s="232" t="s">
        <v>315</v>
      </c>
      <c r="B31" s="233" t="s">
        <v>313</v>
      </c>
      <c r="C31" s="233" t="s">
        <v>392</v>
      </c>
      <c r="D31" s="9" t="s">
        <v>337</v>
      </c>
      <c r="E31" s="9" t="s">
        <v>354</v>
      </c>
      <c r="F31" s="9" t="s">
        <v>355</v>
      </c>
      <c r="G31" s="9" t="s">
        <v>356</v>
      </c>
      <c r="H31" s="9" t="s">
        <v>407</v>
      </c>
      <c r="I31" s="9" t="s">
        <v>358</v>
      </c>
      <c r="J31" s="9" t="s">
        <v>343</v>
      </c>
      <c r="K31" s="9" t="s">
        <v>408</v>
      </c>
    </row>
    <row r="32" spans="1:11" ht="19.5" customHeight="1">
      <c r="A32" s="232" t="s">
        <v>315</v>
      </c>
      <c r="B32" s="233" t="s">
        <v>313</v>
      </c>
      <c r="C32" s="233" t="s">
        <v>392</v>
      </c>
      <c r="D32" s="9" t="s">
        <v>366</v>
      </c>
      <c r="E32" s="9" t="s">
        <v>367</v>
      </c>
      <c r="F32" s="9" t="s">
        <v>409</v>
      </c>
      <c r="G32" s="9" t="s">
        <v>347</v>
      </c>
      <c r="H32" s="9" t="s">
        <v>369</v>
      </c>
      <c r="I32" s="9" t="s">
        <v>349</v>
      </c>
      <c r="J32" s="9" t="s">
        <v>343</v>
      </c>
      <c r="K32" s="9" t="s">
        <v>410</v>
      </c>
    </row>
    <row r="33" spans="1:11" ht="19.5" customHeight="1">
      <c r="A33" s="232" t="s">
        <v>315</v>
      </c>
      <c r="B33" s="233" t="s">
        <v>313</v>
      </c>
      <c r="C33" s="233" t="s">
        <v>392</v>
      </c>
      <c r="D33" s="9" t="s">
        <v>366</v>
      </c>
      <c r="E33" s="9" t="s">
        <v>371</v>
      </c>
      <c r="F33" s="9" t="s">
        <v>411</v>
      </c>
      <c r="G33" s="9" t="s">
        <v>347</v>
      </c>
      <c r="H33" s="9" t="s">
        <v>113</v>
      </c>
      <c r="I33" s="9" t="s">
        <v>373</v>
      </c>
      <c r="J33" s="9" t="s">
        <v>343</v>
      </c>
      <c r="K33" s="9" t="s">
        <v>412</v>
      </c>
    </row>
    <row r="34" spans="1:11" ht="19.5" customHeight="1">
      <c r="A34" s="232" t="s">
        <v>315</v>
      </c>
      <c r="B34" s="233" t="s">
        <v>313</v>
      </c>
      <c r="C34" s="233" t="s">
        <v>392</v>
      </c>
      <c r="D34" s="9" t="s">
        <v>366</v>
      </c>
      <c r="E34" s="9" t="s">
        <v>371</v>
      </c>
      <c r="F34" s="9" t="s">
        <v>413</v>
      </c>
      <c r="G34" s="9" t="s">
        <v>340</v>
      </c>
      <c r="H34" s="9" t="s">
        <v>113</v>
      </c>
      <c r="I34" s="9" t="s">
        <v>373</v>
      </c>
      <c r="J34" s="9" t="s">
        <v>343</v>
      </c>
      <c r="K34" s="9" t="s">
        <v>414</v>
      </c>
    </row>
    <row r="35" spans="1:11" ht="19.5" customHeight="1">
      <c r="A35" s="232" t="s">
        <v>315</v>
      </c>
      <c r="B35" s="233" t="s">
        <v>313</v>
      </c>
      <c r="C35" s="233" t="s">
        <v>392</v>
      </c>
      <c r="D35" s="9" t="s">
        <v>375</v>
      </c>
      <c r="E35" s="9" t="s">
        <v>376</v>
      </c>
      <c r="F35" s="9" t="s">
        <v>415</v>
      </c>
      <c r="G35" s="9" t="s">
        <v>347</v>
      </c>
      <c r="H35" s="9" t="s">
        <v>369</v>
      </c>
      <c r="I35" s="9" t="s">
        <v>349</v>
      </c>
      <c r="J35" s="9" t="s">
        <v>343</v>
      </c>
      <c r="K35" s="9" t="s">
        <v>416</v>
      </c>
    </row>
    <row r="36" spans="1:11" ht="19.5" customHeight="1">
      <c r="A36" s="232" t="s">
        <v>315</v>
      </c>
      <c r="B36" s="233" t="s">
        <v>313</v>
      </c>
      <c r="C36" s="233" t="s">
        <v>392</v>
      </c>
      <c r="D36" s="9" t="s">
        <v>375</v>
      </c>
      <c r="E36" s="9" t="s">
        <v>376</v>
      </c>
      <c r="F36" s="9" t="s">
        <v>417</v>
      </c>
      <c r="G36" s="9" t="s">
        <v>347</v>
      </c>
      <c r="H36" s="9" t="s">
        <v>369</v>
      </c>
      <c r="I36" s="9" t="s">
        <v>349</v>
      </c>
      <c r="J36" s="9" t="s">
        <v>343</v>
      </c>
      <c r="K36" s="9" t="s">
        <v>418</v>
      </c>
    </row>
    <row r="37" spans="1:11" ht="19.5" customHeight="1">
      <c r="A37" s="232" t="s">
        <v>312</v>
      </c>
      <c r="B37" s="233" t="s">
        <v>311</v>
      </c>
      <c r="C37" s="233" t="s">
        <v>419</v>
      </c>
      <c r="D37" s="9" t="s">
        <v>337</v>
      </c>
      <c r="E37" s="9" t="s">
        <v>345</v>
      </c>
      <c r="F37" s="9" t="s">
        <v>420</v>
      </c>
      <c r="G37" s="9" t="s">
        <v>347</v>
      </c>
      <c r="H37" s="9" t="s">
        <v>348</v>
      </c>
      <c r="I37" s="9" t="s">
        <v>349</v>
      </c>
      <c r="J37" s="9" t="s">
        <v>343</v>
      </c>
      <c r="K37" s="9" t="s">
        <v>421</v>
      </c>
    </row>
    <row r="38" spans="1:11" ht="19.5" customHeight="1">
      <c r="A38" s="232" t="s">
        <v>312</v>
      </c>
      <c r="B38" s="233" t="s">
        <v>311</v>
      </c>
      <c r="C38" s="233" t="s">
        <v>419</v>
      </c>
      <c r="D38" s="9" t="s">
        <v>337</v>
      </c>
      <c r="E38" s="9" t="s">
        <v>351</v>
      </c>
      <c r="F38" s="9" t="s">
        <v>422</v>
      </c>
      <c r="G38" s="9" t="s">
        <v>340</v>
      </c>
      <c r="H38" s="9" t="s">
        <v>348</v>
      </c>
      <c r="I38" s="9" t="s">
        <v>349</v>
      </c>
      <c r="J38" s="9" t="s">
        <v>343</v>
      </c>
      <c r="K38" s="9" t="s">
        <v>423</v>
      </c>
    </row>
    <row r="39" spans="1:11" ht="19.5" customHeight="1">
      <c r="A39" s="232" t="s">
        <v>312</v>
      </c>
      <c r="B39" s="233" t="s">
        <v>311</v>
      </c>
      <c r="C39" s="233" t="s">
        <v>419</v>
      </c>
      <c r="D39" s="9" t="s">
        <v>337</v>
      </c>
      <c r="E39" s="9" t="s">
        <v>354</v>
      </c>
      <c r="F39" s="9" t="s">
        <v>355</v>
      </c>
      <c r="G39" s="9" t="s">
        <v>356</v>
      </c>
      <c r="H39" s="9" t="s">
        <v>424</v>
      </c>
      <c r="I39" s="9" t="s">
        <v>358</v>
      </c>
      <c r="J39" s="9" t="s">
        <v>343</v>
      </c>
      <c r="K39" s="9" t="s">
        <v>385</v>
      </c>
    </row>
    <row r="40" spans="1:11" ht="19.5" customHeight="1">
      <c r="A40" s="232" t="s">
        <v>312</v>
      </c>
      <c r="B40" s="233" t="s">
        <v>311</v>
      </c>
      <c r="C40" s="233" t="s">
        <v>419</v>
      </c>
      <c r="D40" s="9" t="s">
        <v>337</v>
      </c>
      <c r="E40" s="9" t="s">
        <v>354</v>
      </c>
      <c r="F40" s="9" t="s">
        <v>425</v>
      </c>
      <c r="G40" s="9" t="s">
        <v>347</v>
      </c>
      <c r="H40" s="9" t="s">
        <v>426</v>
      </c>
      <c r="I40" s="9" t="s">
        <v>387</v>
      </c>
      <c r="J40" s="9" t="s">
        <v>343</v>
      </c>
      <c r="K40" s="9" t="s">
        <v>427</v>
      </c>
    </row>
    <row r="41" spans="1:11" ht="19.5" customHeight="1">
      <c r="A41" s="232" t="s">
        <v>312</v>
      </c>
      <c r="B41" s="233" t="s">
        <v>311</v>
      </c>
      <c r="C41" s="233" t="s">
        <v>419</v>
      </c>
      <c r="D41" s="9" t="s">
        <v>366</v>
      </c>
      <c r="E41" s="9" t="s">
        <v>367</v>
      </c>
      <c r="F41" s="9" t="s">
        <v>428</v>
      </c>
      <c r="G41" s="9" t="s">
        <v>347</v>
      </c>
      <c r="H41" s="9" t="s">
        <v>369</v>
      </c>
      <c r="I41" s="9" t="s">
        <v>349</v>
      </c>
      <c r="J41" s="9" t="s">
        <v>343</v>
      </c>
      <c r="K41" s="9" t="s">
        <v>429</v>
      </c>
    </row>
    <row r="42" spans="1:11" ht="19.5" customHeight="1">
      <c r="A42" s="232" t="s">
        <v>312</v>
      </c>
      <c r="B42" s="233" t="s">
        <v>311</v>
      </c>
      <c r="C42" s="233" t="s">
        <v>419</v>
      </c>
      <c r="D42" s="9" t="s">
        <v>366</v>
      </c>
      <c r="E42" s="9" t="s">
        <v>371</v>
      </c>
      <c r="F42" s="9" t="s">
        <v>372</v>
      </c>
      <c r="G42" s="9" t="s">
        <v>356</v>
      </c>
      <c r="H42" s="9" t="s">
        <v>115</v>
      </c>
      <c r="I42" s="9" t="s">
        <v>373</v>
      </c>
      <c r="J42" s="9" t="s">
        <v>343</v>
      </c>
      <c r="K42" s="9" t="s">
        <v>374</v>
      </c>
    </row>
    <row r="43" spans="1:11" ht="19.5" customHeight="1">
      <c r="A43" s="232" t="s">
        <v>312</v>
      </c>
      <c r="B43" s="233" t="s">
        <v>311</v>
      </c>
      <c r="C43" s="233" t="s">
        <v>419</v>
      </c>
      <c r="D43" s="9" t="s">
        <v>375</v>
      </c>
      <c r="E43" s="9" t="s">
        <v>376</v>
      </c>
      <c r="F43" s="9" t="s">
        <v>430</v>
      </c>
      <c r="G43" s="9" t="s">
        <v>347</v>
      </c>
      <c r="H43" s="9" t="s">
        <v>369</v>
      </c>
      <c r="I43" s="9" t="s">
        <v>349</v>
      </c>
      <c r="J43" s="9" t="s">
        <v>343</v>
      </c>
      <c r="K43" s="9" t="s">
        <v>431</v>
      </c>
    </row>
    <row r="44" spans="1:11" ht="19.5" customHeight="1">
      <c r="A44" s="232" t="s">
        <v>312</v>
      </c>
      <c r="B44" s="233" t="s">
        <v>311</v>
      </c>
      <c r="C44" s="233" t="s">
        <v>419</v>
      </c>
      <c r="D44" s="9" t="s">
        <v>375</v>
      </c>
      <c r="E44" s="9" t="s">
        <v>376</v>
      </c>
      <c r="F44" s="9" t="s">
        <v>432</v>
      </c>
      <c r="G44" s="9" t="s">
        <v>347</v>
      </c>
      <c r="H44" s="9" t="s">
        <v>369</v>
      </c>
      <c r="I44" s="9" t="s">
        <v>349</v>
      </c>
      <c r="J44" s="9" t="s">
        <v>343</v>
      </c>
      <c r="K44" s="9" t="s">
        <v>431</v>
      </c>
    </row>
  </sheetData>
  <mergeCells count="13">
    <mergeCell ref="B2:K2"/>
    <mergeCell ref="A7:A16"/>
    <mergeCell ref="A17:A24"/>
    <mergeCell ref="A25:A36"/>
    <mergeCell ref="A37:A44"/>
    <mergeCell ref="B7:B16"/>
    <mergeCell ref="B17:B24"/>
    <mergeCell ref="B25:B36"/>
    <mergeCell ref="B37:B44"/>
    <mergeCell ref="C7:C16"/>
    <mergeCell ref="C17:C24"/>
    <mergeCell ref="C25:C36"/>
    <mergeCell ref="C37:C44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  <pageSetUpPr fitToPage="1"/>
  </sheetPr>
  <dimension ref="A1:K8"/>
  <sheetViews>
    <sheetView showZeros="0" workbookViewId="0">
      <selection activeCell="A10" sqref="A10"/>
    </sheetView>
  </sheetViews>
  <sheetFormatPr defaultColWidth="9.125" defaultRowHeight="12" customHeight="1"/>
  <cols>
    <col min="1" max="1" width="38" customWidth="1"/>
    <col min="2" max="2" width="22.75" customWidth="1"/>
    <col min="3" max="3" width="17.625" customWidth="1"/>
    <col min="4" max="7" width="23.625" customWidth="1"/>
    <col min="8" max="8" width="21.875" customWidth="1"/>
    <col min="9" max="11" width="23.625" customWidth="1"/>
  </cols>
  <sheetData>
    <row r="1" spans="1:11" ht="17.25" customHeight="1">
      <c r="K1" s="35" t="s">
        <v>433</v>
      </c>
    </row>
    <row r="2" spans="1:11" ht="28.5" customHeight="1">
      <c r="B2" s="125" t="s">
        <v>434</v>
      </c>
      <c r="C2" s="136"/>
      <c r="D2" s="136"/>
      <c r="E2" s="136"/>
      <c r="F2" s="136"/>
      <c r="G2" s="137"/>
      <c r="H2" s="136"/>
      <c r="I2" s="137"/>
      <c r="J2" s="137"/>
      <c r="K2" s="136"/>
    </row>
    <row r="3" spans="1:11" ht="17.25" customHeight="1">
      <c r="A3" t="s">
        <v>537</v>
      </c>
      <c r="B3" s="59"/>
    </row>
    <row r="4" spans="1:11" ht="44.25" customHeight="1">
      <c r="A4" s="60" t="s">
        <v>226</v>
      </c>
      <c r="B4" s="21" t="s">
        <v>326</v>
      </c>
      <c r="C4" s="21" t="s">
        <v>327</v>
      </c>
      <c r="D4" s="21" t="s">
        <v>328</v>
      </c>
      <c r="E4" s="21" t="s">
        <v>329</v>
      </c>
      <c r="F4" s="21" t="s">
        <v>330</v>
      </c>
      <c r="G4" s="24" t="s">
        <v>331</v>
      </c>
      <c r="H4" s="21" t="s">
        <v>332</v>
      </c>
      <c r="I4" s="24" t="s">
        <v>333</v>
      </c>
      <c r="J4" s="24" t="s">
        <v>334</v>
      </c>
      <c r="K4" s="21" t="s">
        <v>335</v>
      </c>
    </row>
    <row r="5" spans="1:11" ht="14.25" customHeight="1">
      <c r="A5" s="61">
        <v>1</v>
      </c>
      <c r="B5" s="62">
        <v>2</v>
      </c>
      <c r="C5" s="63">
        <v>3</v>
      </c>
      <c r="D5" s="64">
        <v>4</v>
      </c>
      <c r="E5" s="64">
        <v>5</v>
      </c>
      <c r="F5" s="64">
        <v>6</v>
      </c>
      <c r="G5" s="64">
        <v>7</v>
      </c>
      <c r="H5" s="63">
        <v>8</v>
      </c>
      <c r="I5" s="64">
        <v>8</v>
      </c>
      <c r="J5" s="63">
        <v>10</v>
      </c>
      <c r="K5" s="63">
        <v>11</v>
      </c>
    </row>
    <row r="6" spans="1:11" ht="42" customHeight="1">
      <c r="A6" s="10"/>
      <c r="B6" s="9"/>
      <c r="C6" s="65"/>
      <c r="D6" s="65"/>
      <c r="E6" s="65"/>
      <c r="F6" s="66"/>
      <c r="G6" s="67"/>
      <c r="H6" s="66"/>
      <c r="I6" s="67"/>
      <c r="J6" s="67"/>
      <c r="K6" s="66"/>
    </row>
    <row r="7" spans="1:11" ht="51.75" customHeight="1">
      <c r="A7" s="61"/>
      <c r="B7" s="9"/>
      <c r="C7" s="9"/>
      <c r="D7" s="9"/>
      <c r="E7" s="9"/>
      <c r="F7" s="9"/>
      <c r="G7" s="9"/>
      <c r="H7" s="9"/>
      <c r="I7" s="9"/>
      <c r="J7" s="9"/>
      <c r="K7" s="17"/>
    </row>
    <row r="8" spans="1:11" ht="13.5">
      <c r="A8" t="s">
        <v>538</v>
      </c>
    </row>
  </sheetData>
  <mergeCells count="1">
    <mergeCell ref="B2:K2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  <pageSetUpPr fitToPage="1"/>
  </sheetPr>
  <dimension ref="A1:F10"/>
  <sheetViews>
    <sheetView showZeros="0" workbookViewId="0">
      <selection activeCell="B16" sqref="B16"/>
    </sheetView>
  </sheetViews>
  <sheetFormatPr defaultColWidth="9.125" defaultRowHeight="14.25" customHeight="1"/>
  <cols>
    <col min="1" max="1" width="26.875" customWidth="1"/>
    <col min="2" max="2" width="34.25" customWidth="1"/>
    <col min="3" max="3" width="30.375" customWidth="1"/>
    <col min="4" max="4" width="28.75" customWidth="1"/>
    <col min="5" max="6" width="26.875" customWidth="1"/>
  </cols>
  <sheetData>
    <row r="1" spans="1:6" ht="12" customHeight="1">
      <c r="A1" s="52">
        <v>1</v>
      </c>
      <c r="B1" s="53">
        <v>0</v>
      </c>
      <c r="C1" s="52">
        <v>1</v>
      </c>
      <c r="D1" s="58"/>
      <c r="E1" s="58"/>
      <c r="F1" s="51" t="s">
        <v>435</v>
      </c>
    </row>
    <row r="2" spans="1:6" ht="26.25" customHeight="1">
      <c r="A2" s="234" t="s">
        <v>436</v>
      </c>
      <c r="B2" s="234" t="s">
        <v>436</v>
      </c>
      <c r="C2" s="235"/>
      <c r="D2" s="236"/>
      <c r="E2" s="236"/>
      <c r="F2" s="236"/>
    </row>
    <row r="3" spans="1:6" ht="13.5" customHeight="1">
      <c r="A3" s="191" t="str">
        <f>"单位名称："&amp;"曲靖市第二中学"</f>
        <v>单位名称：曲靖市第二中学</v>
      </c>
      <c r="B3" s="191" t="s">
        <v>437</v>
      </c>
      <c r="C3" s="237"/>
      <c r="D3" s="58"/>
      <c r="E3" s="58"/>
      <c r="F3" s="118" t="s">
        <v>2</v>
      </c>
    </row>
    <row r="4" spans="1:6" ht="19.5" customHeight="1">
      <c r="A4" s="193" t="s">
        <v>438</v>
      </c>
      <c r="B4" s="240" t="s">
        <v>46</v>
      </c>
      <c r="C4" s="193" t="s">
        <v>47</v>
      </c>
      <c r="D4" s="168" t="s">
        <v>439</v>
      </c>
      <c r="E4" s="168"/>
      <c r="F4" s="168"/>
    </row>
    <row r="5" spans="1:6" ht="18.75" customHeight="1">
      <c r="A5" s="193"/>
      <c r="B5" s="241"/>
      <c r="C5" s="193"/>
      <c r="D5" s="6" t="s">
        <v>29</v>
      </c>
      <c r="E5" s="6" t="s">
        <v>48</v>
      </c>
      <c r="F5" s="6" t="s">
        <v>49</v>
      </c>
    </row>
    <row r="6" spans="1:6" ht="23.25" customHeight="1">
      <c r="A6" s="24">
        <v>1</v>
      </c>
      <c r="B6" s="56" t="s">
        <v>114</v>
      </c>
      <c r="C6" s="24">
        <v>3</v>
      </c>
      <c r="D6" s="32">
        <v>4</v>
      </c>
      <c r="E6" s="32">
        <v>5</v>
      </c>
      <c r="F6" s="32">
        <v>6</v>
      </c>
    </row>
    <row r="7" spans="1:6" ht="23.25" customHeight="1">
      <c r="A7" s="9"/>
      <c r="B7" s="10"/>
      <c r="C7" s="10"/>
      <c r="D7" s="11"/>
      <c r="E7" s="11"/>
      <c r="F7" s="11"/>
    </row>
    <row r="8" spans="1:6" ht="24" customHeight="1">
      <c r="A8" s="10"/>
      <c r="B8" s="9"/>
      <c r="C8" s="9"/>
      <c r="D8" s="11"/>
      <c r="E8" s="11"/>
      <c r="F8" s="11"/>
    </row>
    <row r="9" spans="1:6" ht="18.75" customHeight="1">
      <c r="A9" s="238" t="s">
        <v>96</v>
      </c>
      <c r="B9" s="238" t="s">
        <v>96</v>
      </c>
      <c r="C9" s="239" t="s">
        <v>96</v>
      </c>
      <c r="D9" s="11"/>
      <c r="E9" s="11"/>
      <c r="F9" s="11"/>
    </row>
    <row r="10" spans="1:6" ht="14.25" customHeight="1">
      <c r="A10" t="s">
        <v>539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  <pageSetUpPr fitToPage="1"/>
  </sheetPr>
  <dimension ref="A1:F10"/>
  <sheetViews>
    <sheetView showZeros="0" workbookViewId="0">
      <selection activeCell="B17" sqref="B17"/>
    </sheetView>
  </sheetViews>
  <sheetFormatPr defaultColWidth="9.125" defaultRowHeight="14.25" customHeight="1"/>
  <cols>
    <col min="1" max="1" width="23.625" customWidth="1"/>
    <col min="2" max="2" width="30.375" customWidth="1"/>
    <col min="3" max="3" width="26.125" customWidth="1"/>
    <col min="4" max="4" width="25.25" customWidth="1"/>
    <col min="5" max="6" width="23.625" customWidth="1"/>
  </cols>
  <sheetData>
    <row r="1" spans="1:6" ht="12" customHeight="1">
      <c r="A1" s="52">
        <v>1</v>
      </c>
      <c r="B1" s="53">
        <v>0</v>
      </c>
      <c r="C1" s="52">
        <v>1</v>
      </c>
      <c r="D1" s="54"/>
      <c r="E1" s="54"/>
      <c r="F1" s="55" t="s">
        <v>435</v>
      </c>
    </row>
    <row r="2" spans="1:6" ht="26.25" customHeight="1">
      <c r="A2" s="234" t="s">
        <v>440</v>
      </c>
      <c r="B2" s="234" t="s">
        <v>436</v>
      </c>
      <c r="C2" s="235"/>
      <c r="D2" s="190"/>
      <c r="E2" s="190"/>
      <c r="F2" s="190"/>
    </row>
    <row r="3" spans="1:6" ht="13.5" customHeight="1">
      <c r="A3" s="191" t="str">
        <f>"单位名称："&amp;"曲靖市第二中学"</f>
        <v>单位名称：曲靖市第二中学</v>
      </c>
      <c r="B3" s="183" t="s">
        <v>437</v>
      </c>
      <c r="C3" s="237"/>
      <c r="D3" s="54"/>
      <c r="E3" s="54"/>
      <c r="F3" s="118" t="s">
        <v>2</v>
      </c>
    </row>
    <row r="4" spans="1:6" ht="19.5" customHeight="1">
      <c r="A4" s="247" t="s">
        <v>438</v>
      </c>
      <c r="B4" s="249" t="s">
        <v>46</v>
      </c>
      <c r="C4" s="247" t="s">
        <v>47</v>
      </c>
      <c r="D4" s="242" t="s">
        <v>441</v>
      </c>
      <c r="E4" s="243"/>
      <c r="F4" s="244"/>
    </row>
    <row r="5" spans="1:6" ht="18.75" customHeight="1">
      <c r="A5" s="248"/>
      <c r="B5" s="250"/>
      <c r="C5" s="248"/>
      <c r="D5" s="14" t="s">
        <v>29</v>
      </c>
      <c r="E5" s="19" t="s">
        <v>48</v>
      </c>
      <c r="F5" s="14" t="s">
        <v>49</v>
      </c>
    </row>
    <row r="6" spans="1:6" ht="18.75" customHeight="1">
      <c r="A6" s="24">
        <v>1</v>
      </c>
      <c r="B6" s="56" t="s">
        <v>114</v>
      </c>
      <c r="C6" s="24">
        <v>3</v>
      </c>
      <c r="D6" s="32">
        <v>4</v>
      </c>
      <c r="E6" s="32">
        <v>5</v>
      </c>
      <c r="F6" s="32">
        <v>6</v>
      </c>
    </row>
    <row r="7" spans="1:6" ht="21" customHeight="1">
      <c r="A7" s="9"/>
      <c r="B7" s="57"/>
      <c r="C7" s="57"/>
      <c r="D7" s="11"/>
      <c r="E7" s="11"/>
      <c r="F7" s="11"/>
    </row>
    <row r="8" spans="1:6" ht="21" customHeight="1">
      <c r="A8" s="57"/>
      <c r="B8" s="9"/>
      <c r="C8" s="9"/>
      <c r="D8" s="11"/>
      <c r="E8" s="11"/>
      <c r="F8" s="11"/>
    </row>
    <row r="9" spans="1:6" ht="18.75" customHeight="1">
      <c r="A9" s="245" t="s">
        <v>96</v>
      </c>
      <c r="B9" s="245" t="s">
        <v>96</v>
      </c>
      <c r="C9" s="246" t="s">
        <v>96</v>
      </c>
      <c r="D9" s="11"/>
      <c r="E9" s="11"/>
      <c r="F9" s="11"/>
    </row>
    <row r="10" spans="1:6" ht="14.25" customHeight="1">
      <c r="A10" t="s">
        <v>540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  <pageSetUpPr fitToPage="1"/>
  </sheetPr>
  <dimension ref="A1:Q29"/>
  <sheetViews>
    <sheetView showZeros="0" workbookViewId="0">
      <selection activeCell="P11" sqref="P11"/>
    </sheetView>
  </sheetViews>
  <sheetFormatPr defaultColWidth="9.125" defaultRowHeight="14.25" customHeight="1"/>
  <cols>
    <col min="1" max="2" width="23.625" customWidth="1"/>
    <col min="3" max="3" width="27" customWidth="1"/>
    <col min="4" max="5" width="23.625" customWidth="1"/>
    <col min="6" max="6" width="33.875" customWidth="1"/>
    <col min="7" max="8" width="20.125" customWidth="1"/>
    <col min="9" max="9" width="25.25" customWidth="1"/>
    <col min="10" max="12" width="27" customWidth="1"/>
    <col min="13" max="13" width="23.625" customWidth="1"/>
    <col min="14" max="14" width="30.375" customWidth="1"/>
    <col min="15" max="15" width="27" customWidth="1"/>
    <col min="16" max="16" width="30.375" customWidth="1"/>
    <col min="17" max="17" width="23.625" customWidth="1"/>
  </cols>
  <sheetData>
    <row r="1" spans="1:17" ht="13.5" customHeight="1">
      <c r="O1" s="35"/>
      <c r="P1" s="35"/>
      <c r="Q1" s="20" t="s">
        <v>442</v>
      </c>
    </row>
    <row r="2" spans="1:17" ht="27.75" customHeight="1">
      <c r="A2" s="251" t="s">
        <v>443</v>
      </c>
      <c r="B2" s="136"/>
      <c r="C2" s="136"/>
      <c r="D2" s="136"/>
      <c r="E2" s="136"/>
      <c r="F2" s="136"/>
      <c r="G2" s="136"/>
      <c r="H2" s="136"/>
      <c r="I2" s="136"/>
      <c r="J2" s="136"/>
      <c r="K2" s="137"/>
      <c r="L2" s="136"/>
      <c r="M2" s="136"/>
      <c r="N2" s="136"/>
      <c r="O2" s="137"/>
      <c r="P2" s="137"/>
      <c r="Q2" s="136"/>
    </row>
    <row r="3" spans="1:17" ht="18.75" customHeight="1">
      <c r="A3" s="138" t="str">
        <f>"单位名称："&amp;"曲靖市第二中学"</f>
        <v>单位名称：曲靖市第二中学</v>
      </c>
      <c r="B3" s="139"/>
      <c r="C3" s="139"/>
      <c r="D3" s="139"/>
      <c r="E3" s="139"/>
      <c r="F3" s="139"/>
      <c r="G3" s="13"/>
      <c r="H3" s="13"/>
      <c r="I3" s="13"/>
      <c r="J3" s="13"/>
      <c r="O3" s="44"/>
      <c r="P3" s="44"/>
      <c r="Q3" s="118" t="s">
        <v>2</v>
      </c>
    </row>
    <row r="4" spans="1:17" ht="15.75" customHeight="1">
      <c r="A4" s="263" t="s">
        <v>444</v>
      </c>
      <c r="B4" s="266" t="s">
        <v>445</v>
      </c>
      <c r="C4" s="266" t="s">
        <v>446</v>
      </c>
      <c r="D4" s="266" t="s">
        <v>447</v>
      </c>
      <c r="E4" s="266" t="s">
        <v>448</v>
      </c>
      <c r="F4" s="266" t="s">
        <v>449</v>
      </c>
      <c r="G4" s="252" t="s">
        <v>232</v>
      </c>
      <c r="H4" s="252"/>
      <c r="I4" s="252"/>
      <c r="J4" s="252"/>
      <c r="K4" s="253"/>
      <c r="L4" s="252"/>
      <c r="M4" s="252"/>
      <c r="N4" s="252"/>
      <c r="O4" s="254"/>
      <c r="P4" s="253"/>
      <c r="Q4" s="255"/>
    </row>
    <row r="5" spans="1:17" ht="17.25" customHeight="1">
      <c r="A5" s="264"/>
      <c r="B5" s="267"/>
      <c r="C5" s="267"/>
      <c r="D5" s="267"/>
      <c r="E5" s="267"/>
      <c r="F5" s="267"/>
      <c r="G5" s="267" t="s">
        <v>29</v>
      </c>
      <c r="H5" s="267" t="s">
        <v>32</v>
      </c>
      <c r="I5" s="267" t="s">
        <v>450</v>
      </c>
      <c r="J5" s="267" t="s">
        <v>451</v>
      </c>
      <c r="K5" s="268" t="s">
        <v>452</v>
      </c>
      <c r="L5" s="256" t="s">
        <v>36</v>
      </c>
      <c r="M5" s="256"/>
      <c r="N5" s="256"/>
      <c r="O5" s="257"/>
      <c r="P5" s="258"/>
      <c r="Q5" s="259"/>
    </row>
    <row r="6" spans="1:17" ht="54" customHeight="1">
      <c r="A6" s="265"/>
      <c r="B6" s="259"/>
      <c r="C6" s="259"/>
      <c r="D6" s="259"/>
      <c r="E6" s="259"/>
      <c r="F6" s="259"/>
      <c r="G6" s="259"/>
      <c r="H6" s="259" t="s">
        <v>31</v>
      </c>
      <c r="I6" s="259"/>
      <c r="J6" s="259"/>
      <c r="K6" s="269"/>
      <c r="L6" s="39" t="s">
        <v>31</v>
      </c>
      <c r="M6" s="39" t="s">
        <v>37</v>
      </c>
      <c r="N6" s="39" t="s">
        <v>241</v>
      </c>
      <c r="O6" s="25" t="s">
        <v>39</v>
      </c>
      <c r="P6" s="40" t="s">
        <v>40</v>
      </c>
      <c r="Q6" s="39" t="s">
        <v>41</v>
      </c>
    </row>
    <row r="7" spans="1:17" ht="15" customHeight="1">
      <c r="A7" s="16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  <c r="Q7" s="49">
        <v>17</v>
      </c>
    </row>
    <row r="8" spans="1:17" ht="21" customHeight="1">
      <c r="A8" s="9" t="s">
        <v>453</v>
      </c>
      <c r="B8" s="41"/>
      <c r="C8" s="41"/>
      <c r="D8" s="41"/>
      <c r="E8" s="50"/>
      <c r="F8" s="11">
        <v>291.25</v>
      </c>
      <c r="G8" s="11">
        <v>291.25</v>
      </c>
      <c r="H8" s="11">
        <v>158</v>
      </c>
      <c r="I8" s="11"/>
      <c r="J8" s="11"/>
      <c r="K8" s="11">
        <v>110.15</v>
      </c>
      <c r="L8" s="11">
        <v>23.099999999999998</v>
      </c>
      <c r="M8" s="11"/>
      <c r="N8" s="11"/>
      <c r="O8" s="11"/>
      <c r="P8" s="11"/>
      <c r="Q8" s="11">
        <v>23.099999999999998</v>
      </c>
    </row>
    <row r="9" spans="1:17" ht="25.5" customHeight="1">
      <c r="A9" s="9" t="s">
        <v>313</v>
      </c>
      <c r="B9" s="9" t="s">
        <v>454</v>
      </c>
      <c r="C9" s="9" t="s">
        <v>455</v>
      </c>
      <c r="D9" s="9" t="s">
        <v>456</v>
      </c>
      <c r="E9" s="9"/>
      <c r="F9" s="11">
        <v>20</v>
      </c>
      <c r="G9" s="11">
        <v>20</v>
      </c>
      <c r="H9" s="11"/>
      <c r="I9" s="11"/>
      <c r="J9" s="11"/>
      <c r="K9" s="11">
        <v>20</v>
      </c>
      <c r="L9" s="11"/>
      <c r="M9" s="11"/>
      <c r="N9" s="11"/>
      <c r="O9" s="11"/>
      <c r="P9" s="11"/>
      <c r="Q9" s="11"/>
    </row>
    <row r="10" spans="1:17" ht="25.5" customHeight="1">
      <c r="A10" s="9" t="s">
        <v>313</v>
      </c>
      <c r="B10" s="9" t="s">
        <v>457</v>
      </c>
      <c r="C10" s="9" t="s">
        <v>455</v>
      </c>
      <c r="D10" s="9" t="s">
        <v>456</v>
      </c>
      <c r="E10" s="9"/>
      <c r="F10" s="11">
        <v>2</v>
      </c>
      <c r="G10" s="11">
        <v>2</v>
      </c>
      <c r="H10" s="11"/>
      <c r="I10" s="11"/>
      <c r="J10" s="11"/>
      <c r="K10" s="11">
        <v>2</v>
      </c>
      <c r="L10" s="11"/>
      <c r="M10" s="11"/>
      <c r="N10" s="11"/>
      <c r="O10" s="11"/>
      <c r="P10" s="11"/>
      <c r="Q10" s="11"/>
    </row>
    <row r="11" spans="1:17" ht="25.5" customHeight="1">
      <c r="A11" s="9" t="s">
        <v>313</v>
      </c>
      <c r="B11" s="9" t="s">
        <v>458</v>
      </c>
      <c r="C11" s="9" t="s">
        <v>459</v>
      </c>
      <c r="D11" s="9" t="s">
        <v>456</v>
      </c>
      <c r="E11" s="9"/>
      <c r="F11" s="11">
        <v>4</v>
      </c>
      <c r="G11" s="11">
        <v>4</v>
      </c>
      <c r="H11" s="11"/>
      <c r="I11" s="11"/>
      <c r="J11" s="11"/>
      <c r="K11" s="11">
        <v>4</v>
      </c>
      <c r="L11" s="11"/>
      <c r="M11" s="11"/>
      <c r="N11" s="11"/>
      <c r="O11" s="11"/>
      <c r="P11" s="11"/>
      <c r="Q11" s="11"/>
    </row>
    <row r="12" spans="1:17" ht="25.5" customHeight="1">
      <c r="A12" s="9" t="s">
        <v>313</v>
      </c>
      <c r="B12" s="9" t="s">
        <v>460</v>
      </c>
      <c r="C12" s="9" t="s">
        <v>461</v>
      </c>
      <c r="D12" s="9" t="s">
        <v>456</v>
      </c>
      <c r="E12" s="9"/>
      <c r="F12" s="11">
        <v>4</v>
      </c>
      <c r="G12" s="11">
        <v>4</v>
      </c>
      <c r="H12" s="11"/>
      <c r="I12" s="11"/>
      <c r="J12" s="11"/>
      <c r="K12" s="11">
        <v>4</v>
      </c>
      <c r="L12" s="11"/>
      <c r="M12" s="11"/>
      <c r="N12" s="11"/>
      <c r="O12" s="11"/>
      <c r="P12" s="11"/>
      <c r="Q12" s="11"/>
    </row>
    <row r="13" spans="1:17" ht="25.5" customHeight="1">
      <c r="A13" s="9" t="s">
        <v>313</v>
      </c>
      <c r="B13" s="9" t="s">
        <v>462</v>
      </c>
      <c r="C13" s="9" t="s">
        <v>463</v>
      </c>
      <c r="D13" s="9" t="s">
        <v>456</v>
      </c>
      <c r="E13" s="9"/>
      <c r="F13" s="11">
        <v>12</v>
      </c>
      <c r="G13" s="11">
        <v>12</v>
      </c>
      <c r="H13" s="11"/>
      <c r="I13" s="11"/>
      <c r="J13" s="11"/>
      <c r="K13" s="11">
        <v>12</v>
      </c>
      <c r="L13" s="11"/>
      <c r="M13" s="11"/>
      <c r="N13" s="11"/>
      <c r="O13" s="11"/>
      <c r="P13" s="11"/>
      <c r="Q13" s="11"/>
    </row>
    <row r="14" spans="1:17" ht="25.5" customHeight="1">
      <c r="A14" s="9" t="s">
        <v>313</v>
      </c>
      <c r="B14" s="9" t="s">
        <v>464</v>
      </c>
      <c r="C14" s="9" t="s">
        <v>465</v>
      </c>
      <c r="D14" s="9" t="s">
        <v>456</v>
      </c>
      <c r="E14" s="9"/>
      <c r="F14" s="11">
        <v>0.5</v>
      </c>
      <c r="G14" s="11">
        <v>0.5</v>
      </c>
      <c r="H14" s="11"/>
      <c r="I14" s="11"/>
      <c r="J14" s="11"/>
      <c r="K14" s="11">
        <v>0.5</v>
      </c>
      <c r="L14" s="11"/>
      <c r="M14" s="11"/>
      <c r="N14" s="11"/>
      <c r="O14" s="11"/>
      <c r="P14" s="11"/>
      <c r="Q14" s="11"/>
    </row>
    <row r="15" spans="1:17" ht="25.5" customHeight="1">
      <c r="A15" s="9" t="s">
        <v>313</v>
      </c>
      <c r="B15" s="9" t="s">
        <v>466</v>
      </c>
      <c r="C15" s="9" t="s">
        <v>467</v>
      </c>
      <c r="D15" s="9" t="s">
        <v>456</v>
      </c>
      <c r="E15" s="9"/>
      <c r="F15" s="11">
        <v>4</v>
      </c>
      <c r="G15" s="11">
        <v>4</v>
      </c>
      <c r="H15" s="11"/>
      <c r="I15" s="11"/>
      <c r="J15" s="11"/>
      <c r="K15" s="11">
        <v>4</v>
      </c>
      <c r="L15" s="11"/>
      <c r="M15" s="11"/>
      <c r="N15" s="11"/>
      <c r="O15" s="11"/>
      <c r="P15" s="11"/>
      <c r="Q15" s="11"/>
    </row>
    <row r="16" spans="1:17" ht="25.5" customHeight="1">
      <c r="A16" s="9" t="s">
        <v>313</v>
      </c>
      <c r="B16" s="9" t="s">
        <v>468</v>
      </c>
      <c r="C16" s="9" t="s">
        <v>469</v>
      </c>
      <c r="D16" s="9" t="s">
        <v>456</v>
      </c>
      <c r="E16" s="9"/>
      <c r="F16" s="11">
        <v>0.4</v>
      </c>
      <c r="G16" s="11">
        <v>0.4</v>
      </c>
      <c r="H16" s="11"/>
      <c r="I16" s="11"/>
      <c r="J16" s="11"/>
      <c r="K16" s="11">
        <v>0.4</v>
      </c>
      <c r="L16" s="11"/>
      <c r="M16" s="11"/>
      <c r="N16" s="11"/>
      <c r="O16" s="11"/>
      <c r="P16" s="11"/>
      <c r="Q16" s="11"/>
    </row>
    <row r="17" spans="1:17" ht="25.5" customHeight="1">
      <c r="A17" s="9" t="s">
        <v>313</v>
      </c>
      <c r="B17" s="9" t="s">
        <v>470</v>
      </c>
      <c r="C17" s="9" t="s">
        <v>471</v>
      </c>
      <c r="D17" s="9" t="s">
        <v>456</v>
      </c>
      <c r="E17" s="9"/>
      <c r="F17" s="11">
        <v>4.8</v>
      </c>
      <c r="G17" s="11">
        <v>4.8</v>
      </c>
      <c r="H17" s="11"/>
      <c r="I17" s="11"/>
      <c r="J17" s="11"/>
      <c r="K17" s="11">
        <v>4.8</v>
      </c>
      <c r="L17" s="11"/>
      <c r="M17" s="11"/>
      <c r="N17" s="11"/>
      <c r="O17" s="11"/>
      <c r="P17" s="11"/>
      <c r="Q17" s="11"/>
    </row>
    <row r="18" spans="1:17" ht="25.5" customHeight="1">
      <c r="A18" s="9" t="s">
        <v>313</v>
      </c>
      <c r="B18" s="9" t="s">
        <v>472</v>
      </c>
      <c r="C18" s="9" t="s">
        <v>473</v>
      </c>
      <c r="D18" s="9" t="s">
        <v>456</v>
      </c>
      <c r="E18" s="9"/>
      <c r="F18" s="11">
        <v>50</v>
      </c>
      <c r="G18" s="11">
        <v>50</v>
      </c>
      <c r="H18" s="11"/>
      <c r="I18" s="11"/>
      <c r="J18" s="11"/>
      <c r="K18" s="11">
        <v>50</v>
      </c>
      <c r="L18" s="11"/>
      <c r="M18" s="11"/>
      <c r="N18" s="11"/>
      <c r="O18" s="11"/>
      <c r="P18" s="11"/>
      <c r="Q18" s="11"/>
    </row>
    <row r="19" spans="1:17" ht="25.5" customHeight="1">
      <c r="A19" s="9" t="s">
        <v>313</v>
      </c>
      <c r="B19" s="9" t="s">
        <v>474</v>
      </c>
      <c r="C19" s="9" t="s">
        <v>475</v>
      </c>
      <c r="D19" s="9" t="s">
        <v>456</v>
      </c>
      <c r="E19" s="9"/>
      <c r="F19" s="11">
        <v>3</v>
      </c>
      <c r="G19" s="11">
        <v>3</v>
      </c>
      <c r="H19" s="11"/>
      <c r="I19" s="11"/>
      <c r="J19" s="11"/>
      <c r="K19" s="11">
        <v>3</v>
      </c>
      <c r="L19" s="11"/>
      <c r="M19" s="11"/>
      <c r="N19" s="11"/>
      <c r="O19" s="11"/>
      <c r="P19" s="11"/>
      <c r="Q19" s="11"/>
    </row>
    <row r="20" spans="1:17" ht="25.5" customHeight="1">
      <c r="A20" s="9" t="s">
        <v>313</v>
      </c>
      <c r="B20" s="9" t="s">
        <v>476</v>
      </c>
      <c r="C20" s="9" t="s">
        <v>475</v>
      </c>
      <c r="D20" s="9" t="s">
        <v>456</v>
      </c>
      <c r="E20" s="9"/>
      <c r="F20" s="11">
        <v>3.48</v>
      </c>
      <c r="G20" s="11">
        <v>3.48</v>
      </c>
      <c r="H20" s="11"/>
      <c r="I20" s="11"/>
      <c r="J20" s="11"/>
      <c r="K20" s="11">
        <v>3.48</v>
      </c>
      <c r="L20" s="11"/>
      <c r="M20" s="11"/>
      <c r="N20" s="11"/>
      <c r="O20" s="11"/>
      <c r="P20" s="11"/>
      <c r="Q20" s="11"/>
    </row>
    <row r="21" spans="1:17" ht="25.5" customHeight="1">
      <c r="A21" s="9" t="s">
        <v>313</v>
      </c>
      <c r="B21" s="9" t="s">
        <v>476</v>
      </c>
      <c r="C21" s="9" t="s">
        <v>475</v>
      </c>
      <c r="D21" s="9" t="s">
        <v>456</v>
      </c>
      <c r="E21" s="9"/>
      <c r="F21" s="11">
        <v>1.69</v>
      </c>
      <c r="G21" s="11">
        <v>1.69</v>
      </c>
      <c r="H21" s="11"/>
      <c r="I21" s="11"/>
      <c r="J21" s="11"/>
      <c r="K21" s="11">
        <v>1.69</v>
      </c>
      <c r="L21" s="11"/>
      <c r="M21" s="11"/>
      <c r="N21" s="11"/>
      <c r="O21" s="11"/>
      <c r="P21" s="11"/>
      <c r="Q21" s="11"/>
    </row>
    <row r="22" spans="1:17" ht="25.5" customHeight="1">
      <c r="A22" s="9" t="s">
        <v>313</v>
      </c>
      <c r="B22" s="9" t="s">
        <v>476</v>
      </c>
      <c r="C22" s="9" t="s">
        <v>475</v>
      </c>
      <c r="D22" s="9" t="s">
        <v>456</v>
      </c>
      <c r="E22" s="9"/>
      <c r="F22" s="11">
        <v>0.28000000000000003</v>
      </c>
      <c r="G22" s="11">
        <v>0.28000000000000003</v>
      </c>
      <c r="H22" s="11"/>
      <c r="I22" s="11"/>
      <c r="J22" s="11"/>
      <c r="K22" s="11">
        <v>0.28000000000000003</v>
      </c>
      <c r="L22" s="11"/>
      <c r="M22" s="11"/>
      <c r="N22" s="11"/>
      <c r="O22" s="11"/>
      <c r="P22" s="11"/>
      <c r="Q22" s="11"/>
    </row>
    <row r="23" spans="1:17" ht="25.5" customHeight="1">
      <c r="A23" s="9" t="s">
        <v>313</v>
      </c>
      <c r="B23" s="9" t="s">
        <v>477</v>
      </c>
      <c r="C23" s="9" t="s">
        <v>478</v>
      </c>
      <c r="D23" s="9" t="s">
        <v>456</v>
      </c>
      <c r="E23" s="9"/>
      <c r="F23" s="11">
        <v>0.5</v>
      </c>
      <c r="G23" s="11">
        <v>0.5</v>
      </c>
      <c r="H23" s="11"/>
      <c r="I23" s="11"/>
      <c r="J23" s="11"/>
      <c r="K23" s="11"/>
      <c r="L23" s="11">
        <v>0.5</v>
      </c>
      <c r="M23" s="11"/>
      <c r="N23" s="11"/>
      <c r="O23" s="11"/>
      <c r="P23" s="11"/>
      <c r="Q23" s="11">
        <v>0.5</v>
      </c>
    </row>
    <row r="24" spans="1:17" ht="25.5" customHeight="1">
      <c r="A24" s="9" t="s">
        <v>313</v>
      </c>
      <c r="B24" s="9" t="s">
        <v>479</v>
      </c>
      <c r="C24" s="9" t="s">
        <v>480</v>
      </c>
      <c r="D24" s="9" t="s">
        <v>456</v>
      </c>
      <c r="E24" s="9"/>
      <c r="F24" s="11">
        <v>20</v>
      </c>
      <c r="G24" s="11">
        <v>20</v>
      </c>
      <c r="H24" s="11"/>
      <c r="I24" s="11"/>
      <c r="J24" s="11"/>
      <c r="K24" s="11"/>
      <c r="L24" s="11">
        <v>20</v>
      </c>
      <c r="M24" s="11"/>
      <c r="N24" s="11"/>
      <c r="O24" s="11"/>
      <c r="P24" s="11"/>
      <c r="Q24" s="11">
        <v>20</v>
      </c>
    </row>
    <row r="25" spans="1:17" ht="25.5" customHeight="1">
      <c r="A25" s="9" t="s">
        <v>313</v>
      </c>
      <c r="B25" s="9" t="s">
        <v>481</v>
      </c>
      <c r="C25" s="9" t="s">
        <v>482</v>
      </c>
      <c r="D25" s="9" t="s">
        <v>456</v>
      </c>
      <c r="E25" s="9"/>
      <c r="F25" s="11">
        <v>0.7</v>
      </c>
      <c r="G25" s="11">
        <v>0.7</v>
      </c>
      <c r="H25" s="11"/>
      <c r="I25" s="11"/>
      <c r="J25" s="11"/>
      <c r="K25" s="11"/>
      <c r="L25" s="11">
        <v>0.7</v>
      </c>
      <c r="M25" s="11"/>
      <c r="N25" s="11"/>
      <c r="O25" s="11"/>
      <c r="P25" s="11"/>
      <c r="Q25" s="11">
        <v>0.7</v>
      </c>
    </row>
    <row r="26" spans="1:17" ht="25.5" customHeight="1">
      <c r="A26" s="9" t="s">
        <v>313</v>
      </c>
      <c r="B26" s="9" t="s">
        <v>483</v>
      </c>
      <c r="C26" s="9" t="s">
        <v>484</v>
      </c>
      <c r="D26" s="9" t="s">
        <v>456</v>
      </c>
      <c r="E26" s="9"/>
      <c r="F26" s="11">
        <v>1.9</v>
      </c>
      <c r="G26" s="11">
        <v>1.9</v>
      </c>
      <c r="H26" s="11"/>
      <c r="I26" s="11"/>
      <c r="J26" s="11"/>
      <c r="K26" s="11"/>
      <c r="L26" s="11">
        <v>1.9</v>
      </c>
      <c r="M26" s="11"/>
      <c r="N26" s="11"/>
      <c r="O26" s="11"/>
      <c r="P26" s="11"/>
      <c r="Q26" s="11">
        <v>1.9</v>
      </c>
    </row>
    <row r="27" spans="1:17" ht="25.5" customHeight="1">
      <c r="A27" s="9" t="s">
        <v>267</v>
      </c>
      <c r="B27" s="9" t="s">
        <v>485</v>
      </c>
      <c r="C27" s="9" t="s">
        <v>486</v>
      </c>
      <c r="D27" s="9" t="s">
        <v>456</v>
      </c>
      <c r="E27" s="9"/>
      <c r="F27" s="11">
        <v>48</v>
      </c>
      <c r="G27" s="11">
        <v>48</v>
      </c>
      <c r="H27" s="11">
        <v>48</v>
      </c>
      <c r="I27" s="11"/>
      <c r="J27" s="11"/>
      <c r="K27" s="11"/>
      <c r="L27" s="11"/>
      <c r="M27" s="11"/>
      <c r="N27" s="11"/>
      <c r="O27" s="11"/>
      <c r="P27" s="11"/>
      <c r="Q27" s="11"/>
    </row>
    <row r="28" spans="1:17" ht="25.5" customHeight="1">
      <c r="A28" s="9" t="s">
        <v>267</v>
      </c>
      <c r="B28" s="9" t="s">
        <v>479</v>
      </c>
      <c r="C28" s="9" t="s">
        <v>480</v>
      </c>
      <c r="D28" s="9" t="s">
        <v>456</v>
      </c>
      <c r="E28" s="9"/>
      <c r="F28" s="11">
        <v>110</v>
      </c>
      <c r="G28" s="11">
        <v>110</v>
      </c>
      <c r="H28" s="11">
        <v>110</v>
      </c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21" customHeight="1">
      <c r="A29" s="260" t="s">
        <v>96</v>
      </c>
      <c r="B29" s="261"/>
      <c r="C29" s="261"/>
      <c r="D29" s="261"/>
      <c r="E29" s="262"/>
      <c r="F29" s="11">
        <v>291.25</v>
      </c>
      <c r="G29" s="11">
        <v>291.25</v>
      </c>
      <c r="H29" s="11">
        <v>158</v>
      </c>
      <c r="I29" s="11"/>
      <c r="J29" s="11"/>
      <c r="K29" s="11">
        <v>110.15</v>
      </c>
      <c r="L29" s="11">
        <v>23.099999999999998</v>
      </c>
      <c r="M29" s="11"/>
      <c r="N29" s="11"/>
      <c r="O29" s="11"/>
      <c r="P29" s="11"/>
      <c r="Q29" s="11">
        <v>23.099999999999998</v>
      </c>
    </row>
  </sheetData>
  <mergeCells count="16">
    <mergeCell ref="A2:Q2"/>
    <mergeCell ref="A3:F3"/>
    <mergeCell ref="G4:Q4"/>
    <mergeCell ref="L5:Q5"/>
    <mergeCell ref="A29:E2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Right="0"/>
    <pageSetUpPr fitToPage="1"/>
  </sheetPr>
  <dimension ref="A1:R11"/>
  <sheetViews>
    <sheetView showZeros="0" workbookViewId="0">
      <selection activeCell="B12" sqref="B12"/>
    </sheetView>
  </sheetViews>
  <sheetFormatPr defaultColWidth="9.125" defaultRowHeight="14.25" customHeight="1"/>
  <cols>
    <col min="1" max="1" width="23.625" customWidth="1"/>
    <col min="2" max="2" width="27" customWidth="1"/>
    <col min="3" max="3" width="28.25" customWidth="1"/>
    <col min="4" max="4" width="23.625" customWidth="1"/>
    <col min="5" max="7" width="27" customWidth="1"/>
    <col min="8" max="9" width="20.125" customWidth="1"/>
    <col min="10" max="10" width="25.25" customWidth="1"/>
    <col min="11" max="13" width="27" customWidth="1"/>
    <col min="14" max="14" width="23.625" customWidth="1"/>
    <col min="15" max="15" width="30.375" customWidth="1"/>
    <col min="16" max="16" width="27" customWidth="1"/>
    <col min="17" max="17" width="30.375" customWidth="1"/>
    <col min="18" max="18" width="23.625" customWidth="1"/>
  </cols>
  <sheetData>
    <row r="1" spans="1:18" ht="13.5" customHeight="1">
      <c r="A1" s="37"/>
      <c r="B1" s="37"/>
      <c r="C1" s="37"/>
      <c r="D1" s="38"/>
      <c r="E1" s="38"/>
      <c r="F1" s="38"/>
      <c r="G1" s="38"/>
      <c r="H1" s="37"/>
      <c r="I1" s="37"/>
      <c r="J1" s="37"/>
      <c r="K1" s="37"/>
      <c r="L1" s="43"/>
      <c r="M1" s="37"/>
      <c r="N1" s="37"/>
      <c r="O1" s="37"/>
      <c r="P1" s="35"/>
      <c r="Q1" s="45"/>
      <c r="R1" s="46" t="s">
        <v>487</v>
      </c>
    </row>
    <row r="2" spans="1:18" ht="27.75" customHeight="1">
      <c r="A2" s="251" t="s">
        <v>488</v>
      </c>
      <c r="B2" s="272"/>
      <c r="C2" s="272"/>
      <c r="D2" s="137"/>
      <c r="E2" s="137"/>
      <c r="F2" s="137"/>
      <c r="G2" s="137"/>
      <c r="H2" s="272"/>
      <c r="I2" s="272"/>
      <c r="J2" s="272"/>
      <c r="K2" s="272"/>
      <c r="L2" s="273"/>
      <c r="M2" s="272"/>
      <c r="N2" s="272"/>
      <c r="O2" s="272"/>
      <c r="P2" s="137"/>
      <c r="Q2" s="273"/>
      <c r="R2" s="272"/>
    </row>
    <row r="3" spans="1:18" ht="18.75" customHeight="1">
      <c r="A3" s="274" t="str">
        <f>"单位名称："&amp;"曲靖市第二中学"</f>
        <v>单位名称：曲靖市第二中学</v>
      </c>
      <c r="B3" s="165"/>
      <c r="C3" s="165"/>
      <c r="D3" s="30"/>
      <c r="E3" s="30"/>
      <c r="F3" s="30"/>
      <c r="G3" s="30"/>
      <c r="H3" s="29"/>
      <c r="I3" s="29"/>
      <c r="J3" s="29"/>
      <c r="K3" s="29"/>
      <c r="L3" s="43"/>
      <c r="M3" s="37"/>
      <c r="N3" s="37"/>
      <c r="O3" s="37"/>
      <c r="P3" s="44"/>
      <c r="Q3" s="47"/>
      <c r="R3" s="121" t="s">
        <v>2</v>
      </c>
    </row>
    <row r="4" spans="1:18" ht="15.75" customHeight="1">
      <c r="A4" s="263" t="s">
        <v>444</v>
      </c>
      <c r="B4" s="266" t="s">
        <v>489</v>
      </c>
      <c r="C4" s="266" t="s">
        <v>490</v>
      </c>
      <c r="D4" s="271" t="s">
        <v>491</v>
      </c>
      <c r="E4" s="271" t="s">
        <v>492</v>
      </c>
      <c r="F4" s="271" t="s">
        <v>493</v>
      </c>
      <c r="G4" s="271" t="s">
        <v>494</v>
      </c>
      <c r="H4" s="252" t="s">
        <v>232</v>
      </c>
      <c r="I4" s="252"/>
      <c r="J4" s="252"/>
      <c r="K4" s="252"/>
      <c r="L4" s="253"/>
      <c r="M4" s="252"/>
      <c r="N4" s="252"/>
      <c r="O4" s="252"/>
      <c r="P4" s="254"/>
      <c r="Q4" s="253"/>
      <c r="R4" s="255"/>
    </row>
    <row r="5" spans="1:18" ht="17.25" customHeight="1">
      <c r="A5" s="264"/>
      <c r="B5" s="267"/>
      <c r="C5" s="267"/>
      <c r="D5" s="268"/>
      <c r="E5" s="268"/>
      <c r="F5" s="268"/>
      <c r="G5" s="268"/>
      <c r="H5" s="267" t="s">
        <v>29</v>
      </c>
      <c r="I5" s="267" t="s">
        <v>32</v>
      </c>
      <c r="J5" s="267" t="s">
        <v>450</v>
      </c>
      <c r="K5" s="267" t="s">
        <v>451</v>
      </c>
      <c r="L5" s="268" t="s">
        <v>452</v>
      </c>
      <c r="M5" s="256" t="s">
        <v>495</v>
      </c>
      <c r="N5" s="256"/>
      <c r="O5" s="256"/>
      <c r="P5" s="257"/>
      <c r="Q5" s="258"/>
      <c r="R5" s="259"/>
    </row>
    <row r="6" spans="1:18" ht="54" customHeight="1">
      <c r="A6" s="265"/>
      <c r="B6" s="259"/>
      <c r="C6" s="259"/>
      <c r="D6" s="269"/>
      <c r="E6" s="269"/>
      <c r="F6" s="269"/>
      <c r="G6" s="269"/>
      <c r="H6" s="259"/>
      <c r="I6" s="259" t="s">
        <v>31</v>
      </c>
      <c r="J6" s="259"/>
      <c r="K6" s="259"/>
      <c r="L6" s="269"/>
      <c r="M6" s="39" t="s">
        <v>31</v>
      </c>
      <c r="N6" s="39" t="s">
        <v>37</v>
      </c>
      <c r="O6" s="39" t="s">
        <v>241</v>
      </c>
      <c r="P6" s="25" t="s">
        <v>39</v>
      </c>
      <c r="Q6" s="40" t="s">
        <v>40</v>
      </c>
      <c r="R6" s="39" t="s">
        <v>41</v>
      </c>
    </row>
    <row r="7" spans="1:18" ht="15" customHeight="1">
      <c r="A7" s="15">
        <v>1</v>
      </c>
      <c r="B7" s="39">
        <v>2</v>
      </c>
      <c r="C7" s="39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  <c r="I7" s="40">
        <v>9</v>
      </c>
      <c r="J7" s="40">
        <v>10</v>
      </c>
      <c r="K7" s="40">
        <v>11</v>
      </c>
      <c r="L7" s="40">
        <v>12</v>
      </c>
      <c r="M7" s="40">
        <v>13</v>
      </c>
      <c r="N7" s="40">
        <v>14</v>
      </c>
      <c r="O7" s="40">
        <v>15</v>
      </c>
      <c r="P7" s="40">
        <v>16</v>
      </c>
      <c r="Q7" s="40">
        <v>17</v>
      </c>
      <c r="R7" s="40">
        <v>18</v>
      </c>
    </row>
    <row r="8" spans="1:18" ht="21" customHeight="1">
      <c r="A8" s="9"/>
      <c r="B8" s="41"/>
      <c r="C8" s="41"/>
      <c r="D8" s="42"/>
      <c r="E8" s="42"/>
      <c r="F8" s="42"/>
      <c r="G8" s="4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21" customHeight="1">
      <c r="A9" s="9"/>
      <c r="B9" s="9"/>
      <c r="C9" s="9"/>
      <c r="D9" s="9"/>
      <c r="E9" s="9"/>
      <c r="F9" s="9"/>
      <c r="G9" s="9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21" customHeight="1">
      <c r="A10" s="260" t="s">
        <v>496</v>
      </c>
      <c r="B10" s="261"/>
      <c r="C10" s="270"/>
      <c r="D10" s="42"/>
      <c r="E10" s="42"/>
      <c r="F10" s="42"/>
      <c r="G10" s="42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4.25" customHeight="1">
      <c r="A11" t="s">
        <v>541</v>
      </c>
    </row>
  </sheetData>
  <mergeCells count="17">
    <mergeCell ref="L5:L6"/>
    <mergeCell ref="A2:R2"/>
    <mergeCell ref="A3:C3"/>
    <mergeCell ref="H4:R4"/>
    <mergeCell ref="M5:R5"/>
    <mergeCell ref="E4:E6"/>
    <mergeCell ref="F4:F6"/>
    <mergeCell ref="G4:G6"/>
    <mergeCell ref="H5:H6"/>
    <mergeCell ref="I5:I6"/>
    <mergeCell ref="J5:J6"/>
    <mergeCell ref="K5:K6"/>
    <mergeCell ref="A10:C10"/>
    <mergeCell ref="A4:A6"/>
    <mergeCell ref="B4:B6"/>
    <mergeCell ref="C4:C6"/>
    <mergeCell ref="D4:D6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Right="0"/>
    <pageSetUpPr fitToPage="1"/>
  </sheetPr>
  <dimension ref="A1:N9"/>
  <sheetViews>
    <sheetView showZeros="0" workbookViewId="0">
      <selection activeCell="C18" sqref="C18"/>
    </sheetView>
  </sheetViews>
  <sheetFormatPr defaultColWidth="9.125" defaultRowHeight="14.25" customHeight="1"/>
  <cols>
    <col min="1" max="1" width="37.75" customWidth="1"/>
    <col min="2" max="4" width="13.375" customWidth="1"/>
    <col min="5" max="5" width="10.25" customWidth="1"/>
    <col min="7" max="14" width="10.25" customWidth="1"/>
  </cols>
  <sheetData>
    <row r="1" spans="1:14" ht="13.5" customHeight="1">
      <c r="D1" s="27"/>
      <c r="F1" s="28"/>
      <c r="N1" s="35" t="s">
        <v>497</v>
      </c>
    </row>
    <row r="2" spans="1:14" ht="35.25" customHeight="1">
      <c r="A2" s="275" t="s">
        <v>498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</row>
    <row r="3" spans="1:14" ht="24" customHeight="1">
      <c r="A3" s="277" t="str">
        <f>"单位名称："&amp;"曲靖市第二中学"</f>
        <v>单位名称：曲靖市第二中学</v>
      </c>
      <c r="B3" s="165"/>
      <c r="C3" s="165"/>
      <c r="D3" s="278"/>
      <c r="E3" s="165"/>
      <c r="F3" s="279"/>
      <c r="G3" s="165"/>
      <c r="H3" s="165"/>
      <c r="I3" s="165"/>
      <c r="J3" s="165"/>
      <c r="K3" s="13"/>
      <c r="L3" s="13"/>
      <c r="M3" s="280" t="s">
        <v>2</v>
      </c>
      <c r="N3" s="192"/>
    </row>
    <row r="4" spans="1:14" ht="19.5" customHeight="1">
      <c r="A4" s="168" t="s">
        <v>499</v>
      </c>
      <c r="B4" s="168" t="s">
        <v>232</v>
      </c>
      <c r="C4" s="168"/>
      <c r="D4" s="168"/>
      <c r="E4" s="168" t="s">
        <v>500</v>
      </c>
      <c r="F4" s="168"/>
      <c r="G4" s="168"/>
      <c r="H4" s="168"/>
      <c r="I4" s="168"/>
      <c r="J4" s="168"/>
      <c r="K4" s="168"/>
      <c r="L4" s="168"/>
      <c r="M4" s="168"/>
      <c r="N4" s="168"/>
    </row>
    <row r="5" spans="1:14" ht="40.5" customHeight="1">
      <c r="A5" s="168"/>
      <c r="B5" s="6" t="s">
        <v>29</v>
      </c>
      <c r="C5" s="5" t="s">
        <v>32</v>
      </c>
      <c r="D5" s="31" t="s">
        <v>501</v>
      </c>
      <c r="E5" s="24" t="s">
        <v>502</v>
      </c>
      <c r="F5" s="24" t="s">
        <v>503</v>
      </c>
      <c r="G5" s="24" t="s">
        <v>504</v>
      </c>
      <c r="H5" s="24" t="s">
        <v>505</v>
      </c>
      <c r="I5" s="24" t="s">
        <v>506</v>
      </c>
      <c r="J5" s="24" t="s">
        <v>507</v>
      </c>
      <c r="K5" s="24" t="s">
        <v>508</v>
      </c>
      <c r="L5" s="24" t="s">
        <v>509</v>
      </c>
      <c r="M5" s="24" t="s">
        <v>510</v>
      </c>
      <c r="N5" s="24" t="s">
        <v>511</v>
      </c>
    </row>
    <row r="6" spans="1:14" ht="19.5" customHeight="1">
      <c r="A6" s="32">
        <v>1</v>
      </c>
      <c r="B6" s="32">
        <v>2</v>
      </c>
      <c r="C6" s="32">
        <v>3</v>
      </c>
      <c r="D6" s="6">
        <v>4</v>
      </c>
      <c r="E6" s="24">
        <v>5</v>
      </c>
      <c r="F6" s="32">
        <v>6</v>
      </c>
      <c r="G6" s="24">
        <v>7</v>
      </c>
      <c r="H6" s="33">
        <v>8</v>
      </c>
      <c r="I6" s="24">
        <v>9</v>
      </c>
      <c r="J6" s="24">
        <v>10</v>
      </c>
      <c r="K6" s="24">
        <v>11</v>
      </c>
      <c r="L6" s="33">
        <v>12</v>
      </c>
      <c r="M6" s="24">
        <v>13</v>
      </c>
      <c r="N6" s="123">
        <v>14</v>
      </c>
    </row>
    <row r="7" spans="1:14" ht="18.75" customHeight="1">
      <c r="A7" s="3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8.75" customHeight="1">
      <c r="A8" s="34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4.25" customHeight="1">
      <c r="A9" t="s">
        <v>542</v>
      </c>
    </row>
  </sheetData>
  <mergeCells count="6">
    <mergeCell ref="A2:N2"/>
    <mergeCell ref="A3:J3"/>
    <mergeCell ref="M3:N3"/>
    <mergeCell ref="B4:D4"/>
    <mergeCell ref="E4:N4"/>
    <mergeCell ref="A4:A5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Right="0"/>
    <pageSetUpPr fitToPage="1"/>
  </sheetPr>
  <dimension ref="A1:J8"/>
  <sheetViews>
    <sheetView showZeros="0" workbookViewId="0">
      <selection activeCell="C11" sqref="C11"/>
    </sheetView>
  </sheetViews>
  <sheetFormatPr defaultColWidth="9.125" defaultRowHeight="12" customHeight="1"/>
  <cols>
    <col min="1" max="1" width="26.375" customWidth="1"/>
    <col min="2" max="5" width="26.875" customWidth="1"/>
    <col min="6" max="6" width="23.625" customWidth="1"/>
    <col min="7" max="7" width="25" customWidth="1"/>
    <col min="8" max="9" width="23.625" customWidth="1"/>
    <col min="10" max="10" width="26.875" customWidth="1"/>
  </cols>
  <sheetData>
    <row r="1" spans="1:10" ht="12" customHeight="1">
      <c r="J1" s="26" t="s">
        <v>512</v>
      </c>
    </row>
    <row r="2" spans="1:10" ht="28.5" customHeight="1">
      <c r="A2" s="180" t="s">
        <v>513</v>
      </c>
      <c r="B2" s="162"/>
      <c r="C2" s="162"/>
      <c r="D2" s="162"/>
      <c r="E2" s="162"/>
      <c r="F2" s="210"/>
      <c r="G2" s="162"/>
      <c r="H2" s="210"/>
      <c r="I2" s="210"/>
      <c r="J2" s="162"/>
    </row>
    <row r="3" spans="1:10" ht="17.25" customHeight="1">
      <c r="A3" s="191" t="str">
        <f>"单位名称："&amp;"曲靖市第二中学"</f>
        <v>单位名称：曲靖市第二中学</v>
      </c>
      <c r="B3" s="192"/>
      <c r="C3" s="192"/>
      <c r="D3" s="192"/>
      <c r="E3" s="192"/>
      <c r="F3" s="192"/>
      <c r="G3" s="192"/>
      <c r="H3" s="192"/>
    </row>
    <row r="4" spans="1:10" ht="44.25" customHeight="1">
      <c r="A4" s="21" t="s">
        <v>326</v>
      </c>
      <c r="B4" s="21" t="s">
        <v>327</v>
      </c>
      <c r="C4" s="21" t="s">
        <v>328</v>
      </c>
      <c r="D4" s="21" t="s">
        <v>329</v>
      </c>
      <c r="E4" s="21" t="s">
        <v>330</v>
      </c>
      <c r="F4" s="24" t="s">
        <v>331</v>
      </c>
      <c r="G4" s="21" t="s">
        <v>332</v>
      </c>
      <c r="H4" s="24" t="s">
        <v>333</v>
      </c>
      <c r="I4" s="24" t="s">
        <v>334</v>
      </c>
      <c r="J4" s="21" t="s">
        <v>335</v>
      </c>
    </row>
    <row r="5" spans="1:10" ht="14.25" customHeight="1">
      <c r="A5" s="21">
        <v>1</v>
      </c>
      <c r="B5" s="24">
        <v>2</v>
      </c>
      <c r="C5" s="25">
        <v>3</v>
      </c>
      <c r="D5" s="25">
        <v>4</v>
      </c>
      <c r="E5" s="25">
        <v>5</v>
      </c>
      <c r="F5" s="25">
        <v>6</v>
      </c>
      <c r="G5" s="24">
        <v>7</v>
      </c>
      <c r="H5" s="25">
        <v>8</v>
      </c>
      <c r="I5" s="24">
        <v>9</v>
      </c>
      <c r="J5" s="24">
        <v>10</v>
      </c>
    </row>
    <row r="6" spans="1:10" ht="27.75" customHeight="1">
      <c r="A6" s="9"/>
      <c r="B6" s="10"/>
      <c r="C6" s="10"/>
      <c r="D6" s="10"/>
      <c r="E6" s="10"/>
      <c r="F6" s="10"/>
      <c r="G6" s="10"/>
      <c r="H6" s="10"/>
      <c r="I6" s="10"/>
      <c r="J6" s="10"/>
    </row>
    <row r="7" spans="1:10" ht="26.25" customHeight="1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ht="13.5">
      <c r="A8" t="s">
        <v>543</v>
      </c>
    </row>
  </sheetData>
  <mergeCells count="2">
    <mergeCell ref="A2:J2"/>
    <mergeCell ref="A3:H3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Right="0"/>
    <pageSetUpPr fitToPage="1"/>
  </sheetPr>
  <dimension ref="A1:H9"/>
  <sheetViews>
    <sheetView showZeros="0" workbookViewId="0">
      <selection activeCell="B13" sqref="B13"/>
    </sheetView>
  </sheetViews>
  <sheetFormatPr defaultColWidth="9.125" defaultRowHeight="12" customHeight="1"/>
  <cols>
    <col min="1" max="1" width="22.75" customWidth="1"/>
    <col min="2" max="2" width="24.625" customWidth="1"/>
    <col min="3" max="3" width="30.375" customWidth="1"/>
    <col min="4" max="5" width="23.625" customWidth="1"/>
    <col min="6" max="8" width="32.125" customWidth="1"/>
  </cols>
  <sheetData>
    <row r="1" spans="1:8" ht="14.25" customHeight="1">
      <c r="H1" s="20" t="s">
        <v>514</v>
      </c>
    </row>
    <row r="2" spans="1:8" ht="28.5" customHeight="1">
      <c r="A2" s="251" t="s">
        <v>515</v>
      </c>
      <c r="B2" s="136"/>
      <c r="C2" s="136"/>
      <c r="D2" s="136"/>
      <c r="E2" s="136"/>
      <c r="F2" s="136"/>
      <c r="G2" s="136"/>
      <c r="H2" s="136"/>
    </row>
    <row r="3" spans="1:8" ht="13.5" customHeight="1">
      <c r="A3" s="138" t="str">
        <f>"单位名称："&amp;"曲靖市第二中学"</f>
        <v>单位名称：曲靖市第二中学</v>
      </c>
      <c r="B3" s="200"/>
      <c r="C3" s="192"/>
    </row>
    <row r="4" spans="1:8" ht="18" customHeight="1">
      <c r="A4" s="263" t="s">
        <v>438</v>
      </c>
      <c r="B4" s="263" t="s">
        <v>516</v>
      </c>
      <c r="C4" s="263" t="s">
        <v>517</v>
      </c>
      <c r="D4" s="263" t="s">
        <v>518</v>
      </c>
      <c r="E4" s="263" t="s">
        <v>519</v>
      </c>
      <c r="F4" s="281" t="s">
        <v>520</v>
      </c>
      <c r="G4" s="252"/>
      <c r="H4" s="255"/>
    </row>
    <row r="5" spans="1:8" ht="18" customHeight="1">
      <c r="A5" s="265"/>
      <c r="B5" s="265"/>
      <c r="C5" s="265"/>
      <c r="D5" s="265"/>
      <c r="E5" s="265"/>
      <c r="F5" s="21" t="s">
        <v>448</v>
      </c>
      <c r="G5" s="21" t="s">
        <v>521</v>
      </c>
      <c r="H5" s="21" t="s">
        <v>522</v>
      </c>
    </row>
    <row r="6" spans="1:8" ht="21" customHeight="1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</row>
    <row r="7" spans="1:8" ht="33" customHeight="1">
      <c r="A7" s="9"/>
      <c r="B7" s="9"/>
      <c r="C7" s="9"/>
      <c r="D7" s="9"/>
      <c r="E7" s="9"/>
      <c r="F7" s="9"/>
      <c r="G7" s="11"/>
      <c r="H7" s="11"/>
    </row>
    <row r="8" spans="1:8" ht="24" customHeight="1">
      <c r="A8" s="22" t="s">
        <v>29</v>
      </c>
      <c r="B8" s="23"/>
      <c r="C8" s="23"/>
      <c r="D8" s="23"/>
      <c r="E8" s="23"/>
      <c r="F8" s="9"/>
      <c r="G8" s="11"/>
      <c r="H8" s="11"/>
    </row>
    <row r="9" spans="1:8" ht="13.5">
      <c r="A9" s="124" t="s">
        <v>544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Right="0"/>
    <pageSetUpPr fitToPage="1"/>
  </sheetPr>
  <dimension ref="A1:K11"/>
  <sheetViews>
    <sheetView showZeros="0" workbookViewId="0">
      <selection activeCell="C21" sqref="C21"/>
    </sheetView>
  </sheetViews>
  <sheetFormatPr defaultColWidth="9.125" defaultRowHeight="14.25" customHeight="1"/>
  <cols>
    <col min="1" max="3" width="23.625" customWidth="1"/>
    <col min="4" max="7" width="27" customWidth="1"/>
    <col min="8" max="8" width="20.125" customWidth="1"/>
    <col min="9" max="9" width="33.875" customWidth="1"/>
    <col min="10" max="10" width="32.125" customWidth="1"/>
    <col min="11" max="11" width="17.625" customWidth="1"/>
  </cols>
  <sheetData>
    <row r="1" spans="1:11" ht="13.5" customHeight="1">
      <c r="D1" s="12"/>
      <c r="E1" s="12"/>
      <c r="F1" s="12"/>
      <c r="G1" s="12"/>
      <c r="K1" s="18" t="s">
        <v>523</v>
      </c>
    </row>
    <row r="2" spans="1:11" ht="27.75" customHeight="1">
      <c r="A2" s="136" t="s">
        <v>524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13.5" customHeight="1">
      <c r="A3" s="191" t="str">
        <f>"单位名称："&amp;"曲靖市第二中学"</f>
        <v>单位名称：曲靖市第二中学</v>
      </c>
      <c r="B3" s="200"/>
      <c r="C3" s="200"/>
      <c r="D3" s="200"/>
      <c r="E3" s="200"/>
      <c r="F3" s="200"/>
      <c r="G3" s="200"/>
      <c r="H3" s="13"/>
      <c r="I3" s="13"/>
      <c r="J3" s="13"/>
      <c r="K3" s="122" t="s">
        <v>2</v>
      </c>
    </row>
    <row r="4" spans="1:11" ht="21.75" customHeight="1">
      <c r="A4" s="285" t="s">
        <v>300</v>
      </c>
      <c r="B4" s="285" t="s">
        <v>227</v>
      </c>
      <c r="C4" s="285" t="s">
        <v>225</v>
      </c>
      <c r="D4" s="263" t="s">
        <v>228</v>
      </c>
      <c r="E4" s="263" t="s">
        <v>229</v>
      </c>
      <c r="F4" s="263" t="s">
        <v>301</v>
      </c>
      <c r="G4" s="263" t="s">
        <v>302</v>
      </c>
      <c r="H4" s="288" t="s">
        <v>29</v>
      </c>
      <c r="I4" s="242" t="s">
        <v>525</v>
      </c>
      <c r="J4" s="243"/>
      <c r="K4" s="244"/>
    </row>
    <row r="5" spans="1:11" ht="21.75" customHeight="1">
      <c r="A5" s="286"/>
      <c r="B5" s="286"/>
      <c r="C5" s="286"/>
      <c r="D5" s="264"/>
      <c r="E5" s="264"/>
      <c r="F5" s="264"/>
      <c r="G5" s="264"/>
      <c r="H5" s="289"/>
      <c r="I5" s="263" t="s">
        <v>32</v>
      </c>
      <c r="J5" s="263" t="s">
        <v>33</v>
      </c>
      <c r="K5" s="263" t="s">
        <v>34</v>
      </c>
    </row>
    <row r="6" spans="1:11" ht="40.5" customHeight="1">
      <c r="A6" s="287"/>
      <c r="B6" s="287"/>
      <c r="C6" s="287"/>
      <c r="D6" s="265"/>
      <c r="E6" s="265"/>
      <c r="F6" s="265"/>
      <c r="G6" s="265"/>
      <c r="H6" s="290"/>
      <c r="I6" s="265" t="s">
        <v>31</v>
      </c>
      <c r="J6" s="265"/>
      <c r="K6" s="265"/>
    </row>
    <row r="7" spans="1:11" ht="1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8">
        <v>10</v>
      </c>
      <c r="K7" s="8">
        <v>11</v>
      </c>
    </row>
    <row r="8" spans="1:11" ht="18.75" customHeight="1">
      <c r="A8" s="17"/>
      <c r="B8" s="9"/>
      <c r="C8" s="17"/>
      <c r="D8" s="17"/>
      <c r="E8" s="17"/>
      <c r="F8" s="17"/>
      <c r="G8" s="17"/>
      <c r="H8" s="11"/>
      <c r="I8" s="11"/>
      <c r="J8" s="11"/>
      <c r="K8" s="11"/>
    </row>
    <row r="9" spans="1:11" ht="18.75" customHeight="1">
      <c r="A9" s="9"/>
      <c r="B9" s="9"/>
      <c r="C9" s="9"/>
      <c r="D9" s="9"/>
      <c r="E9" s="9"/>
      <c r="F9" s="9"/>
      <c r="G9" s="9"/>
      <c r="H9" s="11"/>
      <c r="I9" s="11"/>
      <c r="J9" s="11"/>
      <c r="K9" s="11"/>
    </row>
    <row r="10" spans="1:11" ht="18.75" customHeight="1">
      <c r="A10" s="282" t="s">
        <v>96</v>
      </c>
      <c r="B10" s="283"/>
      <c r="C10" s="283"/>
      <c r="D10" s="283"/>
      <c r="E10" s="283"/>
      <c r="F10" s="283"/>
      <c r="G10" s="284"/>
      <c r="H10" s="11"/>
      <c r="I10" s="11"/>
      <c r="J10" s="11"/>
      <c r="K10" s="11"/>
    </row>
    <row r="11" spans="1:11" ht="14.25" customHeight="1">
      <c r="A11" t="s">
        <v>545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T9"/>
  <sheetViews>
    <sheetView showZeros="0" workbookViewId="0"/>
  </sheetViews>
  <sheetFormatPr defaultColWidth="8" defaultRowHeight="14.25" customHeight="1"/>
  <cols>
    <col min="1" max="1" width="25.25" customWidth="1"/>
    <col min="2" max="2" width="33.625" customWidth="1"/>
    <col min="3" max="8" width="12.625" customWidth="1"/>
    <col min="9" max="9" width="11.75" customWidth="1"/>
    <col min="10" max="14" width="12.625" customWidth="1"/>
    <col min="15" max="15" width="15.875" customWidth="1"/>
    <col min="16" max="16" width="9.625" customWidth="1"/>
    <col min="17" max="17" width="21.25" customWidth="1"/>
    <col min="18" max="18" width="10.625" customWidth="1"/>
    <col min="19" max="20" width="10.125" customWidth="1"/>
  </cols>
  <sheetData>
    <row r="1" spans="1:20" ht="14.25" customHeight="1">
      <c r="I1" s="38"/>
      <c r="O1" s="38"/>
      <c r="P1" s="38"/>
      <c r="Q1" s="38"/>
      <c r="R1" s="38"/>
      <c r="S1" s="133" t="s">
        <v>24</v>
      </c>
      <c r="T1" s="134" t="s">
        <v>24</v>
      </c>
    </row>
    <row r="2" spans="1:20" ht="36" customHeight="1">
      <c r="A2" s="135" t="s">
        <v>25</v>
      </c>
      <c r="B2" s="136"/>
      <c r="C2" s="136"/>
      <c r="D2" s="136"/>
      <c r="E2" s="136"/>
      <c r="F2" s="136"/>
      <c r="G2" s="136"/>
      <c r="H2" s="136"/>
      <c r="I2" s="137"/>
      <c r="J2" s="136"/>
      <c r="K2" s="136"/>
      <c r="L2" s="136"/>
      <c r="M2" s="136"/>
      <c r="N2" s="136"/>
      <c r="O2" s="137"/>
      <c r="P2" s="137"/>
      <c r="Q2" s="137"/>
      <c r="R2" s="137"/>
      <c r="S2" s="136"/>
      <c r="T2" s="137"/>
    </row>
    <row r="3" spans="1:20" ht="20.25" customHeight="1">
      <c r="A3" s="138" t="str">
        <f>"单位名称："&amp;"曲靖市第二中学"</f>
        <v>单位名称：曲靖市第二中学</v>
      </c>
      <c r="B3" s="139"/>
      <c r="C3" s="139"/>
      <c r="D3" s="139"/>
      <c r="E3" s="13"/>
      <c r="F3" s="13"/>
      <c r="G3" s="13"/>
      <c r="H3" s="13"/>
      <c r="I3" s="30"/>
      <c r="J3" s="13"/>
      <c r="K3" s="13"/>
      <c r="L3" s="13"/>
      <c r="M3" s="13"/>
      <c r="N3" s="13"/>
      <c r="O3" s="30"/>
      <c r="P3" s="30"/>
      <c r="Q3" s="30"/>
      <c r="R3" s="30"/>
      <c r="S3" s="140" t="s">
        <v>2</v>
      </c>
      <c r="T3" s="141" t="s">
        <v>26</v>
      </c>
    </row>
    <row r="4" spans="1:20" ht="18.75" customHeight="1">
      <c r="A4" s="152" t="s">
        <v>27</v>
      </c>
      <c r="B4" s="155" t="s">
        <v>28</v>
      </c>
      <c r="C4" s="155" t="s">
        <v>29</v>
      </c>
      <c r="D4" s="142" t="s">
        <v>30</v>
      </c>
      <c r="E4" s="143"/>
      <c r="F4" s="143"/>
      <c r="G4" s="143"/>
      <c r="H4" s="143"/>
      <c r="I4" s="144"/>
      <c r="J4" s="143"/>
      <c r="K4" s="143"/>
      <c r="L4" s="143"/>
      <c r="M4" s="143"/>
      <c r="N4" s="145"/>
      <c r="O4" s="142" t="s">
        <v>20</v>
      </c>
      <c r="P4" s="142"/>
      <c r="Q4" s="142"/>
      <c r="R4" s="142"/>
      <c r="S4" s="143"/>
      <c r="T4" s="146"/>
    </row>
    <row r="5" spans="1:20" ht="24.75" customHeight="1">
      <c r="A5" s="153"/>
      <c r="B5" s="156"/>
      <c r="C5" s="156"/>
      <c r="D5" s="156" t="s">
        <v>31</v>
      </c>
      <c r="E5" s="156" t="s">
        <v>32</v>
      </c>
      <c r="F5" s="156" t="s">
        <v>33</v>
      </c>
      <c r="G5" s="156" t="s">
        <v>34</v>
      </c>
      <c r="H5" s="156" t="s">
        <v>35</v>
      </c>
      <c r="I5" s="147" t="s">
        <v>36</v>
      </c>
      <c r="J5" s="148"/>
      <c r="K5" s="148"/>
      <c r="L5" s="148"/>
      <c r="M5" s="148"/>
      <c r="N5" s="149"/>
      <c r="O5" s="158" t="s">
        <v>31</v>
      </c>
      <c r="P5" s="158" t="s">
        <v>32</v>
      </c>
      <c r="Q5" s="152" t="s">
        <v>33</v>
      </c>
      <c r="R5" s="155" t="s">
        <v>34</v>
      </c>
      <c r="S5" s="161" t="s">
        <v>35</v>
      </c>
      <c r="T5" s="155" t="s">
        <v>36</v>
      </c>
    </row>
    <row r="6" spans="1:20" ht="24.75" customHeight="1">
      <c r="A6" s="154"/>
      <c r="B6" s="157"/>
      <c r="C6" s="157"/>
      <c r="D6" s="157"/>
      <c r="E6" s="157"/>
      <c r="F6" s="157"/>
      <c r="G6" s="157"/>
      <c r="H6" s="157"/>
      <c r="I6" s="8" t="s">
        <v>31</v>
      </c>
      <c r="J6" s="111" t="s">
        <v>37</v>
      </c>
      <c r="K6" s="111" t="s">
        <v>38</v>
      </c>
      <c r="L6" s="111" t="s">
        <v>39</v>
      </c>
      <c r="M6" s="111" t="s">
        <v>40</v>
      </c>
      <c r="N6" s="111" t="s">
        <v>41</v>
      </c>
      <c r="O6" s="159"/>
      <c r="P6" s="159"/>
      <c r="Q6" s="160"/>
      <c r="R6" s="159"/>
      <c r="S6" s="157"/>
      <c r="T6" s="157"/>
    </row>
    <row r="7" spans="1:20" ht="16.5" customHeight="1">
      <c r="A7" s="108">
        <v>1</v>
      </c>
      <c r="B7" s="7">
        <v>2</v>
      </c>
      <c r="C7" s="7">
        <v>3</v>
      </c>
      <c r="D7" s="7">
        <v>4</v>
      </c>
      <c r="E7" s="109">
        <v>5</v>
      </c>
      <c r="F7" s="110">
        <v>6</v>
      </c>
      <c r="G7" s="110">
        <v>7</v>
      </c>
      <c r="H7" s="109">
        <v>8</v>
      </c>
      <c r="I7" s="109">
        <v>9</v>
      </c>
      <c r="J7" s="110">
        <v>10</v>
      </c>
      <c r="K7" s="110">
        <v>11</v>
      </c>
      <c r="L7" s="109">
        <v>12</v>
      </c>
      <c r="M7" s="109">
        <v>13</v>
      </c>
      <c r="N7" s="110">
        <v>14</v>
      </c>
      <c r="O7" s="110">
        <v>15</v>
      </c>
      <c r="P7" s="109">
        <v>16</v>
      </c>
      <c r="Q7" s="112">
        <v>17</v>
      </c>
      <c r="R7" s="113">
        <v>18</v>
      </c>
      <c r="S7" s="113">
        <v>19</v>
      </c>
      <c r="T7" s="113">
        <v>20</v>
      </c>
    </row>
    <row r="8" spans="1:20" ht="16.5" customHeight="1">
      <c r="A8" s="9" t="s">
        <v>42</v>
      </c>
      <c r="B8" s="9" t="s">
        <v>43</v>
      </c>
      <c r="C8" s="11">
        <v>5713.0207520000004</v>
      </c>
      <c r="D8" s="11">
        <v>5713.0207520000004</v>
      </c>
      <c r="E8" s="11">
        <v>3805.2207520000002</v>
      </c>
      <c r="F8" s="11"/>
      <c r="G8" s="11"/>
      <c r="H8" s="11">
        <v>923</v>
      </c>
      <c r="I8" s="11">
        <v>984.8</v>
      </c>
      <c r="J8" s="11"/>
      <c r="K8" s="11"/>
      <c r="L8" s="11"/>
      <c r="M8" s="11"/>
      <c r="N8" s="11">
        <v>984.8</v>
      </c>
      <c r="O8" s="11"/>
      <c r="P8" s="11"/>
      <c r="Q8" s="11"/>
      <c r="R8" s="11"/>
      <c r="S8" s="11"/>
      <c r="T8" s="11"/>
    </row>
    <row r="9" spans="1:20" ht="12.75" customHeight="1">
      <c r="A9" s="150" t="s">
        <v>29</v>
      </c>
      <c r="B9" s="151"/>
      <c r="C9" s="11">
        <v>5713.0207520000004</v>
      </c>
      <c r="D9" s="11">
        <v>5713.0207520000004</v>
      </c>
      <c r="E9" s="11">
        <v>3805.2207520000002</v>
      </c>
      <c r="F9" s="11"/>
      <c r="G9" s="11"/>
      <c r="H9" s="11">
        <v>923</v>
      </c>
      <c r="I9" s="11">
        <v>984.8</v>
      </c>
      <c r="J9" s="11"/>
      <c r="K9" s="11"/>
      <c r="L9" s="11"/>
      <c r="M9" s="11"/>
      <c r="N9" s="11">
        <v>984.8</v>
      </c>
      <c r="O9" s="11"/>
      <c r="P9" s="11"/>
      <c r="Q9" s="11"/>
      <c r="R9" s="11"/>
      <c r="S9" s="11"/>
      <c r="T9" s="11"/>
    </row>
  </sheetData>
  <mergeCells count="22">
    <mergeCell ref="T5:T6"/>
    <mergeCell ref="O5:O6"/>
    <mergeCell ref="P5:P6"/>
    <mergeCell ref="Q5:Q6"/>
    <mergeCell ref="R5:R6"/>
    <mergeCell ref="S5:S6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S1:T1"/>
    <mergeCell ref="A2:T2"/>
    <mergeCell ref="A3:D3"/>
    <mergeCell ref="S3:T3"/>
    <mergeCell ref="D4:N4"/>
    <mergeCell ref="O4:T4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Right="0"/>
    <pageSetUpPr fitToPage="1"/>
  </sheetPr>
  <dimension ref="A1:G13"/>
  <sheetViews>
    <sheetView showZeros="0" workbookViewId="0">
      <selection activeCell="D25" sqref="D25"/>
    </sheetView>
  </sheetViews>
  <sheetFormatPr defaultColWidth="9.125" defaultRowHeight="14.25" customHeight="1"/>
  <cols>
    <col min="1" max="1" width="27.375" customWidth="1"/>
    <col min="2" max="2" width="30.75" customWidth="1"/>
    <col min="3" max="3" width="27.375" customWidth="1"/>
    <col min="4" max="4" width="26.875" customWidth="1"/>
    <col min="5" max="7" width="30.375" customWidth="1"/>
  </cols>
  <sheetData>
    <row r="1" spans="1:7" ht="13.5" customHeight="1">
      <c r="D1" s="1"/>
      <c r="G1" s="2" t="s">
        <v>526</v>
      </c>
    </row>
    <row r="2" spans="1:7" ht="27.75" customHeight="1">
      <c r="A2" s="162" t="s">
        <v>527</v>
      </c>
      <c r="B2" s="162"/>
      <c r="C2" s="162"/>
      <c r="D2" s="162"/>
      <c r="E2" s="162"/>
      <c r="F2" s="162"/>
      <c r="G2" s="162"/>
    </row>
    <row r="3" spans="1:7" ht="13.5" customHeight="1">
      <c r="A3" s="191" t="str">
        <f>"单位名称："&amp;"曲靖市第二中学"</f>
        <v>单位名称：曲靖市第二中学</v>
      </c>
      <c r="B3" s="224"/>
      <c r="C3" s="224"/>
      <c r="D3" s="224"/>
      <c r="E3" s="4"/>
      <c r="F3" s="4"/>
      <c r="G3" s="122" t="s">
        <v>2</v>
      </c>
    </row>
    <row r="4" spans="1:7" ht="21.75" customHeight="1">
      <c r="A4" s="231" t="s">
        <v>225</v>
      </c>
      <c r="B4" s="231" t="s">
        <v>300</v>
      </c>
      <c r="C4" s="231" t="s">
        <v>227</v>
      </c>
      <c r="D4" s="209" t="s">
        <v>528</v>
      </c>
      <c r="E4" s="168" t="s">
        <v>32</v>
      </c>
      <c r="F4" s="168"/>
      <c r="G4" s="168"/>
    </row>
    <row r="5" spans="1:7" ht="21.75" customHeight="1">
      <c r="A5" s="231"/>
      <c r="B5" s="231"/>
      <c r="C5" s="231"/>
      <c r="D5" s="209"/>
      <c r="E5" s="168" t="s">
        <v>529</v>
      </c>
      <c r="F5" s="209" t="s">
        <v>530</v>
      </c>
      <c r="G5" s="209" t="s">
        <v>531</v>
      </c>
    </row>
    <row r="6" spans="1:7" ht="40.5" customHeight="1">
      <c r="A6" s="231"/>
      <c r="B6" s="231"/>
      <c r="C6" s="231"/>
      <c r="D6" s="209"/>
      <c r="E6" s="168"/>
      <c r="F6" s="209" t="s">
        <v>31</v>
      </c>
      <c r="G6" s="209"/>
    </row>
    <row r="7" spans="1:7" ht="15.75" customHeight="1">
      <c r="A7" s="7">
        <v>1</v>
      </c>
      <c r="B7" s="7">
        <v>2</v>
      </c>
      <c r="C7" s="7">
        <v>3</v>
      </c>
      <c r="D7" s="7">
        <v>4</v>
      </c>
      <c r="E7" s="7">
        <v>8</v>
      </c>
      <c r="F7" s="7">
        <v>9</v>
      </c>
      <c r="G7" s="8">
        <v>10</v>
      </c>
    </row>
    <row r="8" spans="1:7" ht="26.25" customHeight="1">
      <c r="A8" s="9" t="s">
        <v>43</v>
      </c>
      <c r="B8" s="10"/>
      <c r="C8" s="10"/>
      <c r="D8" s="10"/>
      <c r="E8" s="11"/>
      <c r="F8" s="11">
        <v>45.82</v>
      </c>
      <c r="G8" s="11"/>
    </row>
    <row r="9" spans="1:7" ht="24.75" customHeight="1">
      <c r="A9" s="10"/>
      <c r="B9" s="9" t="s">
        <v>532</v>
      </c>
      <c r="C9" s="9" t="s">
        <v>309</v>
      </c>
      <c r="D9" s="9" t="s">
        <v>533</v>
      </c>
      <c r="E9" s="11"/>
      <c r="F9" s="11">
        <v>3.552</v>
      </c>
      <c r="G9" s="11"/>
    </row>
    <row r="10" spans="1:7" ht="24.75" customHeight="1">
      <c r="A10" s="9"/>
      <c r="B10" s="9" t="s">
        <v>532</v>
      </c>
      <c r="C10" s="9" t="s">
        <v>305</v>
      </c>
      <c r="D10" s="9" t="s">
        <v>533</v>
      </c>
      <c r="E10" s="11"/>
      <c r="F10" s="11">
        <v>0.6</v>
      </c>
      <c r="G10" s="11"/>
    </row>
    <row r="11" spans="1:7" ht="24.75" customHeight="1">
      <c r="A11" s="9"/>
      <c r="B11" s="9" t="s">
        <v>532</v>
      </c>
      <c r="C11" s="9" t="s">
        <v>311</v>
      </c>
      <c r="D11" s="9" t="s">
        <v>533</v>
      </c>
      <c r="E11" s="11"/>
      <c r="F11" s="11">
        <v>0.67320000000000002</v>
      </c>
      <c r="G11" s="11"/>
    </row>
    <row r="12" spans="1:7" ht="24.75" customHeight="1">
      <c r="A12" s="9"/>
      <c r="B12" s="9" t="s">
        <v>534</v>
      </c>
      <c r="C12" s="9" t="s">
        <v>313</v>
      </c>
      <c r="D12" s="9" t="s">
        <v>533</v>
      </c>
      <c r="E12" s="11"/>
      <c r="F12" s="11">
        <v>41</v>
      </c>
      <c r="G12" s="11"/>
    </row>
    <row r="13" spans="1:7" ht="18.75" customHeight="1">
      <c r="A13" s="291" t="s">
        <v>29</v>
      </c>
      <c r="B13" s="292" t="s">
        <v>535</v>
      </c>
      <c r="C13" s="292"/>
      <c r="D13" s="293"/>
      <c r="E13" s="11"/>
      <c r="F13" s="11">
        <v>45.82</v>
      </c>
      <c r="G13" s="11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  <pageSetUpPr fitToPage="1"/>
  </sheetPr>
  <dimension ref="A1:Q27"/>
  <sheetViews>
    <sheetView showZeros="0" workbookViewId="0">
      <selection activeCell="G17" sqref="G17"/>
    </sheetView>
  </sheetViews>
  <sheetFormatPr defaultColWidth="9.125" defaultRowHeight="14.25" customHeight="1"/>
  <cols>
    <col min="1" max="1" width="30.375" customWidth="1"/>
    <col min="2" max="2" width="37.75" customWidth="1"/>
    <col min="3" max="3" width="18.875" customWidth="1"/>
    <col min="4" max="4" width="21" customWidth="1"/>
    <col min="5" max="5" width="18.875" customWidth="1"/>
    <col min="6" max="6" width="20.125" customWidth="1"/>
    <col min="7" max="7" width="18.875" customWidth="1"/>
    <col min="8" max="8" width="19.875" customWidth="1"/>
    <col min="9" max="9" width="21.25" customWidth="1"/>
    <col min="10" max="10" width="15.625" customWidth="1"/>
    <col min="11" max="11" width="16.375" customWidth="1"/>
    <col min="12" max="12" width="13.625" customWidth="1"/>
    <col min="13" max="17" width="18.875" customWidth="1"/>
  </cols>
  <sheetData>
    <row r="1" spans="1:17" ht="15.75" customHeight="1">
      <c r="Q1" s="20" t="s">
        <v>44</v>
      </c>
    </row>
    <row r="2" spans="1:17" ht="28.5" customHeight="1">
      <c r="A2" s="162" t="s">
        <v>45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</row>
    <row r="3" spans="1:17" ht="15" customHeight="1">
      <c r="A3" s="163" t="str">
        <f>"单位名称："&amp;"曲靖市第二中学"</f>
        <v>单位名称：曲靖市第二中学</v>
      </c>
      <c r="B3" s="164"/>
      <c r="C3" s="165"/>
      <c r="D3" s="166"/>
      <c r="E3" s="165"/>
      <c r="F3" s="166"/>
      <c r="G3" s="165"/>
      <c r="H3" s="166"/>
      <c r="I3" s="166"/>
      <c r="J3" s="166"/>
      <c r="K3" s="165"/>
      <c r="L3" s="166"/>
      <c r="M3" s="165"/>
      <c r="N3" s="165"/>
      <c r="O3" s="4"/>
      <c r="P3" s="4"/>
      <c r="Q3" s="117" t="s">
        <v>2</v>
      </c>
    </row>
    <row r="4" spans="1:17" ht="17.25" customHeight="1">
      <c r="A4" s="177" t="s">
        <v>46</v>
      </c>
      <c r="B4" s="173" t="s">
        <v>47</v>
      </c>
      <c r="C4" s="178" t="s">
        <v>29</v>
      </c>
      <c r="D4" s="167" t="s">
        <v>48</v>
      </c>
      <c r="E4" s="168"/>
      <c r="F4" s="167" t="s">
        <v>49</v>
      </c>
      <c r="G4" s="168"/>
      <c r="H4" s="179" t="s">
        <v>32</v>
      </c>
      <c r="I4" s="171" t="s">
        <v>33</v>
      </c>
      <c r="J4" s="173" t="s">
        <v>50</v>
      </c>
      <c r="K4" s="174" t="s">
        <v>34</v>
      </c>
      <c r="L4" s="167" t="s">
        <v>36</v>
      </c>
      <c r="M4" s="169"/>
      <c r="N4" s="169"/>
      <c r="O4" s="169"/>
      <c r="P4" s="169"/>
      <c r="Q4" s="170"/>
    </row>
    <row r="5" spans="1:17" ht="26.25" customHeight="1">
      <c r="A5" s="168"/>
      <c r="B5" s="172"/>
      <c r="C5" s="172"/>
      <c r="D5" s="101" t="s">
        <v>29</v>
      </c>
      <c r="E5" s="101" t="s">
        <v>51</v>
      </c>
      <c r="F5" s="101" t="s">
        <v>29</v>
      </c>
      <c r="G5" s="102" t="s">
        <v>51</v>
      </c>
      <c r="H5" s="172"/>
      <c r="I5" s="172"/>
      <c r="J5" s="172"/>
      <c r="K5" s="175"/>
      <c r="L5" s="101" t="s">
        <v>31</v>
      </c>
      <c r="M5" s="105" t="s">
        <v>52</v>
      </c>
      <c r="N5" s="105" t="s">
        <v>53</v>
      </c>
      <c r="O5" s="105" t="s">
        <v>54</v>
      </c>
      <c r="P5" s="105" t="s">
        <v>55</v>
      </c>
      <c r="Q5" s="105" t="s">
        <v>56</v>
      </c>
    </row>
    <row r="6" spans="1:17" ht="16.5" customHeight="1">
      <c r="A6" s="6">
        <v>1</v>
      </c>
      <c r="B6" s="101">
        <v>2</v>
      </c>
      <c r="C6" s="101">
        <v>3</v>
      </c>
      <c r="D6" s="101">
        <v>4</v>
      </c>
      <c r="E6" s="103">
        <v>5</v>
      </c>
      <c r="F6" s="104">
        <v>6</v>
      </c>
      <c r="G6" s="103">
        <v>7</v>
      </c>
      <c r="H6" s="104">
        <v>8</v>
      </c>
      <c r="I6" s="103">
        <v>9</v>
      </c>
      <c r="J6" s="103">
        <v>10</v>
      </c>
      <c r="K6" s="103">
        <v>11</v>
      </c>
      <c r="L6" s="103">
        <v>12</v>
      </c>
      <c r="M6" s="106">
        <v>13</v>
      </c>
      <c r="N6" s="107">
        <v>14</v>
      </c>
      <c r="O6" s="107">
        <v>15</v>
      </c>
      <c r="P6" s="107">
        <v>16</v>
      </c>
      <c r="Q6" s="107">
        <v>17</v>
      </c>
    </row>
    <row r="7" spans="1:17" ht="19.5" customHeight="1">
      <c r="A7" s="9" t="s">
        <v>57</v>
      </c>
      <c r="B7" s="9" t="s">
        <v>58</v>
      </c>
      <c r="C7" s="295">
        <v>4668.2110940000002</v>
      </c>
      <c r="D7" s="295">
        <v>3394.5858939999998</v>
      </c>
      <c r="E7" s="295">
        <v>2894.5858939999998</v>
      </c>
      <c r="F7" s="295">
        <v>1273.6199999999999</v>
      </c>
      <c r="G7" s="295">
        <v>45.82</v>
      </c>
      <c r="H7" s="11">
        <v>2940.411094</v>
      </c>
      <c r="I7" s="11"/>
      <c r="J7" s="11">
        <v>923</v>
      </c>
      <c r="K7" s="11"/>
      <c r="L7" s="11">
        <v>804.8</v>
      </c>
      <c r="M7" s="11"/>
      <c r="N7" s="11"/>
      <c r="O7" s="11"/>
      <c r="P7" s="11"/>
      <c r="Q7" s="11">
        <v>804.8</v>
      </c>
    </row>
    <row r="8" spans="1:17" ht="19.5" customHeight="1">
      <c r="A8" s="79" t="s">
        <v>59</v>
      </c>
      <c r="B8" s="79" t="s">
        <v>60</v>
      </c>
      <c r="C8" s="295">
        <v>4668.2110940000002</v>
      </c>
      <c r="D8" s="295">
        <v>3394.5858939999998</v>
      </c>
      <c r="E8" s="295">
        <v>2894.5858939999998</v>
      </c>
      <c r="F8" s="295">
        <v>1273.6199999999999</v>
      </c>
      <c r="G8" s="295">
        <v>45.82</v>
      </c>
      <c r="H8" s="11">
        <v>2940.411094</v>
      </c>
      <c r="I8" s="11"/>
      <c r="J8" s="11">
        <v>923</v>
      </c>
      <c r="K8" s="11"/>
      <c r="L8" s="11">
        <v>804.8</v>
      </c>
      <c r="M8" s="11"/>
      <c r="N8" s="11"/>
      <c r="O8" s="11"/>
      <c r="P8" s="11"/>
      <c r="Q8" s="11">
        <v>804.8</v>
      </c>
    </row>
    <row r="9" spans="1:17" ht="19.5" customHeight="1">
      <c r="A9" s="98" t="s">
        <v>61</v>
      </c>
      <c r="B9" s="98" t="s">
        <v>62</v>
      </c>
      <c r="C9" s="295">
        <v>4668.2110940000002</v>
      </c>
      <c r="D9" s="295">
        <v>3394.5858939999998</v>
      </c>
      <c r="E9" s="295">
        <v>2894.5858939999998</v>
      </c>
      <c r="F9" s="295">
        <v>1273.6199999999999</v>
      </c>
      <c r="G9" s="295">
        <v>45.82</v>
      </c>
      <c r="H9" s="11">
        <v>2940.411094</v>
      </c>
      <c r="I9" s="11"/>
      <c r="J9" s="11">
        <v>923</v>
      </c>
      <c r="K9" s="11"/>
      <c r="L9" s="11">
        <v>804.8</v>
      </c>
      <c r="M9" s="11"/>
      <c r="N9" s="11"/>
      <c r="O9" s="11"/>
      <c r="P9" s="11"/>
      <c r="Q9" s="11">
        <v>804.8</v>
      </c>
    </row>
    <row r="10" spans="1:17" ht="19.5" customHeight="1">
      <c r="A10" s="9" t="s">
        <v>63</v>
      </c>
      <c r="B10" s="9" t="s">
        <v>64</v>
      </c>
      <c r="C10" s="295">
        <v>458.18865499999998</v>
      </c>
      <c r="D10" s="295">
        <v>458.18865499999998</v>
      </c>
      <c r="E10" s="295">
        <v>428.18865499999998</v>
      </c>
      <c r="F10" s="295"/>
      <c r="G10" s="295"/>
      <c r="H10" s="11">
        <v>428.18865499999998</v>
      </c>
      <c r="I10" s="11"/>
      <c r="J10" s="11"/>
      <c r="K10" s="11"/>
      <c r="L10" s="11">
        <v>30</v>
      </c>
      <c r="M10" s="11"/>
      <c r="N10" s="11"/>
      <c r="O10" s="11"/>
      <c r="P10" s="11"/>
      <c r="Q10" s="11">
        <v>30</v>
      </c>
    </row>
    <row r="11" spans="1:17" ht="19.5" customHeight="1">
      <c r="A11" s="79" t="s">
        <v>65</v>
      </c>
      <c r="B11" s="79" t="s">
        <v>66</v>
      </c>
      <c r="C11" s="295">
        <v>411.52401300000002</v>
      </c>
      <c r="D11" s="295">
        <v>411.52401300000002</v>
      </c>
      <c r="E11" s="295">
        <v>411.52401300000002</v>
      </c>
      <c r="F11" s="295"/>
      <c r="G11" s="295"/>
      <c r="H11" s="11">
        <v>411.52401300000002</v>
      </c>
      <c r="I11" s="11"/>
      <c r="J11" s="11"/>
      <c r="K11" s="11"/>
      <c r="L11" s="11"/>
      <c r="M11" s="11"/>
      <c r="N11" s="11"/>
      <c r="O11" s="11"/>
      <c r="P11" s="11"/>
      <c r="Q11" s="11"/>
    </row>
    <row r="12" spans="1:17" ht="19.5" customHeight="1">
      <c r="A12" s="98" t="s">
        <v>67</v>
      </c>
      <c r="B12" s="98" t="s">
        <v>68</v>
      </c>
      <c r="C12" s="295">
        <v>54.317276999999997</v>
      </c>
      <c r="D12" s="295">
        <v>54.317276999999997</v>
      </c>
      <c r="E12" s="295">
        <v>54.317276999999997</v>
      </c>
      <c r="F12" s="295"/>
      <c r="G12" s="295"/>
      <c r="H12" s="11">
        <v>54.317276999999997</v>
      </c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19.5" customHeight="1">
      <c r="A13" s="98" t="s">
        <v>69</v>
      </c>
      <c r="B13" s="98" t="s">
        <v>70</v>
      </c>
      <c r="C13" s="295">
        <v>357.2</v>
      </c>
      <c r="D13" s="295">
        <v>357.2</v>
      </c>
      <c r="E13" s="295">
        <v>357.2</v>
      </c>
      <c r="F13" s="295"/>
      <c r="G13" s="295"/>
      <c r="H13" s="295">
        <v>357.2</v>
      </c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9.5" customHeight="1">
      <c r="A14" s="79" t="s">
        <v>71</v>
      </c>
      <c r="B14" s="79" t="s">
        <v>72</v>
      </c>
      <c r="C14" s="295">
        <v>3.0449999999999999</v>
      </c>
      <c r="D14" s="295">
        <v>3.0449999999999999</v>
      </c>
      <c r="E14" s="295">
        <v>3.0449999999999999</v>
      </c>
      <c r="F14" s="295"/>
      <c r="G14" s="295"/>
      <c r="H14" s="11">
        <v>3.0449999999999999</v>
      </c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19.5" customHeight="1">
      <c r="A15" s="98" t="s">
        <v>73</v>
      </c>
      <c r="B15" s="98" t="s">
        <v>74</v>
      </c>
      <c r="C15" s="295">
        <v>3.0449999999999999</v>
      </c>
      <c r="D15" s="295">
        <v>3.0449999999999999</v>
      </c>
      <c r="E15" s="295">
        <v>3.0449999999999999</v>
      </c>
      <c r="F15" s="295"/>
      <c r="G15" s="295"/>
      <c r="H15" s="11">
        <v>3.0449999999999999</v>
      </c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19.5" customHeight="1">
      <c r="A16" s="79" t="s">
        <v>75</v>
      </c>
      <c r="B16" s="79" t="s">
        <v>76</v>
      </c>
      <c r="C16" s="295">
        <v>30</v>
      </c>
      <c r="D16" s="295">
        <v>30</v>
      </c>
      <c r="E16" s="295"/>
      <c r="F16" s="295"/>
      <c r="G16" s="295"/>
      <c r="H16" s="11"/>
      <c r="I16" s="11"/>
      <c r="J16" s="11"/>
      <c r="K16" s="11"/>
      <c r="L16" s="11">
        <v>30</v>
      </c>
      <c r="M16" s="11"/>
      <c r="N16" s="11"/>
      <c r="O16" s="11"/>
      <c r="P16" s="11"/>
      <c r="Q16" s="11">
        <v>30</v>
      </c>
    </row>
    <row r="17" spans="1:17" ht="19.5" customHeight="1">
      <c r="A17" s="98" t="s">
        <v>77</v>
      </c>
      <c r="B17" s="98" t="s">
        <v>78</v>
      </c>
      <c r="C17" s="295">
        <v>30</v>
      </c>
      <c r="D17" s="295">
        <v>30</v>
      </c>
      <c r="E17" s="295"/>
      <c r="F17" s="295"/>
      <c r="G17" s="295"/>
      <c r="H17" s="11"/>
      <c r="I17" s="11"/>
      <c r="J17" s="11"/>
      <c r="K17" s="11"/>
      <c r="L17" s="11">
        <v>30</v>
      </c>
      <c r="M17" s="11"/>
      <c r="N17" s="11"/>
      <c r="O17" s="11"/>
      <c r="P17" s="11"/>
      <c r="Q17" s="11">
        <v>30</v>
      </c>
    </row>
    <row r="18" spans="1:17" ht="19.5" customHeight="1">
      <c r="A18" s="79" t="s">
        <v>79</v>
      </c>
      <c r="B18" s="79" t="s">
        <v>80</v>
      </c>
      <c r="C18" s="295">
        <v>13.619642000000001</v>
      </c>
      <c r="D18" s="295">
        <v>13.619642000000001</v>
      </c>
      <c r="E18" s="295">
        <v>13.619642000000001</v>
      </c>
      <c r="F18" s="295"/>
      <c r="G18" s="295"/>
      <c r="H18" s="11">
        <v>13.619642000000001</v>
      </c>
      <c r="I18" s="11"/>
      <c r="J18" s="11"/>
      <c r="K18" s="11"/>
      <c r="L18" s="11"/>
      <c r="M18" s="11"/>
      <c r="N18" s="11"/>
      <c r="O18" s="11"/>
      <c r="P18" s="11"/>
      <c r="Q18" s="11"/>
    </row>
    <row r="19" spans="1:17" ht="19.5" customHeight="1">
      <c r="A19" s="98" t="s">
        <v>81</v>
      </c>
      <c r="B19" s="98" t="s">
        <v>80</v>
      </c>
      <c r="C19" s="295">
        <v>13.619642000000001</v>
      </c>
      <c r="D19" s="295">
        <v>13.619642000000001</v>
      </c>
      <c r="E19" s="295">
        <v>13.619642000000001</v>
      </c>
      <c r="F19" s="295"/>
      <c r="G19" s="295"/>
      <c r="H19" s="11">
        <v>13.619642000000001</v>
      </c>
      <c r="I19" s="11"/>
      <c r="J19" s="11"/>
      <c r="K19" s="11"/>
      <c r="L19" s="11"/>
      <c r="M19" s="11"/>
      <c r="N19" s="11"/>
      <c r="O19" s="11"/>
      <c r="P19" s="11"/>
      <c r="Q19" s="11"/>
    </row>
    <row r="20" spans="1:17" ht="19.5" customHeight="1">
      <c r="A20" s="9" t="s">
        <v>82</v>
      </c>
      <c r="B20" s="9" t="s">
        <v>83</v>
      </c>
      <c r="C20" s="295">
        <v>302.77515099999999</v>
      </c>
      <c r="D20" s="295">
        <v>302.77515099999999</v>
      </c>
      <c r="E20" s="295">
        <v>152.77515099999999</v>
      </c>
      <c r="F20" s="295"/>
      <c r="G20" s="295"/>
      <c r="H20" s="11">
        <v>152.77515099999999</v>
      </c>
      <c r="I20" s="11"/>
      <c r="J20" s="11"/>
      <c r="K20" s="11"/>
      <c r="L20" s="11">
        <v>150</v>
      </c>
      <c r="M20" s="11"/>
      <c r="N20" s="11"/>
      <c r="O20" s="11"/>
      <c r="P20" s="11"/>
      <c r="Q20" s="11">
        <v>150</v>
      </c>
    </row>
    <row r="21" spans="1:17" ht="19.5" customHeight="1">
      <c r="A21" s="79" t="s">
        <v>84</v>
      </c>
      <c r="B21" s="79" t="s">
        <v>85</v>
      </c>
      <c r="C21" s="295">
        <v>302.77515099999999</v>
      </c>
      <c r="D21" s="295">
        <v>302.77515099999999</v>
      </c>
      <c r="E21" s="295">
        <v>152.77515099999999</v>
      </c>
      <c r="F21" s="295"/>
      <c r="G21" s="295"/>
      <c r="H21" s="11">
        <v>152.77515099999999</v>
      </c>
      <c r="I21" s="11"/>
      <c r="J21" s="11"/>
      <c r="K21" s="11"/>
      <c r="L21" s="11">
        <v>150</v>
      </c>
      <c r="M21" s="11"/>
      <c r="N21" s="11"/>
      <c r="O21" s="11"/>
      <c r="P21" s="11"/>
      <c r="Q21" s="11">
        <v>150</v>
      </c>
    </row>
    <row r="22" spans="1:17" ht="19.5" customHeight="1">
      <c r="A22" s="98" t="s">
        <v>86</v>
      </c>
      <c r="B22" s="98" t="s">
        <v>87</v>
      </c>
      <c r="C22" s="295">
        <v>287.30509799999999</v>
      </c>
      <c r="D22" s="295">
        <v>287.30509799999999</v>
      </c>
      <c r="E22" s="295">
        <v>137.30509799999999</v>
      </c>
      <c r="F22" s="295"/>
      <c r="G22" s="295"/>
      <c r="H22" s="11">
        <v>137.30509799999999</v>
      </c>
      <c r="I22" s="11"/>
      <c r="J22" s="11"/>
      <c r="K22" s="11"/>
      <c r="L22" s="11">
        <v>150</v>
      </c>
      <c r="M22" s="11"/>
      <c r="N22" s="11"/>
      <c r="O22" s="11"/>
      <c r="P22" s="11"/>
      <c r="Q22" s="11">
        <v>150</v>
      </c>
    </row>
    <row r="23" spans="1:17" ht="19.5" customHeight="1">
      <c r="A23" s="98" t="s">
        <v>88</v>
      </c>
      <c r="B23" s="98" t="s">
        <v>89</v>
      </c>
      <c r="C23" s="295">
        <v>15.470053</v>
      </c>
      <c r="D23" s="295">
        <v>15.470053</v>
      </c>
      <c r="E23" s="295">
        <v>15.470053</v>
      </c>
      <c r="F23" s="295"/>
      <c r="G23" s="295"/>
      <c r="H23" s="11">
        <v>15.470053</v>
      </c>
      <c r="I23" s="11"/>
      <c r="J23" s="11"/>
      <c r="K23" s="11"/>
      <c r="L23" s="11"/>
      <c r="M23" s="11"/>
      <c r="N23" s="11"/>
      <c r="O23" s="11"/>
      <c r="P23" s="11"/>
      <c r="Q23" s="11"/>
    </row>
    <row r="24" spans="1:17" ht="19.5" customHeight="1">
      <c r="A24" s="9" t="s">
        <v>90</v>
      </c>
      <c r="B24" s="9" t="s">
        <v>91</v>
      </c>
      <c r="C24" s="295">
        <v>283.83999999999997</v>
      </c>
      <c r="D24" s="295">
        <v>283.83999999999997</v>
      </c>
      <c r="E24" s="295">
        <v>283.83999999999997</v>
      </c>
      <c r="F24" s="295"/>
      <c r="G24" s="295"/>
      <c r="H24" s="11">
        <v>283.83999999999997</v>
      </c>
      <c r="I24" s="11"/>
      <c r="J24" s="11"/>
      <c r="K24" s="11"/>
      <c r="L24" s="11"/>
      <c r="M24" s="11"/>
      <c r="N24" s="11"/>
      <c r="O24" s="11"/>
      <c r="P24" s="11"/>
      <c r="Q24" s="11"/>
    </row>
    <row r="25" spans="1:17" ht="19.5" customHeight="1">
      <c r="A25" s="79" t="s">
        <v>92</v>
      </c>
      <c r="B25" s="79" t="s">
        <v>93</v>
      </c>
      <c r="C25" s="295">
        <v>283.83999999999997</v>
      </c>
      <c r="D25" s="295">
        <v>283.83999999999997</v>
      </c>
      <c r="E25" s="295">
        <v>283.83999999999997</v>
      </c>
      <c r="F25" s="295"/>
      <c r="G25" s="295"/>
      <c r="H25" s="11">
        <v>283.83999999999997</v>
      </c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19.5" customHeight="1">
      <c r="A26" s="98" t="s">
        <v>94</v>
      </c>
      <c r="B26" s="98" t="s">
        <v>95</v>
      </c>
      <c r="C26" s="295">
        <v>283.83999999999997</v>
      </c>
      <c r="D26" s="295">
        <v>283.83999999999997</v>
      </c>
      <c r="E26" s="295">
        <v>283.83999999999997</v>
      </c>
      <c r="F26" s="295"/>
      <c r="G26" s="295"/>
      <c r="H26" s="11">
        <v>283.83999999999997</v>
      </c>
      <c r="I26" s="11"/>
      <c r="J26" s="11"/>
      <c r="K26" s="11"/>
      <c r="L26" s="11"/>
      <c r="M26" s="11"/>
      <c r="N26" s="11"/>
      <c r="O26" s="11"/>
      <c r="P26" s="11"/>
      <c r="Q26" s="11"/>
    </row>
    <row r="27" spans="1:17" ht="17.25" customHeight="1">
      <c r="A27" s="176" t="s">
        <v>96</v>
      </c>
      <c r="B27" s="171" t="s">
        <v>96</v>
      </c>
      <c r="C27" s="295">
        <v>5713.0207520000004</v>
      </c>
      <c r="D27" s="295">
        <v>4439.395552</v>
      </c>
      <c r="E27" s="295">
        <v>3759.395552</v>
      </c>
      <c r="F27" s="295">
        <v>1273.6199999999999</v>
      </c>
      <c r="G27" s="295">
        <v>45.82</v>
      </c>
      <c r="H27" s="11">
        <v>3805.2207520000002</v>
      </c>
      <c r="I27" s="11"/>
      <c r="J27" s="11">
        <v>923</v>
      </c>
      <c r="K27" s="11"/>
      <c r="L27" s="11">
        <v>984.8</v>
      </c>
      <c r="M27" s="11"/>
      <c r="N27" s="11"/>
      <c r="O27" s="11"/>
      <c r="P27" s="11"/>
      <c r="Q27" s="11">
        <v>984.8</v>
      </c>
    </row>
  </sheetData>
  <mergeCells count="13">
    <mergeCell ref="A27:B27"/>
    <mergeCell ref="A4:A5"/>
    <mergeCell ref="B4:B5"/>
    <mergeCell ref="C4:C5"/>
    <mergeCell ref="H4:H5"/>
    <mergeCell ref="A2:Q2"/>
    <mergeCell ref="A3:N3"/>
    <mergeCell ref="D4:E4"/>
    <mergeCell ref="F4:G4"/>
    <mergeCell ref="L4:Q4"/>
    <mergeCell ref="I4:I5"/>
    <mergeCell ref="J4:J5"/>
    <mergeCell ref="K4:K5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  <pageSetUpPr fitToPage="1"/>
  </sheetPr>
  <dimension ref="A1:E16"/>
  <sheetViews>
    <sheetView showZeros="0" workbookViewId="0">
      <selection activeCell="D23" sqref="D23"/>
    </sheetView>
  </sheetViews>
  <sheetFormatPr defaultColWidth="9.125" defaultRowHeight="14.25" customHeight="1"/>
  <cols>
    <col min="1" max="1" width="49.25" customWidth="1"/>
    <col min="2" max="2" width="38.875" customWidth="1"/>
    <col min="3" max="3" width="52.75" customWidth="1"/>
    <col min="4" max="4" width="36.375" customWidth="1"/>
    <col min="5" max="5" width="9.5" bestFit="1" customWidth="1"/>
  </cols>
  <sheetData>
    <row r="1" spans="1:5" ht="14.25" customHeight="1">
      <c r="A1" s="94"/>
      <c r="C1" s="99"/>
      <c r="D1" s="73" t="s">
        <v>97</v>
      </c>
    </row>
    <row r="2" spans="1:5" ht="31.5" customHeight="1">
      <c r="A2" s="180" t="s">
        <v>98</v>
      </c>
      <c r="B2" s="181"/>
      <c r="C2" s="182"/>
      <c r="D2" s="181"/>
    </row>
    <row r="3" spans="1:5" ht="17.25" customHeight="1">
      <c r="A3" s="183" t="str">
        <f>"单位名称："&amp;"曲靖市第二中学"</f>
        <v>单位名称：曲靖市第二中学</v>
      </c>
      <c r="B3" s="184"/>
      <c r="C3" s="99"/>
      <c r="D3" s="118" t="s">
        <v>2</v>
      </c>
    </row>
    <row r="4" spans="1:5" ht="19.5" customHeight="1">
      <c r="A4" s="168" t="s">
        <v>3</v>
      </c>
      <c r="B4" s="168"/>
      <c r="C4" s="185" t="s">
        <v>4</v>
      </c>
      <c r="D4" s="186"/>
    </row>
    <row r="5" spans="1:5" ht="21.75" customHeight="1">
      <c r="A5" s="168" t="s">
        <v>5</v>
      </c>
      <c r="B5" s="187" t="s">
        <v>6</v>
      </c>
      <c r="C5" s="189" t="s">
        <v>99</v>
      </c>
      <c r="D5" s="187" t="s">
        <v>6</v>
      </c>
    </row>
    <row r="6" spans="1:5" ht="17.25" customHeight="1">
      <c r="A6" s="168"/>
      <c r="B6" s="188"/>
      <c r="C6" s="189"/>
      <c r="D6" s="188"/>
    </row>
    <row r="7" spans="1:5" ht="17.25" customHeight="1">
      <c r="A7" s="9" t="s">
        <v>100</v>
      </c>
      <c r="B7" s="11">
        <v>3805.2207520000002</v>
      </c>
      <c r="C7" s="9" t="s">
        <v>101</v>
      </c>
      <c r="D7" s="11">
        <v>3805.22</v>
      </c>
      <c r="E7" s="294"/>
    </row>
    <row r="8" spans="1:5" ht="17.25" customHeight="1">
      <c r="A8" s="9" t="s">
        <v>102</v>
      </c>
      <c r="B8" s="11">
        <v>3805.2207520000002</v>
      </c>
      <c r="C8" s="9" t="str">
        <f>"(一)"&amp;"教育支出"</f>
        <v>(一)教育支出</v>
      </c>
      <c r="D8" s="295">
        <v>2940.41</v>
      </c>
      <c r="E8" s="294"/>
    </row>
    <row r="9" spans="1:5" ht="17.25" customHeight="1">
      <c r="A9" s="9" t="s">
        <v>103</v>
      </c>
      <c r="B9" s="11"/>
      <c r="C9" s="9" t="str">
        <f>"(二)"&amp;"社会保障和就业支出"</f>
        <v>(二)社会保障和就业支出</v>
      </c>
      <c r="D9" s="295">
        <v>428.19</v>
      </c>
      <c r="E9" s="294"/>
    </row>
    <row r="10" spans="1:5" ht="17.25" customHeight="1">
      <c r="A10" s="9" t="s">
        <v>104</v>
      </c>
      <c r="B10" s="11"/>
      <c r="C10" s="9" t="str">
        <f>"(三)"&amp;"卫生健康支出"</f>
        <v>(三)卫生健康支出</v>
      </c>
      <c r="D10" s="295">
        <v>152.78</v>
      </c>
      <c r="E10" s="294"/>
    </row>
    <row r="11" spans="1:5" ht="17.25" customHeight="1">
      <c r="A11" s="9" t="s">
        <v>105</v>
      </c>
      <c r="B11" s="11"/>
      <c r="C11" s="9" t="str">
        <f>"(四)"&amp;"住房保障支出"</f>
        <v>(四)住房保障支出</v>
      </c>
      <c r="D11" s="295">
        <v>283.83999999999997</v>
      </c>
      <c r="E11" s="294"/>
    </row>
    <row r="12" spans="1:5" ht="17.25" customHeight="1">
      <c r="A12" s="9" t="s">
        <v>102</v>
      </c>
      <c r="B12" s="11"/>
      <c r="C12" s="9"/>
      <c r="D12" s="11">
        <v>0</v>
      </c>
      <c r="E12" s="294"/>
    </row>
    <row r="13" spans="1:5" ht="17.25" customHeight="1">
      <c r="A13" s="9" t="s">
        <v>103</v>
      </c>
      <c r="B13" s="11"/>
      <c r="C13" s="9"/>
      <c r="D13" s="11">
        <v>0</v>
      </c>
      <c r="E13" s="294"/>
    </row>
    <row r="14" spans="1:5" ht="17.25" customHeight="1">
      <c r="A14" s="9" t="s">
        <v>104</v>
      </c>
      <c r="B14" s="11"/>
      <c r="C14" s="9"/>
      <c r="D14" s="11">
        <v>0</v>
      </c>
      <c r="E14" s="294"/>
    </row>
    <row r="15" spans="1:5" ht="14.25" customHeight="1">
      <c r="A15" s="9"/>
      <c r="B15" s="11"/>
      <c r="C15" s="9" t="s">
        <v>106</v>
      </c>
      <c r="D15" s="11">
        <v>0</v>
      </c>
      <c r="E15" s="294"/>
    </row>
    <row r="16" spans="1:5" ht="17.25" customHeight="1">
      <c r="A16" s="100" t="s">
        <v>107</v>
      </c>
      <c r="B16" s="11">
        <v>3805.2207520000002</v>
      </c>
      <c r="C16" s="100" t="s">
        <v>23</v>
      </c>
      <c r="D16" s="11">
        <v>3805.22</v>
      </c>
      <c r="E16" s="294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  <pageSetUpPr fitToPage="1"/>
  </sheetPr>
  <dimension ref="A1:G25"/>
  <sheetViews>
    <sheetView showZeros="0" workbookViewId="0">
      <selection activeCell="G15" sqref="G15"/>
    </sheetView>
  </sheetViews>
  <sheetFormatPr defaultColWidth="9.125" defaultRowHeight="14.25" customHeight="1"/>
  <cols>
    <col min="1" max="1" width="20.125" style="297" customWidth="1"/>
    <col min="2" max="2" width="44" style="297" customWidth="1"/>
    <col min="3" max="3" width="24.25" style="297" customWidth="1"/>
    <col min="4" max="4" width="16.625" style="297" customWidth="1"/>
    <col min="5" max="7" width="24.25" style="297" customWidth="1"/>
    <col min="8" max="16384" width="9.125" style="297"/>
  </cols>
  <sheetData>
    <row r="1" spans="1:7" s="297" customFormat="1" ht="14.25" customHeight="1">
      <c r="D1" s="300"/>
      <c r="F1" s="301"/>
      <c r="G1" s="302" t="s">
        <v>108</v>
      </c>
    </row>
    <row r="2" spans="1:7" s="297" customFormat="1" ht="39" customHeight="1">
      <c r="A2" s="303" t="s">
        <v>109</v>
      </c>
      <c r="B2" s="303"/>
      <c r="C2" s="303"/>
      <c r="D2" s="303"/>
      <c r="E2" s="303"/>
      <c r="F2" s="303"/>
      <c r="G2" s="303"/>
    </row>
    <row r="3" spans="1:7" s="297" customFormat="1" ht="18" customHeight="1">
      <c r="A3" s="304" t="str">
        <f>"单位名称："&amp;"曲靖市第二中学"</f>
        <v>单位名称：曲靖市第二中学</v>
      </c>
      <c r="B3" s="305"/>
      <c r="C3" s="305"/>
      <c r="D3" s="305"/>
      <c r="E3" s="305"/>
      <c r="F3" s="306"/>
      <c r="G3" s="307" t="s">
        <v>2</v>
      </c>
    </row>
    <row r="4" spans="1:7" s="297" customFormat="1" ht="20.25" customHeight="1">
      <c r="A4" s="308" t="s">
        <v>110</v>
      </c>
      <c r="B4" s="309"/>
      <c r="C4" s="310" t="s">
        <v>29</v>
      </c>
      <c r="D4" s="311" t="s">
        <v>48</v>
      </c>
      <c r="E4" s="312"/>
      <c r="F4" s="312"/>
      <c r="G4" s="312" t="s">
        <v>49</v>
      </c>
    </row>
    <row r="5" spans="1:7" s="297" customFormat="1" ht="20.25" customHeight="1">
      <c r="A5" s="313" t="s">
        <v>46</v>
      </c>
      <c r="B5" s="313" t="s">
        <v>47</v>
      </c>
      <c r="C5" s="312"/>
      <c r="D5" s="314" t="s">
        <v>31</v>
      </c>
      <c r="E5" s="314" t="s">
        <v>111</v>
      </c>
      <c r="F5" s="314" t="s">
        <v>112</v>
      </c>
      <c r="G5" s="312"/>
    </row>
    <row r="6" spans="1:7" s="297" customFormat="1" ht="13.5" customHeight="1">
      <c r="A6" s="313" t="s">
        <v>113</v>
      </c>
      <c r="B6" s="313" t="s">
        <v>114</v>
      </c>
      <c r="C6" s="313" t="s">
        <v>115</v>
      </c>
      <c r="D6" s="315" t="s">
        <v>116</v>
      </c>
      <c r="E6" s="315" t="s">
        <v>117</v>
      </c>
      <c r="F6" s="315" t="s">
        <v>118</v>
      </c>
      <c r="G6" s="316">
        <v>7</v>
      </c>
    </row>
    <row r="7" spans="1:7" s="297" customFormat="1" ht="18" customHeight="1">
      <c r="A7" s="296" t="s">
        <v>57</v>
      </c>
      <c r="B7" s="296" t="s">
        <v>58</v>
      </c>
      <c r="C7" s="295">
        <v>2940.411094</v>
      </c>
      <c r="D7" s="295">
        <v>2894.5858939999998</v>
      </c>
      <c r="E7" s="295">
        <v>2366.5965000000001</v>
      </c>
      <c r="F7" s="295">
        <v>527.98939399999995</v>
      </c>
      <c r="G7" s="295">
        <v>45.82</v>
      </c>
    </row>
    <row r="8" spans="1:7" s="297" customFormat="1" ht="18" customHeight="1">
      <c r="A8" s="298" t="s">
        <v>59</v>
      </c>
      <c r="B8" s="298" t="s">
        <v>60</v>
      </c>
      <c r="C8" s="295">
        <v>2940.411094</v>
      </c>
      <c r="D8" s="295">
        <v>2894.5858939999998</v>
      </c>
      <c r="E8" s="295">
        <v>2366.5965000000001</v>
      </c>
      <c r="F8" s="295">
        <v>527.98939399999995</v>
      </c>
      <c r="G8" s="295">
        <v>45.82</v>
      </c>
    </row>
    <row r="9" spans="1:7" s="297" customFormat="1" ht="18" customHeight="1">
      <c r="A9" s="299" t="s">
        <v>61</v>
      </c>
      <c r="B9" s="299" t="s">
        <v>62</v>
      </c>
      <c r="C9" s="295">
        <v>2940.411094</v>
      </c>
      <c r="D9" s="295">
        <v>2894.5858939999998</v>
      </c>
      <c r="E9" s="295">
        <v>2366.5965000000001</v>
      </c>
      <c r="F9" s="295">
        <v>527.98939399999995</v>
      </c>
      <c r="G9" s="295">
        <v>45.82</v>
      </c>
    </row>
    <row r="10" spans="1:7" s="297" customFormat="1" ht="18" customHeight="1">
      <c r="A10" s="296" t="s">
        <v>63</v>
      </c>
      <c r="B10" s="296" t="s">
        <v>64</v>
      </c>
      <c r="C10" s="295">
        <v>428.18865499999998</v>
      </c>
      <c r="D10" s="295">
        <v>428.18865499999998</v>
      </c>
      <c r="E10" s="295">
        <v>390.04817800000001</v>
      </c>
      <c r="F10" s="295">
        <v>38.140476999999997</v>
      </c>
      <c r="G10" s="295"/>
    </row>
    <row r="11" spans="1:7" s="297" customFormat="1" ht="18" customHeight="1">
      <c r="A11" s="298" t="s">
        <v>65</v>
      </c>
      <c r="B11" s="298" t="s">
        <v>66</v>
      </c>
      <c r="C11" s="295">
        <v>411.52401300000002</v>
      </c>
      <c r="D11" s="295">
        <v>411.52401300000002</v>
      </c>
      <c r="E11" s="295">
        <v>373.38353599999999</v>
      </c>
      <c r="F11" s="295">
        <v>38.140476999999997</v>
      </c>
      <c r="G11" s="295"/>
    </row>
    <row r="12" spans="1:7" s="297" customFormat="1" ht="18" customHeight="1">
      <c r="A12" s="299" t="s">
        <v>67</v>
      </c>
      <c r="B12" s="299" t="s">
        <v>68</v>
      </c>
      <c r="C12" s="295">
        <v>54.317276999999997</v>
      </c>
      <c r="D12" s="295">
        <v>54.317276999999997</v>
      </c>
      <c r="E12" s="295">
        <v>16.1768</v>
      </c>
      <c r="F12" s="295">
        <v>38.140476999999997</v>
      </c>
      <c r="G12" s="295"/>
    </row>
    <row r="13" spans="1:7" s="297" customFormat="1" ht="18" customHeight="1">
      <c r="A13" s="299" t="s">
        <v>69</v>
      </c>
      <c r="B13" s="299" t="s">
        <v>70</v>
      </c>
      <c r="C13" s="295">
        <v>357.2</v>
      </c>
      <c r="D13" s="295">
        <v>357.2</v>
      </c>
      <c r="E13" s="295">
        <v>357.2</v>
      </c>
      <c r="F13" s="295"/>
      <c r="G13" s="295"/>
    </row>
    <row r="14" spans="1:7" s="297" customFormat="1" ht="18" customHeight="1">
      <c r="A14" s="298" t="s">
        <v>71</v>
      </c>
      <c r="B14" s="298" t="s">
        <v>72</v>
      </c>
      <c r="C14" s="295">
        <v>3.0449999999999999</v>
      </c>
      <c r="D14" s="295">
        <v>3.0449999999999999</v>
      </c>
      <c r="E14" s="295">
        <v>3.0449999999999999</v>
      </c>
      <c r="F14" s="295"/>
      <c r="G14" s="295"/>
    </row>
    <row r="15" spans="1:7" s="297" customFormat="1" ht="18" customHeight="1">
      <c r="A15" s="299" t="s">
        <v>73</v>
      </c>
      <c r="B15" s="299" t="s">
        <v>74</v>
      </c>
      <c r="C15" s="295">
        <v>3.0449999999999999</v>
      </c>
      <c r="D15" s="295">
        <v>3.0449999999999999</v>
      </c>
      <c r="E15" s="295">
        <v>3.0449999999999999</v>
      </c>
      <c r="F15" s="295"/>
      <c r="G15" s="295"/>
    </row>
    <row r="16" spans="1:7" s="297" customFormat="1" ht="18" customHeight="1">
      <c r="A16" s="298" t="s">
        <v>79</v>
      </c>
      <c r="B16" s="298" t="s">
        <v>80</v>
      </c>
      <c r="C16" s="295">
        <v>13.619642000000001</v>
      </c>
      <c r="D16" s="295">
        <v>13.619642000000001</v>
      </c>
      <c r="E16" s="295">
        <v>13.619642000000001</v>
      </c>
      <c r="F16" s="295"/>
      <c r="G16" s="295"/>
    </row>
    <row r="17" spans="1:7" s="297" customFormat="1" ht="18" customHeight="1">
      <c r="A17" s="299" t="s">
        <v>81</v>
      </c>
      <c r="B17" s="299" t="s">
        <v>80</v>
      </c>
      <c r="C17" s="295">
        <v>13.619642000000001</v>
      </c>
      <c r="D17" s="295">
        <v>13.619642000000001</v>
      </c>
      <c r="E17" s="295">
        <v>13.619642000000001</v>
      </c>
      <c r="F17" s="295"/>
      <c r="G17" s="295"/>
    </row>
    <row r="18" spans="1:7" s="297" customFormat="1" ht="18" customHeight="1">
      <c r="A18" s="296" t="s">
        <v>82</v>
      </c>
      <c r="B18" s="296" t="s">
        <v>83</v>
      </c>
      <c r="C18" s="295">
        <v>152.77515099999999</v>
      </c>
      <c r="D18" s="295">
        <v>152.77515099999999</v>
      </c>
      <c r="E18" s="295">
        <v>152.77515099999999</v>
      </c>
      <c r="F18" s="295"/>
      <c r="G18" s="295"/>
    </row>
    <row r="19" spans="1:7" s="297" customFormat="1" ht="18" customHeight="1">
      <c r="A19" s="298" t="s">
        <v>84</v>
      </c>
      <c r="B19" s="298" t="s">
        <v>85</v>
      </c>
      <c r="C19" s="295">
        <v>152.77515099999999</v>
      </c>
      <c r="D19" s="295">
        <v>152.77515099999999</v>
      </c>
      <c r="E19" s="295">
        <v>152.77515099999999</v>
      </c>
      <c r="F19" s="295"/>
      <c r="G19" s="295"/>
    </row>
    <row r="20" spans="1:7" s="297" customFormat="1" ht="18" customHeight="1">
      <c r="A20" s="299" t="s">
        <v>86</v>
      </c>
      <c r="B20" s="299" t="s">
        <v>87</v>
      </c>
      <c r="C20" s="295">
        <v>137.30509799999999</v>
      </c>
      <c r="D20" s="295">
        <v>137.30509799999999</v>
      </c>
      <c r="E20" s="295">
        <v>137.30509799999999</v>
      </c>
      <c r="F20" s="295"/>
      <c r="G20" s="295"/>
    </row>
    <row r="21" spans="1:7" s="297" customFormat="1" ht="18" customHeight="1">
      <c r="A21" s="299" t="s">
        <v>88</v>
      </c>
      <c r="B21" s="299" t="s">
        <v>89</v>
      </c>
      <c r="C21" s="295">
        <v>15.470053</v>
      </c>
      <c r="D21" s="295">
        <v>15.470053</v>
      </c>
      <c r="E21" s="295">
        <v>15.470053</v>
      </c>
      <c r="F21" s="295"/>
      <c r="G21" s="295"/>
    </row>
    <row r="22" spans="1:7" s="297" customFormat="1" ht="18" customHeight="1">
      <c r="A22" s="296" t="s">
        <v>90</v>
      </c>
      <c r="B22" s="296" t="s">
        <v>91</v>
      </c>
      <c r="C22" s="295">
        <v>283.83999999999997</v>
      </c>
      <c r="D22" s="295">
        <v>283.83999999999997</v>
      </c>
      <c r="E22" s="295">
        <v>283.83999999999997</v>
      </c>
      <c r="F22" s="295"/>
      <c r="G22" s="295"/>
    </row>
    <row r="23" spans="1:7" s="297" customFormat="1" ht="18" customHeight="1">
      <c r="A23" s="298" t="s">
        <v>92</v>
      </c>
      <c r="B23" s="298" t="s">
        <v>93</v>
      </c>
      <c r="C23" s="295">
        <v>283.83999999999997</v>
      </c>
      <c r="D23" s="295">
        <v>283.83999999999997</v>
      </c>
      <c r="E23" s="295">
        <v>283.83999999999997</v>
      </c>
      <c r="F23" s="295"/>
      <c r="G23" s="295"/>
    </row>
    <row r="24" spans="1:7" s="297" customFormat="1" ht="18" customHeight="1">
      <c r="A24" s="299" t="s">
        <v>94</v>
      </c>
      <c r="B24" s="299" t="s">
        <v>95</v>
      </c>
      <c r="C24" s="295">
        <v>283.83999999999997</v>
      </c>
      <c r="D24" s="295">
        <v>283.83999999999997</v>
      </c>
      <c r="E24" s="295">
        <v>283.83999999999997</v>
      </c>
      <c r="F24" s="295"/>
      <c r="G24" s="295"/>
    </row>
    <row r="25" spans="1:7" s="297" customFormat="1" ht="18" customHeight="1">
      <c r="A25" s="317" t="s">
        <v>96</v>
      </c>
      <c r="B25" s="318" t="s">
        <v>96</v>
      </c>
      <c r="C25" s="295">
        <v>3805.2207520000002</v>
      </c>
      <c r="D25" s="295">
        <v>3759.395552</v>
      </c>
      <c r="E25" s="295">
        <v>3193.2656809999999</v>
      </c>
      <c r="F25" s="295">
        <v>566.12987099999998</v>
      </c>
      <c r="G25" s="295">
        <v>45.82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  <pageSetUpPr fitToPage="1"/>
  </sheetPr>
  <dimension ref="A1:Z48"/>
  <sheetViews>
    <sheetView showGridLines="0" showZero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22" sqref="D22"/>
    </sheetView>
  </sheetViews>
  <sheetFormatPr defaultColWidth="9.125" defaultRowHeight="14.25" customHeight="1"/>
  <cols>
    <col min="1" max="1" width="5.875" customWidth="1"/>
    <col min="2" max="2" width="7.125" customWidth="1"/>
    <col min="3" max="3" width="44" customWidth="1"/>
    <col min="4" max="4" width="29.625" customWidth="1"/>
    <col min="5" max="13" width="19.375" customWidth="1"/>
    <col min="14" max="14" width="7.625" customWidth="1"/>
    <col min="15" max="15" width="6.25" customWidth="1"/>
    <col min="16" max="16" width="44" customWidth="1"/>
    <col min="17" max="17" width="21.75" customWidth="1"/>
    <col min="18" max="26" width="18.875" customWidth="1"/>
  </cols>
  <sheetData>
    <row r="1" spans="1:26" ht="12" customHeight="1">
      <c r="A1" s="85"/>
      <c r="D1" s="28"/>
      <c r="K1" s="28"/>
      <c r="L1" s="28"/>
      <c r="M1" s="28"/>
      <c r="Q1" s="28"/>
      <c r="W1" s="27"/>
      <c r="X1" s="27"/>
      <c r="Y1" s="27"/>
      <c r="Z1" s="26" t="s">
        <v>119</v>
      </c>
    </row>
    <row r="2" spans="1:26" ht="39" customHeight="1">
      <c r="A2" s="198" t="s">
        <v>120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9"/>
    </row>
    <row r="3" spans="1:26" ht="19.5" customHeight="1">
      <c r="A3" s="200" t="str">
        <f>"单位名称："&amp;"曲靖市第二中学"</f>
        <v>单位名称：曲靖市第二中学</v>
      </c>
      <c r="B3" s="192"/>
      <c r="C3" s="192"/>
      <c r="D3" s="28"/>
      <c r="K3" s="28"/>
      <c r="L3" s="28"/>
      <c r="M3" s="28"/>
      <c r="Q3" s="28"/>
      <c r="W3" s="54"/>
      <c r="X3" s="54"/>
      <c r="Y3" s="54"/>
      <c r="Z3" s="54" t="s">
        <v>2</v>
      </c>
    </row>
    <row r="4" spans="1:26" ht="19.5" customHeight="1">
      <c r="A4" s="186" t="s">
        <v>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 t="s">
        <v>4</v>
      </c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</row>
    <row r="5" spans="1:26" ht="21.75" customHeight="1">
      <c r="A5" s="201" t="s">
        <v>121</v>
      </c>
      <c r="B5" s="202"/>
      <c r="C5" s="201"/>
      <c r="D5" s="186" t="s">
        <v>29</v>
      </c>
      <c r="E5" s="186" t="s">
        <v>32</v>
      </c>
      <c r="F5" s="186"/>
      <c r="G5" s="186"/>
      <c r="H5" s="186" t="s">
        <v>33</v>
      </c>
      <c r="I5" s="186"/>
      <c r="J5" s="186"/>
      <c r="K5" s="186" t="s">
        <v>34</v>
      </c>
      <c r="L5" s="186"/>
      <c r="M5" s="186"/>
      <c r="N5" s="201" t="s">
        <v>122</v>
      </c>
      <c r="O5" s="202"/>
      <c r="P5" s="201"/>
      <c r="Q5" s="186" t="s">
        <v>29</v>
      </c>
      <c r="R5" s="203" t="s">
        <v>32</v>
      </c>
      <c r="S5" s="204"/>
      <c r="T5" s="205"/>
      <c r="U5" s="203" t="s">
        <v>33</v>
      </c>
      <c r="V5" s="204"/>
      <c r="W5" s="186"/>
      <c r="X5" s="186" t="s">
        <v>34</v>
      </c>
      <c r="Y5" s="186"/>
      <c r="Z5" s="205"/>
    </row>
    <row r="6" spans="1:26" ht="17.25" customHeight="1">
      <c r="A6" s="87" t="s">
        <v>123</v>
      </c>
      <c r="B6" s="87" t="s">
        <v>124</v>
      </c>
      <c r="C6" s="87" t="s">
        <v>47</v>
      </c>
      <c r="D6" s="186"/>
      <c r="E6" s="86" t="s">
        <v>31</v>
      </c>
      <c r="F6" s="86" t="s">
        <v>48</v>
      </c>
      <c r="G6" s="86" t="s">
        <v>49</v>
      </c>
      <c r="H6" s="86" t="s">
        <v>31</v>
      </c>
      <c r="I6" s="86" t="s">
        <v>48</v>
      </c>
      <c r="J6" s="86" t="s">
        <v>49</v>
      </c>
      <c r="K6" s="86" t="s">
        <v>31</v>
      </c>
      <c r="L6" s="86" t="s">
        <v>48</v>
      </c>
      <c r="M6" s="86" t="s">
        <v>49</v>
      </c>
      <c r="N6" s="87" t="s">
        <v>123</v>
      </c>
      <c r="O6" s="87" t="s">
        <v>124</v>
      </c>
      <c r="P6" s="87" t="s">
        <v>47</v>
      </c>
      <c r="Q6" s="186"/>
      <c r="R6" s="86" t="s">
        <v>31</v>
      </c>
      <c r="S6" s="86" t="s">
        <v>48</v>
      </c>
      <c r="T6" s="86" t="s">
        <v>49</v>
      </c>
      <c r="U6" s="86" t="s">
        <v>31</v>
      </c>
      <c r="V6" s="86" t="s">
        <v>48</v>
      </c>
      <c r="W6" s="86" t="s">
        <v>49</v>
      </c>
      <c r="X6" s="86" t="s">
        <v>31</v>
      </c>
      <c r="Y6" s="86" t="s">
        <v>48</v>
      </c>
      <c r="Z6" s="95" t="s">
        <v>49</v>
      </c>
    </row>
    <row r="7" spans="1:26" ht="14.25" customHeight="1">
      <c r="A7" s="88" t="s">
        <v>113</v>
      </c>
      <c r="B7" s="88" t="s">
        <v>114</v>
      </c>
      <c r="C7" s="88" t="s">
        <v>115</v>
      </c>
      <c r="D7" s="88" t="s">
        <v>116</v>
      </c>
      <c r="E7" s="89" t="s">
        <v>117</v>
      </c>
      <c r="F7" s="89" t="s">
        <v>118</v>
      </c>
      <c r="G7" s="89" t="s">
        <v>125</v>
      </c>
      <c r="H7" s="89" t="s">
        <v>126</v>
      </c>
      <c r="I7" s="89" t="s">
        <v>127</v>
      </c>
      <c r="J7" s="89" t="s">
        <v>128</v>
      </c>
      <c r="K7" s="89" t="s">
        <v>129</v>
      </c>
      <c r="L7" s="89" t="s">
        <v>130</v>
      </c>
      <c r="M7" s="89" t="s">
        <v>131</v>
      </c>
      <c r="N7" s="89" t="s">
        <v>132</v>
      </c>
      <c r="O7" s="89" t="s">
        <v>133</v>
      </c>
      <c r="P7" s="89" t="s">
        <v>134</v>
      </c>
      <c r="Q7" s="89" t="s">
        <v>135</v>
      </c>
      <c r="R7" s="89" t="s">
        <v>136</v>
      </c>
      <c r="S7" s="89" t="s">
        <v>137</v>
      </c>
      <c r="T7" s="89" t="s">
        <v>138</v>
      </c>
      <c r="U7" s="89" t="s">
        <v>139</v>
      </c>
      <c r="V7" s="89" t="s">
        <v>140</v>
      </c>
      <c r="W7" s="89" t="s">
        <v>141</v>
      </c>
      <c r="X7" s="89" t="s">
        <v>142</v>
      </c>
      <c r="Y7" s="96">
        <v>25</v>
      </c>
      <c r="Z7" s="97">
        <v>26</v>
      </c>
    </row>
    <row r="8" spans="1:26" ht="17.25" customHeight="1">
      <c r="A8" s="90" t="s">
        <v>143</v>
      </c>
      <c r="B8" s="90"/>
      <c r="C8" s="90" t="s">
        <v>144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9" t="s">
        <v>145</v>
      </c>
      <c r="O8" s="9"/>
      <c r="P8" s="92" t="s">
        <v>146</v>
      </c>
      <c r="Q8" s="295">
        <v>3169.04</v>
      </c>
      <c r="R8" s="295">
        <v>3169.04</v>
      </c>
      <c r="S8" s="295">
        <v>3169.04</v>
      </c>
      <c r="T8" s="11"/>
      <c r="U8" s="11"/>
      <c r="V8" s="11"/>
      <c r="W8" s="11"/>
      <c r="X8" s="11"/>
      <c r="Y8" s="11"/>
      <c r="Z8" s="11"/>
    </row>
    <row r="9" spans="1:26" ht="17.25" customHeight="1">
      <c r="A9" s="91"/>
      <c r="B9" s="91" t="s">
        <v>147</v>
      </c>
      <c r="C9" s="91" t="s">
        <v>148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79"/>
      <c r="O9" s="79" t="s">
        <v>147</v>
      </c>
      <c r="P9" s="93" t="s">
        <v>149</v>
      </c>
      <c r="Q9" s="11">
        <v>1040.6268</v>
      </c>
      <c r="R9" s="11">
        <v>1040.6268</v>
      </c>
      <c r="S9" s="11">
        <v>1040.6268</v>
      </c>
      <c r="T9" s="11"/>
      <c r="U9" s="11"/>
      <c r="V9" s="11"/>
      <c r="W9" s="11"/>
      <c r="X9" s="11"/>
      <c r="Y9" s="11"/>
      <c r="Z9" s="11"/>
    </row>
    <row r="10" spans="1:26" ht="17.25" customHeight="1">
      <c r="A10" s="90" t="s">
        <v>150</v>
      </c>
      <c r="B10" s="90"/>
      <c r="C10" s="90" t="s">
        <v>151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79"/>
      <c r="O10" s="79" t="s">
        <v>152</v>
      </c>
      <c r="P10" s="93" t="s">
        <v>153</v>
      </c>
      <c r="Q10" s="11">
        <v>66.314400000000006</v>
      </c>
      <c r="R10" s="11">
        <v>66.314400000000006</v>
      </c>
      <c r="S10" s="11">
        <v>66.314400000000006</v>
      </c>
      <c r="T10" s="11"/>
      <c r="U10" s="11"/>
      <c r="V10" s="11"/>
      <c r="W10" s="11"/>
      <c r="X10" s="11"/>
      <c r="Y10" s="11"/>
      <c r="Z10" s="11"/>
    </row>
    <row r="11" spans="1:26" ht="17.25" customHeight="1">
      <c r="A11" s="91"/>
      <c r="B11" s="91" t="s">
        <v>147</v>
      </c>
      <c r="C11" s="91" t="s">
        <v>154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79"/>
      <c r="O11" s="79" t="s">
        <v>155</v>
      </c>
      <c r="P11" s="93" t="s">
        <v>156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7.25" customHeight="1">
      <c r="A12" s="90" t="s">
        <v>157</v>
      </c>
      <c r="B12" s="90"/>
      <c r="C12" s="90" t="s">
        <v>158</v>
      </c>
      <c r="D12" s="11">
        <v>3776.8469519999999</v>
      </c>
      <c r="E12" s="11">
        <v>3776.8469519999999</v>
      </c>
      <c r="F12" s="11">
        <v>3735.18</v>
      </c>
      <c r="G12" s="11">
        <v>41.673200000000001</v>
      </c>
      <c r="H12" s="11"/>
      <c r="I12" s="11"/>
      <c r="J12" s="11"/>
      <c r="K12" s="11"/>
      <c r="L12" s="11"/>
      <c r="M12" s="11"/>
      <c r="N12" s="79"/>
      <c r="O12" s="79" t="s">
        <v>159</v>
      </c>
      <c r="P12" s="93" t="s">
        <v>160</v>
      </c>
      <c r="Q12" s="11">
        <v>1259.6552999999999</v>
      </c>
      <c r="R12" s="11">
        <v>1259.6552999999999</v>
      </c>
      <c r="S12" s="11">
        <v>1259.6552999999999</v>
      </c>
      <c r="T12" s="11"/>
      <c r="U12" s="11"/>
      <c r="V12" s="11"/>
      <c r="W12" s="11"/>
      <c r="X12" s="11"/>
      <c r="Y12" s="11"/>
      <c r="Z12" s="11"/>
    </row>
    <row r="13" spans="1:26" ht="17.25" customHeight="1">
      <c r="A13" s="91"/>
      <c r="B13" s="91" t="s">
        <v>147</v>
      </c>
      <c r="C13" s="91" t="s">
        <v>146</v>
      </c>
      <c r="D13" s="11">
        <v>3169.04</v>
      </c>
      <c r="E13" s="11">
        <v>3169.04</v>
      </c>
      <c r="F13" s="11">
        <v>3169.04</v>
      </c>
      <c r="G13" s="11"/>
      <c r="H13" s="11"/>
      <c r="I13" s="11"/>
      <c r="J13" s="11"/>
      <c r="K13" s="11"/>
      <c r="L13" s="11"/>
      <c r="M13" s="11"/>
      <c r="N13" s="79"/>
      <c r="O13" s="79" t="s">
        <v>161</v>
      </c>
      <c r="P13" s="93" t="s">
        <v>162</v>
      </c>
      <c r="Q13" s="11">
        <v>357.2</v>
      </c>
      <c r="R13" s="11">
        <v>357.2</v>
      </c>
      <c r="S13" s="11">
        <v>357.2</v>
      </c>
      <c r="T13" s="11"/>
      <c r="U13" s="11"/>
      <c r="V13" s="11"/>
      <c r="W13" s="11"/>
      <c r="X13" s="11"/>
      <c r="Y13" s="11"/>
      <c r="Z13" s="11"/>
    </row>
    <row r="14" spans="1:26" ht="17.25" customHeight="1">
      <c r="A14" s="91"/>
      <c r="B14" s="91" t="s">
        <v>152</v>
      </c>
      <c r="C14" s="91" t="s">
        <v>163</v>
      </c>
      <c r="D14" s="11">
        <v>607.80999999999995</v>
      </c>
      <c r="E14" s="11">
        <v>607.80999999999995</v>
      </c>
      <c r="F14" s="11">
        <v>566.14</v>
      </c>
      <c r="G14" s="11">
        <v>41.673200000000001</v>
      </c>
      <c r="H14" s="11"/>
      <c r="I14" s="11"/>
      <c r="J14" s="11"/>
      <c r="K14" s="11"/>
      <c r="L14" s="11"/>
      <c r="M14" s="11"/>
      <c r="N14" s="79"/>
      <c r="O14" s="79" t="s">
        <v>164</v>
      </c>
      <c r="P14" s="93" t="s">
        <v>165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7.25" customHeight="1">
      <c r="A15" s="90" t="s">
        <v>166</v>
      </c>
      <c r="B15" s="90"/>
      <c r="C15" s="90" t="s">
        <v>167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79"/>
      <c r="O15" s="79" t="s">
        <v>128</v>
      </c>
      <c r="P15" s="93" t="s">
        <v>168</v>
      </c>
      <c r="Q15" s="11">
        <v>132.30509799999999</v>
      </c>
      <c r="R15" s="11">
        <v>132.30509799999999</v>
      </c>
      <c r="S15" s="11">
        <v>132.30509799999999</v>
      </c>
      <c r="T15" s="11"/>
      <c r="U15" s="11"/>
      <c r="V15" s="11"/>
      <c r="W15" s="11"/>
      <c r="X15" s="11"/>
      <c r="Y15" s="11"/>
      <c r="Z15" s="11"/>
    </row>
    <row r="16" spans="1:26" ht="17.25" customHeight="1">
      <c r="A16" s="91"/>
      <c r="B16" s="91" t="s">
        <v>147</v>
      </c>
      <c r="C16" s="91" t="s">
        <v>169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79"/>
      <c r="O16" s="79" t="s">
        <v>129</v>
      </c>
      <c r="P16" s="93" t="s">
        <v>170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7.25" customHeight="1">
      <c r="A17" s="90" t="s">
        <v>171</v>
      </c>
      <c r="B17" s="90"/>
      <c r="C17" s="90" t="s">
        <v>172</v>
      </c>
      <c r="D17" s="11">
        <v>28.373799999999999</v>
      </c>
      <c r="E17" s="11">
        <v>28.373799999999999</v>
      </c>
      <c r="F17" s="11">
        <v>24.221800000000002</v>
      </c>
      <c r="G17" s="11">
        <v>4.1520000000000001</v>
      </c>
      <c r="H17" s="11"/>
      <c r="I17" s="11"/>
      <c r="J17" s="11"/>
      <c r="K17" s="11"/>
      <c r="L17" s="11"/>
      <c r="M17" s="11"/>
      <c r="N17" s="79"/>
      <c r="O17" s="79" t="s">
        <v>130</v>
      </c>
      <c r="P17" s="93" t="s">
        <v>173</v>
      </c>
      <c r="Q17" s="11">
        <v>29.089694999999999</v>
      </c>
      <c r="R17" s="11">
        <v>29.089694999999999</v>
      </c>
      <c r="S17" s="11">
        <v>29.089694999999999</v>
      </c>
      <c r="T17" s="11"/>
      <c r="U17" s="11"/>
      <c r="V17" s="11"/>
      <c r="W17" s="11"/>
      <c r="X17" s="11"/>
      <c r="Y17" s="11"/>
      <c r="Z17" s="11"/>
    </row>
    <row r="18" spans="1:26" ht="17.25" customHeight="1">
      <c r="A18" s="91"/>
      <c r="B18" s="91" t="s">
        <v>147</v>
      </c>
      <c r="C18" s="91" t="s">
        <v>174</v>
      </c>
      <c r="D18" s="11">
        <v>10.45</v>
      </c>
      <c r="E18" s="11">
        <v>10.45</v>
      </c>
      <c r="F18" s="11">
        <v>10.45</v>
      </c>
      <c r="G18" s="11"/>
      <c r="H18" s="11"/>
      <c r="I18" s="11"/>
      <c r="J18" s="11"/>
      <c r="K18" s="11"/>
      <c r="L18" s="11"/>
      <c r="M18" s="11"/>
      <c r="N18" s="79"/>
      <c r="O18" s="79" t="s">
        <v>131</v>
      </c>
      <c r="P18" s="93" t="s">
        <v>95</v>
      </c>
      <c r="Q18" s="11">
        <v>283.83999999999997</v>
      </c>
      <c r="R18" s="11">
        <v>283.83999999999997</v>
      </c>
      <c r="S18" s="11">
        <v>283.83999999999997</v>
      </c>
      <c r="T18" s="11"/>
      <c r="U18" s="11"/>
      <c r="V18" s="11"/>
      <c r="W18" s="11"/>
      <c r="X18" s="11"/>
      <c r="Y18" s="11"/>
      <c r="Z18" s="11"/>
    </row>
    <row r="19" spans="1:26" ht="17.25" customHeight="1">
      <c r="A19" s="91"/>
      <c r="B19" s="91" t="s">
        <v>152</v>
      </c>
      <c r="C19" s="91" t="s">
        <v>175</v>
      </c>
      <c r="D19" s="11">
        <v>4.1520000000000001</v>
      </c>
      <c r="E19" s="11">
        <v>4.1520000000000001</v>
      </c>
      <c r="F19" s="11"/>
      <c r="G19" s="11">
        <v>4.1520000000000001</v>
      </c>
      <c r="H19" s="11"/>
      <c r="I19" s="11"/>
      <c r="J19" s="11"/>
      <c r="K19" s="11"/>
      <c r="L19" s="11"/>
      <c r="M19" s="11"/>
      <c r="N19" s="9" t="s">
        <v>176</v>
      </c>
      <c r="O19" s="9"/>
      <c r="P19" s="92" t="s">
        <v>163</v>
      </c>
      <c r="Q19" s="11">
        <v>607.80999999999995</v>
      </c>
      <c r="R19" s="11">
        <v>607.80999999999995</v>
      </c>
      <c r="S19" s="11">
        <v>566.14</v>
      </c>
      <c r="T19" s="11">
        <v>41.673200000000001</v>
      </c>
      <c r="U19" s="11"/>
      <c r="V19" s="11"/>
      <c r="W19" s="11"/>
      <c r="X19" s="11"/>
      <c r="Y19" s="11"/>
      <c r="Z19" s="11"/>
    </row>
    <row r="20" spans="1:26" ht="17.25" customHeight="1">
      <c r="A20" s="91"/>
      <c r="B20" s="91" t="s">
        <v>177</v>
      </c>
      <c r="C20" s="91" t="s">
        <v>178</v>
      </c>
      <c r="D20" s="11">
        <v>13.77</v>
      </c>
      <c r="E20" s="11">
        <v>13.77</v>
      </c>
      <c r="F20" s="11">
        <v>13.77</v>
      </c>
      <c r="G20" s="11"/>
      <c r="H20" s="11"/>
      <c r="I20" s="11"/>
      <c r="J20" s="11"/>
      <c r="K20" s="11"/>
      <c r="L20" s="11"/>
      <c r="M20" s="11"/>
      <c r="N20" s="79"/>
      <c r="O20" s="79" t="s">
        <v>147</v>
      </c>
      <c r="P20" s="93" t="s">
        <v>179</v>
      </c>
      <c r="Q20" s="11">
        <v>55.719396000000003</v>
      </c>
      <c r="R20" s="11">
        <v>55.719396000000003</v>
      </c>
      <c r="S20" s="11">
        <v>55.046196000000002</v>
      </c>
      <c r="T20" s="11">
        <v>0.67320000000000002</v>
      </c>
      <c r="U20" s="11"/>
      <c r="V20" s="11"/>
      <c r="W20" s="11"/>
      <c r="X20" s="11"/>
      <c r="Y20" s="11"/>
      <c r="Z20" s="11"/>
    </row>
    <row r="21" spans="1:26" ht="17.25" customHeight="1">
      <c r="A21" s="91"/>
      <c r="B21" s="91" t="s">
        <v>180</v>
      </c>
      <c r="C21" s="91" t="s">
        <v>181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79"/>
      <c r="O21" s="79" t="s">
        <v>152</v>
      </c>
      <c r="P21" s="93" t="s">
        <v>182</v>
      </c>
      <c r="Q21" s="11">
        <v>11.5</v>
      </c>
      <c r="R21" s="11">
        <v>11.5</v>
      </c>
      <c r="S21" s="11">
        <v>11.5</v>
      </c>
      <c r="T21" s="11"/>
      <c r="U21" s="11"/>
      <c r="V21" s="11"/>
      <c r="W21" s="11"/>
      <c r="X21" s="11"/>
      <c r="Y21" s="11"/>
      <c r="Z21" s="11"/>
    </row>
    <row r="22" spans="1:26" ht="17.2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9"/>
      <c r="O22" s="79" t="s">
        <v>177</v>
      </c>
      <c r="P22" s="93" t="s">
        <v>183</v>
      </c>
      <c r="Q22" s="11">
        <v>40</v>
      </c>
      <c r="R22" s="11">
        <v>40</v>
      </c>
      <c r="S22" s="11">
        <v>40</v>
      </c>
      <c r="T22" s="11"/>
      <c r="U22" s="11"/>
      <c r="V22" s="11"/>
      <c r="W22" s="11"/>
      <c r="X22" s="11"/>
      <c r="Y22" s="11"/>
      <c r="Z22" s="11"/>
    </row>
    <row r="23" spans="1:26" ht="17.2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9"/>
      <c r="O23" s="79" t="s">
        <v>184</v>
      </c>
      <c r="P23" s="93" t="s">
        <v>185</v>
      </c>
      <c r="Q23" s="11">
        <v>55</v>
      </c>
      <c r="R23" s="11">
        <v>55</v>
      </c>
      <c r="S23" s="11">
        <v>55</v>
      </c>
      <c r="T23" s="11"/>
      <c r="U23" s="11"/>
      <c r="V23" s="11"/>
      <c r="W23" s="11"/>
      <c r="X23" s="11"/>
      <c r="Y23" s="11"/>
      <c r="Z23" s="11"/>
    </row>
    <row r="24" spans="1:26" ht="17.2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9"/>
      <c r="O24" s="79" t="s">
        <v>164</v>
      </c>
      <c r="P24" s="93" t="s">
        <v>186</v>
      </c>
      <c r="Q24" s="11">
        <v>158</v>
      </c>
      <c r="R24" s="11">
        <v>158</v>
      </c>
      <c r="S24" s="11">
        <v>158</v>
      </c>
      <c r="T24" s="11"/>
      <c r="U24" s="11"/>
      <c r="V24" s="11"/>
      <c r="W24" s="11"/>
      <c r="X24" s="11"/>
      <c r="Y24" s="11"/>
      <c r="Z24" s="11"/>
    </row>
    <row r="25" spans="1:26" ht="17.2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9"/>
      <c r="O25" s="79" t="s">
        <v>129</v>
      </c>
      <c r="P25" s="93" t="s">
        <v>187</v>
      </c>
      <c r="Q25" s="11">
        <v>20</v>
      </c>
      <c r="R25" s="11">
        <v>20</v>
      </c>
      <c r="S25" s="11">
        <v>20</v>
      </c>
      <c r="T25" s="11"/>
      <c r="U25" s="11"/>
      <c r="V25" s="11"/>
      <c r="W25" s="11"/>
      <c r="X25" s="11"/>
      <c r="Y25" s="11"/>
      <c r="Z25" s="11"/>
    </row>
    <row r="26" spans="1:26" ht="17.2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9"/>
      <c r="O26" s="79" t="s">
        <v>131</v>
      </c>
      <c r="P26" s="93" t="s">
        <v>188</v>
      </c>
      <c r="Q26" s="11">
        <v>105.91500000000001</v>
      </c>
      <c r="R26" s="11">
        <v>105.91500000000001</v>
      </c>
      <c r="S26" s="11">
        <v>64.915000000000006</v>
      </c>
      <c r="T26" s="11">
        <v>41</v>
      </c>
      <c r="U26" s="11"/>
      <c r="V26" s="11"/>
      <c r="W26" s="11"/>
      <c r="X26" s="11"/>
      <c r="Y26" s="11"/>
      <c r="Z26" s="11"/>
    </row>
    <row r="27" spans="1:26" ht="17.2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9"/>
      <c r="O27" s="79" t="s">
        <v>133</v>
      </c>
      <c r="P27" s="93" t="s">
        <v>189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7.2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9"/>
      <c r="O28" s="79" t="s">
        <v>134</v>
      </c>
      <c r="P28" s="93" t="s">
        <v>190</v>
      </c>
      <c r="Q28" s="11">
        <v>30.585902000000001</v>
      </c>
      <c r="R28" s="11">
        <v>30.585902000000001</v>
      </c>
      <c r="S28" s="11">
        <v>30.585902000000001</v>
      </c>
      <c r="T28" s="11"/>
      <c r="U28" s="11"/>
      <c r="V28" s="11"/>
      <c r="W28" s="11"/>
      <c r="X28" s="11"/>
      <c r="Y28" s="11"/>
      <c r="Z28" s="11"/>
    </row>
    <row r="29" spans="1:26" ht="17.2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79"/>
      <c r="O29" s="79" t="s">
        <v>135</v>
      </c>
      <c r="P29" s="93" t="s">
        <v>191</v>
      </c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7.2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9"/>
      <c r="O30" s="79" t="s">
        <v>136</v>
      </c>
      <c r="P30" s="93" t="s">
        <v>192</v>
      </c>
      <c r="Q30" s="11">
        <v>15.3</v>
      </c>
      <c r="R30" s="11">
        <v>15.3</v>
      </c>
      <c r="S30" s="11">
        <v>15.3</v>
      </c>
      <c r="T30" s="11"/>
      <c r="U30" s="11"/>
      <c r="V30" s="11"/>
      <c r="W30" s="11"/>
      <c r="X30" s="11"/>
      <c r="Y30" s="11"/>
      <c r="Z30" s="11"/>
    </row>
    <row r="31" spans="1:26" ht="17.2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9"/>
      <c r="O31" s="79" t="s">
        <v>193</v>
      </c>
      <c r="P31" s="93" t="s">
        <v>194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7.2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9"/>
      <c r="O32" s="79" t="s">
        <v>195</v>
      </c>
      <c r="P32" s="93" t="s">
        <v>196</v>
      </c>
      <c r="Q32" s="11">
        <v>54.848965999999997</v>
      </c>
      <c r="R32" s="11">
        <v>54.848965999999997</v>
      </c>
      <c r="S32" s="11">
        <v>54.848965999999997</v>
      </c>
      <c r="T32" s="11"/>
      <c r="U32" s="11"/>
      <c r="V32" s="11"/>
      <c r="W32" s="11"/>
      <c r="X32" s="11"/>
      <c r="Y32" s="11"/>
      <c r="Z32" s="11"/>
    </row>
    <row r="33" spans="1:26" ht="17.2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9"/>
      <c r="O33" s="79" t="s">
        <v>197</v>
      </c>
      <c r="P33" s="93" t="s">
        <v>198</v>
      </c>
      <c r="Q33" s="11">
        <v>60.933807000000002</v>
      </c>
      <c r="R33" s="11">
        <v>60.933807000000002</v>
      </c>
      <c r="S33" s="11">
        <v>60.933807000000002</v>
      </c>
      <c r="T33" s="11"/>
      <c r="U33" s="11"/>
      <c r="V33" s="11"/>
      <c r="W33" s="11"/>
      <c r="X33" s="11"/>
      <c r="Y33" s="11"/>
      <c r="Z33" s="11"/>
    </row>
    <row r="34" spans="1:26" ht="17.2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9"/>
      <c r="O34" s="79" t="s">
        <v>199</v>
      </c>
      <c r="P34" s="93" t="s">
        <v>200</v>
      </c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7.2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9"/>
      <c r="O35" s="79" t="s">
        <v>201</v>
      </c>
      <c r="P35" s="93" t="s">
        <v>202</v>
      </c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7.2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9"/>
      <c r="O36" s="79" t="s">
        <v>203</v>
      </c>
      <c r="P36" s="93" t="s">
        <v>204</v>
      </c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7.2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 t="s">
        <v>205</v>
      </c>
      <c r="O37" s="9"/>
      <c r="P37" s="92" t="s">
        <v>172</v>
      </c>
      <c r="Q37" s="11">
        <v>28.373799999999999</v>
      </c>
      <c r="R37" s="11">
        <v>28.373799999999999</v>
      </c>
      <c r="S37" s="11">
        <v>24.221800000000002</v>
      </c>
      <c r="T37" s="11">
        <v>4.1520000000000001</v>
      </c>
      <c r="U37" s="11"/>
      <c r="V37" s="11"/>
      <c r="W37" s="11"/>
      <c r="X37" s="11"/>
      <c r="Y37" s="11"/>
      <c r="Z37" s="11"/>
    </row>
    <row r="38" spans="1:26" ht="17.2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9"/>
      <c r="O38" s="79" t="s">
        <v>147</v>
      </c>
      <c r="P38" s="93" t="s">
        <v>206</v>
      </c>
      <c r="Q38" s="11">
        <v>13.77</v>
      </c>
      <c r="R38" s="11">
        <v>13.77</v>
      </c>
      <c r="S38" s="11">
        <v>13.77</v>
      </c>
      <c r="T38" s="11"/>
      <c r="U38" s="11"/>
      <c r="V38" s="11"/>
      <c r="W38" s="11"/>
      <c r="X38" s="11"/>
      <c r="Y38" s="11"/>
      <c r="Z38" s="11"/>
    </row>
    <row r="39" spans="1:26" ht="17.2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9"/>
      <c r="O39" s="79" t="s">
        <v>152</v>
      </c>
      <c r="P39" s="93" t="s">
        <v>207</v>
      </c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7.2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79"/>
      <c r="O40" s="79" t="s">
        <v>177</v>
      </c>
      <c r="P40" s="93" t="s">
        <v>208</v>
      </c>
      <c r="Q40" s="295">
        <v>5.45</v>
      </c>
      <c r="R40" s="295">
        <v>5.45</v>
      </c>
      <c r="S40" s="295">
        <v>5.45</v>
      </c>
      <c r="T40" s="11"/>
      <c r="U40" s="11"/>
      <c r="V40" s="11"/>
      <c r="W40" s="11"/>
      <c r="X40" s="11"/>
      <c r="Y40" s="11"/>
      <c r="Z40" s="11"/>
    </row>
    <row r="41" spans="1:26" ht="17.2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9"/>
      <c r="O41" s="79" t="s">
        <v>159</v>
      </c>
      <c r="P41" s="93" t="s">
        <v>209</v>
      </c>
      <c r="Q41" s="11">
        <v>5</v>
      </c>
      <c r="R41" s="11">
        <v>5</v>
      </c>
      <c r="S41" s="11">
        <v>5</v>
      </c>
      <c r="T41" s="11"/>
      <c r="U41" s="11"/>
      <c r="V41" s="11"/>
      <c r="W41" s="11"/>
      <c r="X41" s="11"/>
      <c r="Y41" s="11"/>
      <c r="Z41" s="11"/>
    </row>
    <row r="42" spans="1:26" ht="17.2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9"/>
      <c r="O42" s="79" t="s">
        <v>161</v>
      </c>
      <c r="P42" s="93" t="s">
        <v>175</v>
      </c>
      <c r="Q42" s="11">
        <v>4.1520000000000001</v>
      </c>
      <c r="R42" s="11">
        <v>4.1520000000000001</v>
      </c>
      <c r="S42" s="11"/>
      <c r="T42" s="11">
        <v>4.1520000000000001</v>
      </c>
      <c r="U42" s="11"/>
      <c r="V42" s="11"/>
      <c r="W42" s="11"/>
      <c r="X42" s="11"/>
      <c r="Y42" s="11"/>
      <c r="Z42" s="11"/>
    </row>
    <row r="43" spans="1:26" ht="17.2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9"/>
      <c r="O43" s="79" t="s">
        <v>180</v>
      </c>
      <c r="P43" s="93" t="s">
        <v>210</v>
      </c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7.2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 t="s">
        <v>211</v>
      </c>
      <c r="O44" s="9"/>
      <c r="P44" s="92" t="s">
        <v>212</v>
      </c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7.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9"/>
      <c r="O45" s="79" t="s">
        <v>147</v>
      </c>
      <c r="P45" s="93" t="s">
        <v>213</v>
      </c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7.2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9"/>
      <c r="O46" s="79" t="s">
        <v>152</v>
      </c>
      <c r="P46" s="93" t="s">
        <v>214</v>
      </c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7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9"/>
      <c r="O47" s="79" t="s">
        <v>155</v>
      </c>
      <c r="P47" s="93" t="s">
        <v>215</v>
      </c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20.25" customHeight="1">
      <c r="A48" s="194" t="s">
        <v>23</v>
      </c>
      <c r="B48" s="195"/>
      <c r="C48" s="196"/>
      <c r="D48" s="11">
        <v>3805.2207520000002</v>
      </c>
      <c r="E48" s="11">
        <v>3805.2207520000002</v>
      </c>
      <c r="F48" s="11">
        <v>3759.395552</v>
      </c>
      <c r="G48" s="11">
        <v>45.82</v>
      </c>
      <c r="H48" s="11"/>
      <c r="I48" s="11"/>
      <c r="J48" s="11"/>
      <c r="K48" s="11"/>
      <c r="L48" s="11"/>
      <c r="M48" s="11"/>
      <c r="N48" s="197" t="s">
        <v>23</v>
      </c>
      <c r="O48" s="197"/>
      <c r="P48" s="197"/>
      <c r="Q48" s="11">
        <v>3805.2207520000002</v>
      </c>
      <c r="R48" s="11">
        <v>3805.2207520000002</v>
      </c>
      <c r="S48" s="11">
        <v>3759.395552</v>
      </c>
      <c r="T48" s="11">
        <v>45.82</v>
      </c>
      <c r="U48" s="11"/>
      <c r="V48" s="11"/>
      <c r="W48" s="11"/>
      <c r="X48" s="11"/>
      <c r="Y48" s="11"/>
      <c r="Z48" s="11"/>
    </row>
  </sheetData>
  <mergeCells count="16">
    <mergeCell ref="A48:C48"/>
    <mergeCell ref="N48:P48"/>
    <mergeCell ref="D5:D6"/>
    <mergeCell ref="Q5:Q6"/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  <pageSetUpPr fitToPage="1"/>
  </sheetPr>
  <dimension ref="A1:F8"/>
  <sheetViews>
    <sheetView showZeros="0" workbookViewId="0">
      <selection activeCell="A8" sqref="A8"/>
    </sheetView>
  </sheetViews>
  <sheetFormatPr defaultColWidth="9.125" defaultRowHeight="14.25" customHeight="1"/>
  <cols>
    <col min="1" max="2" width="27.375" customWidth="1"/>
    <col min="3" max="3" width="17.25" customWidth="1"/>
    <col min="4" max="5" width="26.25" customWidth="1"/>
    <col min="6" max="6" width="18.75" customWidth="1"/>
  </cols>
  <sheetData>
    <row r="1" spans="1:6" ht="14.25" customHeight="1">
      <c r="A1" s="81"/>
      <c r="B1" s="81"/>
      <c r="C1" s="37"/>
      <c r="F1" s="82" t="s">
        <v>216</v>
      </c>
    </row>
    <row r="2" spans="1:6" ht="25.5" customHeight="1">
      <c r="A2" s="206" t="s">
        <v>217</v>
      </c>
      <c r="B2" s="206"/>
      <c r="C2" s="206"/>
      <c r="D2" s="206"/>
      <c r="E2" s="206"/>
      <c r="F2" s="206"/>
    </row>
    <row r="3" spans="1:6" ht="15.75" customHeight="1">
      <c r="A3" s="191" t="str">
        <f>"单位名称："&amp;"曲靖市第二中学"</f>
        <v>单位名称：曲靖市第二中学</v>
      </c>
      <c r="B3" s="207"/>
      <c r="C3" s="208"/>
      <c r="D3" s="192"/>
      <c r="F3" s="119" t="s">
        <v>2</v>
      </c>
    </row>
    <row r="4" spans="1:6" ht="19.5" customHeight="1">
      <c r="A4" s="209" t="s">
        <v>218</v>
      </c>
      <c r="B4" s="168" t="s">
        <v>219</v>
      </c>
      <c r="C4" s="168" t="s">
        <v>220</v>
      </c>
      <c r="D4" s="168"/>
      <c r="E4" s="168"/>
      <c r="F4" s="168" t="s">
        <v>191</v>
      </c>
    </row>
    <row r="5" spans="1:6" ht="19.5" customHeight="1">
      <c r="A5" s="209"/>
      <c r="B5" s="168"/>
      <c r="C5" s="32" t="s">
        <v>31</v>
      </c>
      <c r="D5" s="32" t="s">
        <v>221</v>
      </c>
      <c r="E5" s="32" t="s">
        <v>222</v>
      </c>
      <c r="F5" s="168"/>
    </row>
    <row r="6" spans="1:6" ht="18.75" customHeight="1">
      <c r="A6" s="83">
        <v>1</v>
      </c>
      <c r="B6" s="83">
        <v>2</v>
      </c>
      <c r="C6" s="84">
        <v>3</v>
      </c>
      <c r="D6" s="83">
        <v>4</v>
      </c>
      <c r="E6" s="83">
        <v>5</v>
      </c>
      <c r="F6" s="83">
        <v>6</v>
      </c>
    </row>
    <row r="7" spans="1:6" ht="18.75" customHeight="1">
      <c r="A7" s="11"/>
      <c r="B7" s="11"/>
      <c r="C7" s="11"/>
      <c r="D7" s="11"/>
      <c r="E7" s="11"/>
      <c r="F7" s="11"/>
    </row>
    <row r="8" spans="1:6" ht="14.25" customHeight="1">
      <c r="A8" t="s">
        <v>536</v>
      </c>
    </row>
  </sheetData>
  <mergeCells count="6">
    <mergeCell ref="A2:F2"/>
    <mergeCell ref="A3:D3"/>
    <mergeCell ref="C4:E4"/>
    <mergeCell ref="A4:A5"/>
    <mergeCell ref="B4:B5"/>
    <mergeCell ref="F4:F5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Z47"/>
  <sheetViews>
    <sheetView showZeros="0" zoomScaleNormal="100" workbookViewId="0">
      <selection activeCell="G12" sqref="G12"/>
    </sheetView>
  </sheetViews>
  <sheetFormatPr defaultColWidth="9.125" defaultRowHeight="14.25" customHeight="1" outlineLevelRow="1"/>
  <cols>
    <col min="1" max="1" width="32.875" customWidth="1"/>
    <col min="2" max="2" width="20.75" customWidth="1"/>
    <col min="3" max="3" width="31.25" customWidth="1"/>
    <col min="4" max="4" width="10.125" customWidth="1"/>
    <col min="5" max="5" width="17.625" customWidth="1"/>
    <col min="6" max="6" width="10.25" customWidth="1"/>
    <col min="7" max="7" width="23" customWidth="1"/>
    <col min="8" max="8" width="10.75" customWidth="1"/>
    <col min="9" max="9" width="11" customWidth="1"/>
    <col min="10" max="10" width="15.375" customWidth="1"/>
    <col min="11" max="11" width="10.75" customWidth="1"/>
    <col min="12" max="13" width="11.125" customWidth="1"/>
    <col min="15" max="15" width="11.125" customWidth="1"/>
    <col min="16" max="16" width="11.875" customWidth="1"/>
    <col min="20" max="20" width="12.125" customWidth="1"/>
    <col min="21" max="23" width="12.25" customWidth="1"/>
    <col min="24" max="24" width="12.75" customWidth="1"/>
    <col min="25" max="26" width="11.125" customWidth="1"/>
  </cols>
  <sheetData>
    <row r="1" spans="1:26" ht="16.5" customHeight="1">
      <c r="B1" s="74"/>
      <c r="D1" s="75"/>
      <c r="E1" s="75"/>
      <c r="F1" s="75"/>
      <c r="G1" s="75"/>
      <c r="H1" s="76"/>
      <c r="I1" s="76"/>
      <c r="K1" s="76"/>
      <c r="L1" s="76"/>
      <c r="M1" s="76"/>
      <c r="P1" s="76"/>
      <c r="T1" s="76"/>
      <c r="X1" s="74"/>
      <c r="Z1" s="26" t="s">
        <v>223</v>
      </c>
    </row>
    <row r="2" spans="1:26" ht="26.25" customHeight="1">
      <c r="A2" s="210" t="s">
        <v>224</v>
      </c>
      <c r="B2" s="210"/>
      <c r="C2" s="210"/>
      <c r="D2" s="210"/>
      <c r="E2" s="210"/>
      <c r="F2" s="210"/>
      <c r="G2" s="210"/>
      <c r="H2" s="210"/>
      <c r="I2" s="210"/>
      <c r="J2" s="162"/>
      <c r="K2" s="210"/>
      <c r="L2" s="210"/>
      <c r="M2" s="210"/>
      <c r="N2" s="162"/>
      <c r="O2" s="162"/>
      <c r="P2" s="210"/>
      <c r="Q2" s="162"/>
      <c r="R2" s="162"/>
      <c r="S2" s="162"/>
      <c r="T2" s="210"/>
      <c r="U2" s="210"/>
      <c r="V2" s="210"/>
      <c r="W2" s="210"/>
      <c r="X2" s="210"/>
      <c r="Y2" s="210"/>
      <c r="Z2" s="210"/>
    </row>
    <row r="3" spans="1:26" ht="15" customHeight="1">
      <c r="A3" s="191" t="str">
        <f>"单位名称："&amp;"曲靖市第二中学"</f>
        <v>单位名称：曲靖市第二中学</v>
      </c>
      <c r="B3" s="211"/>
      <c r="C3" s="211"/>
      <c r="D3" s="211"/>
      <c r="E3" s="211"/>
      <c r="F3" s="211"/>
      <c r="G3" s="211"/>
      <c r="H3" s="77"/>
      <c r="I3" s="77"/>
      <c r="J3" s="4"/>
      <c r="K3" s="77"/>
      <c r="L3" s="77"/>
      <c r="M3" s="77"/>
      <c r="N3" s="4"/>
      <c r="O3" s="4"/>
      <c r="P3" s="77"/>
      <c r="Q3" s="4"/>
      <c r="R3" s="4"/>
      <c r="S3" s="4"/>
      <c r="T3" s="77"/>
      <c r="X3" s="74"/>
      <c r="Z3" s="120" t="s">
        <v>2</v>
      </c>
    </row>
    <row r="4" spans="1:26" ht="18" customHeight="1">
      <c r="A4" s="218" t="s">
        <v>225</v>
      </c>
      <c r="B4" s="218" t="s">
        <v>226</v>
      </c>
      <c r="C4" s="218" t="s">
        <v>227</v>
      </c>
      <c r="D4" s="218" t="s">
        <v>228</v>
      </c>
      <c r="E4" s="218" t="s">
        <v>229</v>
      </c>
      <c r="F4" s="218" t="s">
        <v>230</v>
      </c>
      <c r="G4" s="218" t="s">
        <v>231</v>
      </c>
      <c r="H4" s="193" t="s">
        <v>232</v>
      </c>
      <c r="I4" s="193" t="s">
        <v>232</v>
      </c>
      <c r="J4" s="168"/>
      <c r="K4" s="193"/>
      <c r="L4" s="193"/>
      <c r="M4" s="193"/>
      <c r="N4" s="168"/>
      <c r="O4" s="168"/>
      <c r="P4" s="193"/>
      <c r="Q4" s="168"/>
      <c r="R4" s="168"/>
      <c r="S4" s="168"/>
      <c r="T4" s="212" t="s">
        <v>35</v>
      </c>
      <c r="U4" s="193" t="s">
        <v>36</v>
      </c>
      <c r="V4" s="193"/>
      <c r="W4" s="193"/>
      <c r="X4" s="193"/>
      <c r="Y4" s="193"/>
      <c r="Z4" s="193"/>
    </row>
    <row r="5" spans="1:26" ht="18" customHeight="1">
      <c r="A5" s="219"/>
      <c r="B5" s="222"/>
      <c r="C5" s="219"/>
      <c r="D5" s="219"/>
      <c r="E5" s="219"/>
      <c r="F5" s="219"/>
      <c r="G5" s="219"/>
      <c r="H5" s="193" t="s">
        <v>233</v>
      </c>
      <c r="I5" s="193" t="s">
        <v>32</v>
      </c>
      <c r="J5" s="168"/>
      <c r="K5" s="193"/>
      <c r="L5" s="193"/>
      <c r="M5" s="193"/>
      <c r="N5" s="168"/>
      <c r="O5" s="168"/>
      <c r="P5" s="193"/>
      <c r="Q5" s="168" t="s">
        <v>234</v>
      </c>
      <c r="R5" s="168"/>
      <c r="S5" s="168"/>
      <c r="T5" s="218" t="s">
        <v>35</v>
      </c>
      <c r="U5" s="193" t="s">
        <v>36</v>
      </c>
      <c r="V5" s="212" t="s">
        <v>37</v>
      </c>
      <c r="W5" s="193" t="s">
        <v>36</v>
      </c>
      <c r="X5" s="212" t="s">
        <v>39</v>
      </c>
      <c r="Y5" s="212" t="s">
        <v>40</v>
      </c>
      <c r="Z5" s="213" t="s">
        <v>41</v>
      </c>
    </row>
    <row r="6" spans="1:26" ht="14.25" customHeight="1">
      <c r="A6" s="220"/>
      <c r="B6" s="220"/>
      <c r="C6" s="220"/>
      <c r="D6" s="220"/>
      <c r="E6" s="220"/>
      <c r="F6" s="220"/>
      <c r="G6" s="220"/>
      <c r="H6" s="220"/>
      <c r="I6" s="214" t="s">
        <v>235</v>
      </c>
      <c r="J6" s="213" t="s">
        <v>236</v>
      </c>
      <c r="K6" s="218" t="s">
        <v>237</v>
      </c>
      <c r="L6" s="218" t="s">
        <v>238</v>
      </c>
      <c r="M6" s="218" t="s">
        <v>239</v>
      </c>
      <c r="N6" s="218" t="s">
        <v>240</v>
      </c>
      <c r="O6" s="218" t="s">
        <v>33</v>
      </c>
      <c r="P6" s="218" t="s">
        <v>34</v>
      </c>
      <c r="Q6" s="218" t="s">
        <v>32</v>
      </c>
      <c r="R6" s="218" t="s">
        <v>33</v>
      </c>
      <c r="S6" s="218" t="s">
        <v>34</v>
      </c>
      <c r="T6" s="220"/>
      <c r="U6" s="218" t="s">
        <v>31</v>
      </c>
      <c r="V6" s="218" t="s">
        <v>37</v>
      </c>
      <c r="W6" s="218" t="s">
        <v>241</v>
      </c>
      <c r="X6" s="218" t="s">
        <v>39</v>
      </c>
      <c r="Y6" s="218" t="s">
        <v>40</v>
      </c>
      <c r="Z6" s="218" t="s">
        <v>41</v>
      </c>
    </row>
    <row r="7" spans="1:26" ht="37.5" customHeight="1">
      <c r="A7" s="221"/>
      <c r="B7" s="221"/>
      <c r="C7" s="221"/>
      <c r="D7" s="221"/>
      <c r="E7" s="221"/>
      <c r="F7" s="221"/>
      <c r="G7" s="221"/>
      <c r="H7" s="221"/>
      <c r="I7" s="25" t="s">
        <v>31</v>
      </c>
      <c r="J7" s="25" t="s">
        <v>242</v>
      </c>
      <c r="K7" s="223" t="s">
        <v>236</v>
      </c>
      <c r="L7" s="223" t="s">
        <v>238</v>
      </c>
      <c r="M7" s="223" t="s">
        <v>239</v>
      </c>
      <c r="N7" s="223" t="s">
        <v>240</v>
      </c>
      <c r="O7" s="223" t="s">
        <v>240</v>
      </c>
      <c r="P7" s="223" t="s">
        <v>240</v>
      </c>
      <c r="Q7" s="223" t="s">
        <v>238</v>
      </c>
      <c r="R7" s="223" t="s">
        <v>239</v>
      </c>
      <c r="S7" s="223" t="s">
        <v>240</v>
      </c>
      <c r="T7" s="223" t="s">
        <v>35</v>
      </c>
      <c r="U7" s="223" t="s">
        <v>31</v>
      </c>
      <c r="V7" s="223" t="s">
        <v>37</v>
      </c>
      <c r="W7" s="223" t="s">
        <v>241</v>
      </c>
      <c r="X7" s="223" t="s">
        <v>39</v>
      </c>
      <c r="Y7" s="223" t="s">
        <v>40</v>
      </c>
      <c r="Z7" s="223" t="s">
        <v>41</v>
      </c>
    </row>
    <row r="8" spans="1:26" ht="14.25" customHeight="1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8">
        <v>21</v>
      </c>
      <c r="V8" s="8">
        <v>22</v>
      </c>
      <c r="W8" s="8">
        <v>23</v>
      </c>
      <c r="X8" s="8">
        <v>24</v>
      </c>
      <c r="Y8" s="36">
        <v>25</v>
      </c>
      <c r="Z8" s="80">
        <v>26</v>
      </c>
    </row>
    <row r="9" spans="1:26" ht="21" customHeight="1">
      <c r="A9" s="9" t="s">
        <v>43</v>
      </c>
      <c r="B9" s="78"/>
      <c r="C9" s="78"/>
      <c r="D9" s="78"/>
      <c r="E9" s="78"/>
      <c r="F9" s="78"/>
      <c r="G9" s="78"/>
      <c r="H9" s="11">
        <v>4439.395552</v>
      </c>
      <c r="I9" s="11">
        <v>3759.395552</v>
      </c>
      <c r="J9" s="11"/>
      <c r="K9" s="11"/>
      <c r="L9" s="11"/>
      <c r="M9" s="11">
        <v>4439.395552</v>
      </c>
      <c r="N9" s="11">
        <v>-680</v>
      </c>
      <c r="O9" s="11"/>
      <c r="P9" s="11"/>
      <c r="Q9" s="11"/>
      <c r="R9" s="11"/>
      <c r="S9" s="11"/>
      <c r="T9" s="11"/>
      <c r="U9" s="11">
        <v>680</v>
      </c>
      <c r="V9" s="11"/>
      <c r="W9" s="11"/>
      <c r="X9" s="11"/>
      <c r="Y9" s="11"/>
      <c r="Z9" s="11">
        <v>680</v>
      </c>
    </row>
    <row r="10" spans="1:26" ht="23.25" customHeight="1" outlineLevel="1">
      <c r="A10" s="79" t="s">
        <v>43</v>
      </c>
      <c r="B10" s="9" t="s">
        <v>243</v>
      </c>
      <c r="C10" s="9" t="s">
        <v>244</v>
      </c>
      <c r="D10" s="9" t="s">
        <v>61</v>
      </c>
      <c r="E10" s="9" t="s">
        <v>62</v>
      </c>
      <c r="F10" s="9" t="s">
        <v>245</v>
      </c>
      <c r="G10" s="9" t="s">
        <v>149</v>
      </c>
      <c r="H10" s="11">
        <v>1040.6268</v>
      </c>
      <c r="I10" s="11">
        <v>1040.6268</v>
      </c>
      <c r="J10" s="11"/>
      <c r="K10" s="11"/>
      <c r="L10" s="11"/>
      <c r="M10" s="11">
        <v>1040.6268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3.25" customHeight="1" outlineLevel="1">
      <c r="A11" s="79" t="s">
        <v>43</v>
      </c>
      <c r="B11" s="9" t="s">
        <v>243</v>
      </c>
      <c r="C11" s="9" t="s">
        <v>244</v>
      </c>
      <c r="D11" s="9" t="s">
        <v>61</v>
      </c>
      <c r="E11" s="9" t="s">
        <v>62</v>
      </c>
      <c r="F11" s="9" t="s">
        <v>246</v>
      </c>
      <c r="G11" s="9" t="s">
        <v>153</v>
      </c>
      <c r="H11" s="11">
        <v>66.314400000000006</v>
      </c>
      <c r="I11" s="11">
        <v>66.314400000000006</v>
      </c>
      <c r="J11" s="11"/>
      <c r="K11" s="11"/>
      <c r="L11" s="11"/>
      <c r="M11" s="11">
        <v>66.314400000000006</v>
      </c>
      <c r="N11" s="11"/>
      <c r="O11" s="9"/>
      <c r="P11" s="9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3.25" customHeight="1" outlineLevel="1">
      <c r="A12" s="79" t="s">
        <v>43</v>
      </c>
      <c r="B12" s="9" t="s">
        <v>243</v>
      </c>
      <c r="C12" s="9" t="s">
        <v>244</v>
      </c>
      <c r="D12" s="9" t="s">
        <v>61</v>
      </c>
      <c r="E12" s="9" t="s">
        <v>62</v>
      </c>
      <c r="F12" s="9" t="s">
        <v>247</v>
      </c>
      <c r="G12" s="9" t="s">
        <v>160</v>
      </c>
      <c r="H12" s="11">
        <v>86.718900000000005</v>
      </c>
      <c r="I12" s="11">
        <v>86.718900000000005</v>
      </c>
      <c r="J12" s="11"/>
      <c r="K12" s="11"/>
      <c r="L12" s="11"/>
      <c r="M12" s="11">
        <v>86.718900000000005</v>
      </c>
      <c r="N12" s="11"/>
      <c r="O12" s="9"/>
      <c r="P12" s="9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3.25" customHeight="1" outlineLevel="1">
      <c r="A13" s="79" t="s">
        <v>43</v>
      </c>
      <c r="B13" s="9" t="s">
        <v>243</v>
      </c>
      <c r="C13" s="9" t="s">
        <v>244</v>
      </c>
      <c r="D13" s="9" t="s">
        <v>61</v>
      </c>
      <c r="E13" s="9" t="s">
        <v>62</v>
      </c>
      <c r="F13" s="9" t="s">
        <v>247</v>
      </c>
      <c r="G13" s="9" t="s">
        <v>160</v>
      </c>
      <c r="H13" s="11">
        <v>649.29240000000004</v>
      </c>
      <c r="I13" s="11">
        <v>649.29240000000004</v>
      </c>
      <c r="J13" s="11"/>
      <c r="K13" s="11"/>
      <c r="L13" s="11"/>
      <c r="M13" s="11">
        <v>649.29240000000004</v>
      </c>
      <c r="N13" s="11"/>
      <c r="O13" s="9"/>
      <c r="P13" s="9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3.25" customHeight="1" outlineLevel="1">
      <c r="A14" s="79" t="s">
        <v>43</v>
      </c>
      <c r="B14" s="9" t="s">
        <v>243</v>
      </c>
      <c r="C14" s="9" t="s">
        <v>244</v>
      </c>
      <c r="D14" s="9" t="s">
        <v>61</v>
      </c>
      <c r="E14" s="9" t="s">
        <v>62</v>
      </c>
      <c r="F14" s="9" t="s">
        <v>247</v>
      </c>
      <c r="G14" s="9" t="s">
        <v>160</v>
      </c>
      <c r="H14" s="11">
        <v>190.64400000000001</v>
      </c>
      <c r="I14" s="11">
        <v>190.64400000000001</v>
      </c>
      <c r="J14" s="11"/>
      <c r="K14" s="11"/>
      <c r="L14" s="11"/>
      <c r="M14" s="11">
        <v>190.64400000000001</v>
      </c>
      <c r="N14" s="11"/>
      <c r="O14" s="9"/>
      <c r="P14" s="9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3.25" customHeight="1" outlineLevel="1">
      <c r="A15" s="79" t="s">
        <v>43</v>
      </c>
      <c r="B15" s="9" t="s">
        <v>248</v>
      </c>
      <c r="C15" s="9" t="s">
        <v>249</v>
      </c>
      <c r="D15" s="9" t="s">
        <v>61</v>
      </c>
      <c r="E15" s="9" t="s">
        <v>62</v>
      </c>
      <c r="F15" s="9" t="s">
        <v>247</v>
      </c>
      <c r="G15" s="9" t="s">
        <v>160</v>
      </c>
      <c r="H15" s="11">
        <v>333</v>
      </c>
      <c r="I15" s="11">
        <v>333</v>
      </c>
      <c r="J15" s="11"/>
      <c r="K15" s="11"/>
      <c r="L15" s="11"/>
      <c r="M15" s="11">
        <v>333</v>
      </c>
      <c r="N15" s="11"/>
      <c r="O15" s="9"/>
      <c r="P15" s="9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3.25" customHeight="1" outlineLevel="1">
      <c r="A16" s="79" t="s">
        <v>43</v>
      </c>
      <c r="B16" s="9" t="s">
        <v>250</v>
      </c>
      <c r="C16" s="9" t="s">
        <v>251</v>
      </c>
      <c r="D16" s="9" t="s">
        <v>69</v>
      </c>
      <c r="E16" s="9" t="s">
        <v>70</v>
      </c>
      <c r="F16" s="9" t="s">
        <v>252</v>
      </c>
      <c r="G16" s="9" t="s">
        <v>162</v>
      </c>
      <c r="H16" s="11">
        <v>357.2</v>
      </c>
      <c r="I16" s="11">
        <v>357.2</v>
      </c>
      <c r="J16" s="11"/>
      <c r="K16" s="11"/>
      <c r="L16" s="11"/>
      <c r="M16" s="11">
        <v>357.2</v>
      </c>
      <c r="N16" s="11"/>
      <c r="O16" s="9"/>
      <c r="P16" s="9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3.25" customHeight="1" outlineLevel="1">
      <c r="A17" s="79" t="s">
        <v>43</v>
      </c>
      <c r="B17" s="9" t="s">
        <v>253</v>
      </c>
      <c r="C17" s="9" t="s">
        <v>254</v>
      </c>
      <c r="D17" s="9" t="s">
        <v>86</v>
      </c>
      <c r="E17" s="9" t="s">
        <v>87</v>
      </c>
      <c r="F17" s="9" t="s">
        <v>255</v>
      </c>
      <c r="G17" s="9" t="s">
        <v>168</v>
      </c>
      <c r="H17" s="11">
        <v>132.30509799999999</v>
      </c>
      <c r="I17" s="11">
        <v>132.30509799999999</v>
      </c>
      <c r="J17" s="11"/>
      <c r="K17" s="11"/>
      <c r="L17" s="11"/>
      <c r="M17" s="11">
        <v>132.30509799999999</v>
      </c>
      <c r="N17" s="11"/>
      <c r="O17" s="9"/>
      <c r="P17" s="9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3.25" customHeight="1" outlineLevel="1">
      <c r="A18" s="79" t="s">
        <v>43</v>
      </c>
      <c r="B18" s="9" t="s">
        <v>256</v>
      </c>
      <c r="C18" s="9" t="s">
        <v>257</v>
      </c>
      <c r="D18" s="9" t="s">
        <v>88</v>
      </c>
      <c r="E18" s="9" t="s">
        <v>89</v>
      </c>
      <c r="F18" s="9" t="s">
        <v>258</v>
      </c>
      <c r="G18" s="9" t="s">
        <v>173</v>
      </c>
      <c r="H18" s="11">
        <v>7.7826529999999998</v>
      </c>
      <c r="I18" s="11">
        <v>7.7826529999999998</v>
      </c>
      <c r="J18" s="11"/>
      <c r="K18" s="11"/>
      <c r="L18" s="11"/>
      <c r="M18" s="11">
        <v>7.7826529999999998</v>
      </c>
      <c r="N18" s="11"/>
      <c r="O18" s="9"/>
      <c r="P18" s="9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3.25" customHeight="1" outlineLevel="1">
      <c r="A19" s="79" t="s">
        <v>43</v>
      </c>
      <c r="B19" s="9" t="s">
        <v>259</v>
      </c>
      <c r="C19" s="9" t="s">
        <v>260</v>
      </c>
      <c r="D19" s="9" t="s">
        <v>81</v>
      </c>
      <c r="E19" s="9" t="s">
        <v>80</v>
      </c>
      <c r="F19" s="9" t="s">
        <v>258</v>
      </c>
      <c r="G19" s="9" t="s">
        <v>173</v>
      </c>
      <c r="H19" s="11">
        <v>13.619642000000001</v>
      </c>
      <c r="I19" s="11">
        <v>13.619642000000001</v>
      </c>
      <c r="J19" s="11"/>
      <c r="K19" s="11"/>
      <c r="L19" s="11"/>
      <c r="M19" s="11">
        <v>13.619642000000001</v>
      </c>
      <c r="N19" s="11"/>
      <c r="O19" s="9"/>
      <c r="P19" s="9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3.25" customHeight="1" outlineLevel="1">
      <c r="A20" s="79" t="s">
        <v>43</v>
      </c>
      <c r="B20" s="9" t="s">
        <v>261</v>
      </c>
      <c r="C20" s="9" t="s">
        <v>262</v>
      </c>
      <c r="D20" s="9" t="s">
        <v>88</v>
      </c>
      <c r="E20" s="9" t="s">
        <v>89</v>
      </c>
      <c r="F20" s="9" t="s">
        <v>258</v>
      </c>
      <c r="G20" s="9" t="s">
        <v>173</v>
      </c>
      <c r="H20" s="11">
        <v>7.6874000000000002</v>
      </c>
      <c r="I20" s="11">
        <v>7.6874000000000002</v>
      </c>
      <c r="J20" s="11"/>
      <c r="K20" s="11"/>
      <c r="L20" s="11"/>
      <c r="M20" s="11">
        <v>7.6874000000000002</v>
      </c>
      <c r="N20" s="11"/>
      <c r="O20" s="9"/>
      <c r="P20" s="9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3.25" customHeight="1" outlineLevel="1">
      <c r="A21" s="79" t="s">
        <v>43</v>
      </c>
      <c r="B21" s="9" t="s">
        <v>263</v>
      </c>
      <c r="C21" s="9" t="s">
        <v>264</v>
      </c>
      <c r="D21" s="9" t="s">
        <v>94</v>
      </c>
      <c r="E21" s="9" t="s">
        <v>95</v>
      </c>
      <c r="F21" s="9" t="s">
        <v>265</v>
      </c>
      <c r="G21" s="9" t="s">
        <v>95</v>
      </c>
      <c r="H21" s="295">
        <v>283.83999999999997</v>
      </c>
      <c r="I21" s="295">
        <v>283.83999999999997</v>
      </c>
      <c r="J21" s="295"/>
      <c r="K21" s="295"/>
      <c r="L21" s="295"/>
      <c r="M21" s="295">
        <v>283.83999999999997</v>
      </c>
      <c r="N21" s="295"/>
      <c r="O21" s="9"/>
      <c r="P21" s="9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23.25" customHeight="1" outlineLevel="1">
      <c r="A22" s="79" t="s">
        <v>43</v>
      </c>
      <c r="B22" s="9" t="s">
        <v>266</v>
      </c>
      <c r="C22" s="9" t="s">
        <v>267</v>
      </c>
      <c r="D22" s="9" t="s">
        <v>61</v>
      </c>
      <c r="E22" s="9" t="s">
        <v>62</v>
      </c>
      <c r="F22" s="9" t="s">
        <v>268</v>
      </c>
      <c r="G22" s="9" t="s">
        <v>179</v>
      </c>
      <c r="H22" s="11">
        <v>50</v>
      </c>
      <c r="I22" s="11">
        <v>50</v>
      </c>
      <c r="J22" s="11"/>
      <c r="K22" s="11"/>
      <c r="L22" s="11"/>
      <c r="M22" s="11">
        <v>50</v>
      </c>
      <c r="N22" s="11"/>
      <c r="O22" s="9"/>
      <c r="P22" s="9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23.25" customHeight="1" outlineLevel="1">
      <c r="A23" s="79" t="s">
        <v>43</v>
      </c>
      <c r="B23" s="9" t="s">
        <v>266</v>
      </c>
      <c r="C23" s="9" t="s">
        <v>267</v>
      </c>
      <c r="D23" s="9" t="s">
        <v>61</v>
      </c>
      <c r="E23" s="9" t="s">
        <v>62</v>
      </c>
      <c r="F23" s="9" t="s">
        <v>269</v>
      </c>
      <c r="G23" s="9" t="s">
        <v>188</v>
      </c>
      <c r="H23" s="11">
        <v>64.915000000000006</v>
      </c>
      <c r="I23" s="11">
        <v>64.915000000000006</v>
      </c>
      <c r="J23" s="11"/>
      <c r="K23" s="11"/>
      <c r="L23" s="11"/>
      <c r="M23" s="11">
        <v>64.915000000000006</v>
      </c>
      <c r="N23" s="11"/>
      <c r="O23" s="9"/>
      <c r="P23" s="9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23.25" customHeight="1" outlineLevel="1">
      <c r="A24" s="79" t="s">
        <v>43</v>
      </c>
      <c r="B24" s="9" t="s">
        <v>266</v>
      </c>
      <c r="C24" s="9" t="s">
        <v>267</v>
      </c>
      <c r="D24" s="9" t="s">
        <v>61</v>
      </c>
      <c r="E24" s="9" t="s">
        <v>62</v>
      </c>
      <c r="F24" s="9" t="s">
        <v>270</v>
      </c>
      <c r="G24" s="9" t="s">
        <v>182</v>
      </c>
      <c r="H24" s="11">
        <v>11.5</v>
      </c>
      <c r="I24" s="11">
        <v>11.5</v>
      </c>
      <c r="J24" s="11"/>
      <c r="K24" s="11"/>
      <c r="L24" s="11"/>
      <c r="M24" s="11">
        <v>11.5</v>
      </c>
      <c r="N24" s="11"/>
      <c r="O24" s="9"/>
      <c r="P24" s="9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23.25" customHeight="1" outlineLevel="1">
      <c r="A25" s="79" t="s">
        <v>43</v>
      </c>
      <c r="B25" s="9" t="s">
        <v>266</v>
      </c>
      <c r="C25" s="9" t="s">
        <v>267</v>
      </c>
      <c r="D25" s="9" t="s">
        <v>61</v>
      </c>
      <c r="E25" s="9" t="s">
        <v>62</v>
      </c>
      <c r="F25" s="9" t="s">
        <v>271</v>
      </c>
      <c r="G25" s="9" t="s">
        <v>185</v>
      </c>
      <c r="H25" s="11">
        <v>55</v>
      </c>
      <c r="I25" s="11">
        <v>55</v>
      </c>
      <c r="J25" s="11"/>
      <c r="K25" s="11"/>
      <c r="L25" s="11"/>
      <c r="M25" s="11">
        <v>55</v>
      </c>
      <c r="N25" s="11"/>
      <c r="O25" s="9"/>
      <c r="P25" s="9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23.25" customHeight="1" outlineLevel="1">
      <c r="A26" s="79" t="s">
        <v>43</v>
      </c>
      <c r="B26" s="9" t="s">
        <v>266</v>
      </c>
      <c r="C26" s="9" t="s">
        <v>267</v>
      </c>
      <c r="D26" s="9" t="s">
        <v>61</v>
      </c>
      <c r="E26" s="9" t="s">
        <v>62</v>
      </c>
      <c r="F26" s="9" t="s">
        <v>272</v>
      </c>
      <c r="G26" s="9" t="s">
        <v>183</v>
      </c>
      <c r="H26" s="11">
        <v>40</v>
      </c>
      <c r="I26" s="11">
        <v>40</v>
      </c>
      <c r="J26" s="11"/>
      <c r="K26" s="11"/>
      <c r="L26" s="11"/>
      <c r="M26" s="11">
        <v>40</v>
      </c>
      <c r="N26" s="11"/>
      <c r="O26" s="9"/>
      <c r="P26" s="9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3.25" customHeight="1" outlineLevel="1">
      <c r="A27" s="79" t="s">
        <v>43</v>
      </c>
      <c r="B27" s="9" t="s">
        <v>266</v>
      </c>
      <c r="C27" s="9" t="s">
        <v>267</v>
      </c>
      <c r="D27" s="9" t="s">
        <v>61</v>
      </c>
      <c r="E27" s="9" t="s">
        <v>62</v>
      </c>
      <c r="F27" s="9" t="s">
        <v>273</v>
      </c>
      <c r="G27" s="9" t="s">
        <v>186</v>
      </c>
      <c r="H27" s="11">
        <v>158</v>
      </c>
      <c r="I27" s="11">
        <v>158</v>
      </c>
      <c r="J27" s="11"/>
      <c r="K27" s="11"/>
      <c r="L27" s="11"/>
      <c r="M27" s="11">
        <v>158</v>
      </c>
      <c r="N27" s="11"/>
      <c r="O27" s="9"/>
      <c r="P27" s="9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23.25" customHeight="1" outlineLevel="1">
      <c r="A28" s="79" t="s">
        <v>43</v>
      </c>
      <c r="B28" s="9" t="s">
        <v>266</v>
      </c>
      <c r="C28" s="9" t="s">
        <v>267</v>
      </c>
      <c r="D28" s="9" t="s">
        <v>61</v>
      </c>
      <c r="E28" s="9" t="s">
        <v>62</v>
      </c>
      <c r="F28" s="9" t="s">
        <v>274</v>
      </c>
      <c r="G28" s="9" t="s">
        <v>187</v>
      </c>
      <c r="H28" s="11">
        <v>20</v>
      </c>
      <c r="I28" s="11">
        <v>20</v>
      </c>
      <c r="J28" s="11"/>
      <c r="K28" s="11"/>
      <c r="L28" s="11"/>
      <c r="M28" s="11">
        <v>20</v>
      </c>
      <c r="N28" s="11"/>
      <c r="O28" s="9"/>
      <c r="P28" s="9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23.25" customHeight="1" outlineLevel="1">
      <c r="A29" s="79" t="s">
        <v>43</v>
      </c>
      <c r="B29" s="9" t="s">
        <v>266</v>
      </c>
      <c r="C29" s="9" t="s">
        <v>267</v>
      </c>
      <c r="D29" s="9" t="s">
        <v>61</v>
      </c>
      <c r="E29" s="9" t="s">
        <v>62</v>
      </c>
      <c r="F29" s="9" t="s">
        <v>275</v>
      </c>
      <c r="G29" s="9" t="s">
        <v>190</v>
      </c>
      <c r="H29" s="11">
        <v>14</v>
      </c>
      <c r="I29" s="11">
        <v>14</v>
      </c>
      <c r="J29" s="11"/>
      <c r="K29" s="11"/>
      <c r="L29" s="11"/>
      <c r="M29" s="11">
        <v>14</v>
      </c>
      <c r="N29" s="11"/>
      <c r="O29" s="9"/>
      <c r="P29" s="9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3.25" customHeight="1" outlineLevel="1">
      <c r="A30" s="79" t="s">
        <v>43</v>
      </c>
      <c r="B30" s="9" t="s">
        <v>266</v>
      </c>
      <c r="C30" s="9" t="s">
        <v>267</v>
      </c>
      <c r="D30" s="9" t="s">
        <v>61</v>
      </c>
      <c r="E30" s="9" t="s">
        <v>62</v>
      </c>
      <c r="F30" s="9" t="s">
        <v>276</v>
      </c>
      <c r="G30" s="9" t="s">
        <v>192</v>
      </c>
      <c r="H30" s="11">
        <v>15.3</v>
      </c>
      <c r="I30" s="11">
        <v>15.3</v>
      </c>
      <c r="J30" s="11"/>
      <c r="K30" s="11"/>
      <c r="L30" s="11"/>
      <c r="M30" s="11">
        <v>15.3</v>
      </c>
      <c r="N30" s="11"/>
      <c r="O30" s="9"/>
      <c r="P30" s="9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3.25" customHeight="1" outlineLevel="1">
      <c r="A31" s="79" t="s">
        <v>43</v>
      </c>
      <c r="B31" s="9" t="s">
        <v>277</v>
      </c>
      <c r="C31" s="9" t="s">
        <v>278</v>
      </c>
      <c r="D31" s="9" t="s">
        <v>67</v>
      </c>
      <c r="E31" s="9" t="s">
        <v>68</v>
      </c>
      <c r="F31" s="9" t="s">
        <v>268</v>
      </c>
      <c r="G31" s="9" t="s">
        <v>179</v>
      </c>
      <c r="H31" s="11">
        <v>0.23117799999999999</v>
      </c>
      <c r="I31" s="11">
        <v>0.23117799999999999</v>
      </c>
      <c r="J31" s="11"/>
      <c r="K31" s="11"/>
      <c r="L31" s="11"/>
      <c r="M31" s="11">
        <v>0.23117799999999999</v>
      </c>
      <c r="N31" s="11"/>
      <c r="O31" s="9"/>
      <c r="P31" s="9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3.25" customHeight="1" outlineLevel="1">
      <c r="A32" s="79" t="s">
        <v>43</v>
      </c>
      <c r="B32" s="9" t="s">
        <v>279</v>
      </c>
      <c r="C32" s="9" t="s">
        <v>280</v>
      </c>
      <c r="D32" s="9" t="s">
        <v>67</v>
      </c>
      <c r="E32" s="9" t="s">
        <v>68</v>
      </c>
      <c r="F32" s="9" t="s">
        <v>268</v>
      </c>
      <c r="G32" s="9" t="s">
        <v>179</v>
      </c>
      <c r="H32" s="11">
        <v>4.8150180000000002</v>
      </c>
      <c r="I32" s="11">
        <v>4.8150180000000002</v>
      </c>
      <c r="J32" s="11"/>
      <c r="K32" s="11"/>
      <c r="L32" s="11"/>
      <c r="M32" s="11">
        <v>4.8150180000000002</v>
      </c>
      <c r="N32" s="11"/>
      <c r="O32" s="9"/>
      <c r="P32" s="9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23.25" customHeight="1" outlineLevel="1">
      <c r="A33" s="79" t="s">
        <v>43</v>
      </c>
      <c r="B33" s="9" t="s">
        <v>281</v>
      </c>
      <c r="C33" s="9" t="s">
        <v>190</v>
      </c>
      <c r="D33" s="9" t="s">
        <v>61</v>
      </c>
      <c r="E33" s="9" t="s">
        <v>62</v>
      </c>
      <c r="F33" s="9" t="s">
        <v>275</v>
      </c>
      <c r="G33" s="9" t="s">
        <v>190</v>
      </c>
      <c r="H33" s="11">
        <v>16.585902000000001</v>
      </c>
      <c r="I33" s="11">
        <v>16.585902000000001</v>
      </c>
      <c r="J33" s="11"/>
      <c r="K33" s="11"/>
      <c r="L33" s="11"/>
      <c r="M33" s="11">
        <v>16.585902000000001</v>
      </c>
      <c r="N33" s="11"/>
      <c r="O33" s="9"/>
      <c r="P33" s="9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3.25" customHeight="1" outlineLevel="1">
      <c r="A34" s="79" t="s">
        <v>43</v>
      </c>
      <c r="B34" s="9" t="s">
        <v>282</v>
      </c>
      <c r="C34" s="9" t="s">
        <v>196</v>
      </c>
      <c r="D34" s="9" t="s">
        <v>61</v>
      </c>
      <c r="E34" s="9" t="s">
        <v>62</v>
      </c>
      <c r="F34" s="9" t="s">
        <v>283</v>
      </c>
      <c r="G34" s="9" t="s">
        <v>196</v>
      </c>
      <c r="H34" s="11">
        <v>38.937551999999997</v>
      </c>
      <c r="I34" s="11">
        <v>38.937551999999997</v>
      </c>
      <c r="J34" s="11"/>
      <c r="K34" s="11"/>
      <c r="L34" s="11"/>
      <c r="M34" s="11">
        <v>38.937551999999997</v>
      </c>
      <c r="N34" s="11"/>
      <c r="O34" s="9"/>
      <c r="P34" s="9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23.25" customHeight="1" outlineLevel="1">
      <c r="A35" s="79" t="s">
        <v>43</v>
      </c>
      <c r="B35" s="9" t="s">
        <v>282</v>
      </c>
      <c r="C35" s="9" t="s">
        <v>196</v>
      </c>
      <c r="D35" s="9" t="s">
        <v>67</v>
      </c>
      <c r="E35" s="9" t="s">
        <v>68</v>
      </c>
      <c r="F35" s="9" t="s">
        <v>283</v>
      </c>
      <c r="G35" s="9" t="s">
        <v>196</v>
      </c>
      <c r="H35" s="11">
        <v>15.911414000000001</v>
      </c>
      <c r="I35" s="11">
        <v>15.911414000000001</v>
      </c>
      <c r="J35" s="11"/>
      <c r="K35" s="11"/>
      <c r="L35" s="11"/>
      <c r="M35" s="11">
        <v>15.911414000000001</v>
      </c>
      <c r="N35" s="11"/>
      <c r="O35" s="9"/>
      <c r="P35" s="9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23.25" customHeight="1" outlineLevel="1">
      <c r="A36" s="79" t="s">
        <v>43</v>
      </c>
      <c r="B36" s="9" t="s">
        <v>284</v>
      </c>
      <c r="C36" s="9" t="s">
        <v>198</v>
      </c>
      <c r="D36" s="9" t="s">
        <v>61</v>
      </c>
      <c r="E36" s="9" t="s">
        <v>62</v>
      </c>
      <c r="F36" s="9" t="s">
        <v>285</v>
      </c>
      <c r="G36" s="9" t="s">
        <v>198</v>
      </c>
      <c r="H36" s="11">
        <v>43.75094</v>
      </c>
      <c r="I36" s="11">
        <v>43.75094</v>
      </c>
      <c r="J36" s="11"/>
      <c r="K36" s="11"/>
      <c r="L36" s="11"/>
      <c r="M36" s="11">
        <v>43.75094</v>
      </c>
      <c r="N36" s="11"/>
      <c r="O36" s="9"/>
      <c r="P36" s="9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23.25" customHeight="1" outlineLevel="1">
      <c r="A37" s="79" t="s">
        <v>43</v>
      </c>
      <c r="B37" s="9" t="s">
        <v>284</v>
      </c>
      <c r="C37" s="9" t="s">
        <v>198</v>
      </c>
      <c r="D37" s="9" t="s">
        <v>67</v>
      </c>
      <c r="E37" s="9" t="s">
        <v>68</v>
      </c>
      <c r="F37" s="9" t="s">
        <v>285</v>
      </c>
      <c r="G37" s="9" t="s">
        <v>198</v>
      </c>
      <c r="H37" s="11">
        <v>0.38435999999999998</v>
      </c>
      <c r="I37" s="11">
        <v>0.38435999999999998</v>
      </c>
      <c r="J37" s="11"/>
      <c r="K37" s="11"/>
      <c r="L37" s="11"/>
      <c r="M37" s="11">
        <v>0.38435999999999998</v>
      </c>
      <c r="N37" s="11"/>
      <c r="O37" s="9"/>
      <c r="P37" s="9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23.25" customHeight="1" outlineLevel="1">
      <c r="A38" s="79" t="s">
        <v>43</v>
      </c>
      <c r="B38" s="9" t="s">
        <v>284</v>
      </c>
      <c r="C38" s="9" t="s">
        <v>198</v>
      </c>
      <c r="D38" s="9" t="s">
        <v>67</v>
      </c>
      <c r="E38" s="9" t="s">
        <v>68</v>
      </c>
      <c r="F38" s="9" t="s">
        <v>285</v>
      </c>
      <c r="G38" s="9" t="s">
        <v>198</v>
      </c>
      <c r="H38" s="11">
        <v>16.798507000000001</v>
      </c>
      <c r="I38" s="11">
        <v>16.798507000000001</v>
      </c>
      <c r="J38" s="11"/>
      <c r="K38" s="11"/>
      <c r="L38" s="11"/>
      <c r="M38" s="11">
        <v>16.798507000000001</v>
      </c>
      <c r="N38" s="11"/>
      <c r="O38" s="9"/>
      <c r="P38" s="9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3.25" customHeight="1" outlineLevel="1">
      <c r="A39" s="79" t="s">
        <v>43</v>
      </c>
      <c r="B39" s="9" t="s">
        <v>286</v>
      </c>
      <c r="C39" s="9" t="s">
        <v>206</v>
      </c>
      <c r="D39" s="9" t="s">
        <v>67</v>
      </c>
      <c r="E39" s="9" t="s">
        <v>68</v>
      </c>
      <c r="F39" s="9" t="s">
        <v>287</v>
      </c>
      <c r="G39" s="9" t="s">
        <v>206</v>
      </c>
      <c r="H39" s="11">
        <v>0.8024</v>
      </c>
      <c r="I39" s="11">
        <v>0.8024</v>
      </c>
      <c r="J39" s="11"/>
      <c r="K39" s="11"/>
      <c r="L39" s="11"/>
      <c r="M39" s="11">
        <v>0.8024</v>
      </c>
      <c r="N39" s="11"/>
      <c r="O39" s="9"/>
      <c r="P39" s="9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23.25" customHeight="1" outlineLevel="1">
      <c r="A40" s="79" t="s">
        <v>43</v>
      </c>
      <c r="B40" s="9" t="s">
        <v>286</v>
      </c>
      <c r="C40" s="9" t="s">
        <v>206</v>
      </c>
      <c r="D40" s="9" t="s">
        <v>67</v>
      </c>
      <c r="E40" s="9" t="s">
        <v>68</v>
      </c>
      <c r="F40" s="9" t="s">
        <v>287</v>
      </c>
      <c r="G40" s="9" t="s">
        <v>206</v>
      </c>
      <c r="H40" s="11">
        <v>12.974399999999999</v>
      </c>
      <c r="I40" s="11">
        <v>12.974399999999999</v>
      </c>
      <c r="J40" s="11"/>
      <c r="K40" s="11"/>
      <c r="L40" s="11"/>
      <c r="M40" s="11">
        <v>12.974399999999999</v>
      </c>
      <c r="N40" s="11"/>
      <c r="O40" s="9"/>
      <c r="P40" s="9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23.25" customHeight="1" outlineLevel="1">
      <c r="A41" s="79" t="s">
        <v>43</v>
      </c>
      <c r="B41" s="9" t="s">
        <v>286</v>
      </c>
      <c r="C41" s="9" t="s">
        <v>206</v>
      </c>
      <c r="D41" s="9" t="s">
        <v>67</v>
      </c>
      <c r="E41" s="9" t="s">
        <v>68</v>
      </c>
      <c r="F41" s="9" t="s">
        <v>288</v>
      </c>
      <c r="G41" s="9" t="s">
        <v>208</v>
      </c>
      <c r="H41" s="11">
        <v>2.4</v>
      </c>
      <c r="I41" s="11">
        <v>2.4</v>
      </c>
      <c r="J41" s="11"/>
      <c r="K41" s="11"/>
      <c r="L41" s="11"/>
      <c r="M41" s="11">
        <v>2.4</v>
      </c>
      <c r="N41" s="11"/>
      <c r="O41" s="9"/>
      <c r="P41" s="9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23.25" customHeight="1" outlineLevel="1">
      <c r="A42" s="79" t="s">
        <v>43</v>
      </c>
      <c r="B42" s="9" t="s">
        <v>289</v>
      </c>
      <c r="C42" s="9" t="s">
        <v>290</v>
      </c>
      <c r="D42" s="9" t="s">
        <v>73</v>
      </c>
      <c r="E42" s="9" t="s">
        <v>74</v>
      </c>
      <c r="F42" s="9" t="s">
        <v>288</v>
      </c>
      <c r="G42" s="9" t="s">
        <v>208</v>
      </c>
      <c r="H42" s="11">
        <v>3.05</v>
      </c>
      <c r="I42" s="11">
        <v>3.05</v>
      </c>
      <c r="J42" s="11"/>
      <c r="K42" s="11"/>
      <c r="L42" s="11"/>
      <c r="M42" s="11">
        <v>3.05</v>
      </c>
      <c r="N42" s="11"/>
      <c r="O42" s="9"/>
      <c r="P42" s="9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23.25" customHeight="1" outlineLevel="1">
      <c r="A43" s="79" t="s">
        <v>43</v>
      </c>
      <c r="B43" s="9" t="s">
        <v>291</v>
      </c>
      <c r="C43" s="9" t="s">
        <v>292</v>
      </c>
      <c r="D43" s="9" t="s">
        <v>86</v>
      </c>
      <c r="E43" s="9" t="s">
        <v>87</v>
      </c>
      <c r="F43" s="9" t="s">
        <v>293</v>
      </c>
      <c r="G43" s="9" t="s">
        <v>209</v>
      </c>
      <c r="H43" s="11">
        <v>5</v>
      </c>
      <c r="I43" s="11">
        <v>5</v>
      </c>
      <c r="J43" s="11"/>
      <c r="K43" s="11"/>
      <c r="L43" s="11"/>
      <c r="M43" s="11">
        <v>5</v>
      </c>
      <c r="N43" s="11"/>
      <c r="O43" s="9"/>
      <c r="P43" s="9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23.25" customHeight="1" outlineLevel="1">
      <c r="A44" s="79" t="s">
        <v>43</v>
      </c>
      <c r="B44" s="9" t="s">
        <v>294</v>
      </c>
      <c r="C44" s="9" t="s">
        <v>295</v>
      </c>
      <c r="D44" s="9" t="s">
        <v>77</v>
      </c>
      <c r="E44" s="9" t="s">
        <v>78</v>
      </c>
      <c r="F44" s="9" t="s">
        <v>258</v>
      </c>
      <c r="G44" s="9" t="s">
        <v>173</v>
      </c>
      <c r="H44" s="11">
        <v>30</v>
      </c>
      <c r="I44" s="11"/>
      <c r="J44" s="11"/>
      <c r="K44" s="11"/>
      <c r="L44" s="11"/>
      <c r="M44" s="11">
        <v>30</v>
      </c>
      <c r="N44" s="11">
        <v>-30</v>
      </c>
      <c r="O44" s="9"/>
      <c r="P44" s="9"/>
      <c r="Q44" s="11"/>
      <c r="R44" s="11"/>
      <c r="S44" s="11"/>
      <c r="T44" s="11"/>
      <c r="U44" s="11">
        <v>30</v>
      </c>
      <c r="V44" s="11"/>
      <c r="W44" s="11"/>
      <c r="X44" s="11"/>
      <c r="Y44" s="11"/>
      <c r="Z44" s="11">
        <v>30</v>
      </c>
    </row>
    <row r="45" spans="1:26" ht="23.25" customHeight="1" outlineLevel="1">
      <c r="A45" s="79" t="s">
        <v>43</v>
      </c>
      <c r="B45" s="9" t="s">
        <v>294</v>
      </c>
      <c r="C45" s="9" t="s">
        <v>295</v>
      </c>
      <c r="D45" s="9" t="s">
        <v>86</v>
      </c>
      <c r="E45" s="9" t="s">
        <v>87</v>
      </c>
      <c r="F45" s="9" t="s">
        <v>258</v>
      </c>
      <c r="G45" s="9" t="s">
        <v>173</v>
      </c>
      <c r="H45" s="11">
        <v>150</v>
      </c>
      <c r="I45" s="11"/>
      <c r="J45" s="11"/>
      <c r="K45" s="11"/>
      <c r="L45" s="11"/>
      <c r="M45" s="11">
        <v>150</v>
      </c>
      <c r="N45" s="11">
        <v>-150</v>
      </c>
      <c r="O45" s="9"/>
      <c r="P45" s="9"/>
      <c r="Q45" s="11"/>
      <c r="R45" s="11"/>
      <c r="S45" s="11"/>
      <c r="T45" s="11"/>
      <c r="U45" s="11">
        <v>150</v>
      </c>
      <c r="V45" s="11"/>
      <c r="W45" s="11"/>
      <c r="X45" s="11"/>
      <c r="Y45" s="11"/>
      <c r="Z45" s="11">
        <v>150</v>
      </c>
    </row>
    <row r="46" spans="1:26" ht="23.25" customHeight="1" outlineLevel="1">
      <c r="A46" s="79" t="s">
        <v>43</v>
      </c>
      <c r="B46" s="9" t="s">
        <v>296</v>
      </c>
      <c r="C46" s="9" t="s">
        <v>297</v>
      </c>
      <c r="D46" s="9" t="s">
        <v>61</v>
      </c>
      <c r="E46" s="9" t="s">
        <v>62</v>
      </c>
      <c r="F46" s="9" t="s">
        <v>247</v>
      </c>
      <c r="G46" s="9" t="s">
        <v>160</v>
      </c>
      <c r="H46" s="11">
        <v>500</v>
      </c>
      <c r="I46" s="11"/>
      <c r="J46" s="11"/>
      <c r="K46" s="11"/>
      <c r="L46" s="11"/>
      <c r="M46" s="11">
        <v>500</v>
      </c>
      <c r="N46" s="11">
        <v>-500</v>
      </c>
      <c r="O46" s="9"/>
      <c r="P46" s="9"/>
      <c r="Q46" s="11"/>
      <c r="R46" s="11"/>
      <c r="S46" s="11"/>
      <c r="T46" s="11"/>
      <c r="U46" s="11">
        <v>500</v>
      </c>
      <c r="V46" s="11"/>
      <c r="W46" s="11"/>
      <c r="X46" s="11"/>
      <c r="Y46" s="11"/>
      <c r="Z46" s="11">
        <v>500</v>
      </c>
    </row>
    <row r="47" spans="1:26" ht="17.25" customHeight="1">
      <c r="A47" s="215" t="s">
        <v>96</v>
      </c>
      <c r="B47" s="216"/>
      <c r="C47" s="216"/>
      <c r="D47" s="216"/>
      <c r="E47" s="216"/>
      <c r="F47" s="216"/>
      <c r="G47" s="217"/>
      <c r="H47" s="11">
        <v>4439.395552</v>
      </c>
      <c r="I47" s="11">
        <v>3759.395552</v>
      </c>
      <c r="J47" s="11"/>
      <c r="K47" s="11"/>
      <c r="L47" s="11"/>
      <c r="M47" s="11">
        <v>4439.395552</v>
      </c>
      <c r="N47" s="11">
        <v>-680</v>
      </c>
      <c r="O47" s="11"/>
      <c r="P47" s="11"/>
      <c r="Q47" s="11"/>
      <c r="R47" s="11"/>
      <c r="S47" s="11"/>
      <c r="T47" s="11"/>
      <c r="U47" s="11">
        <v>680</v>
      </c>
      <c r="V47" s="11"/>
      <c r="W47" s="11"/>
      <c r="X47" s="11"/>
      <c r="Y47" s="11"/>
      <c r="Z47" s="11">
        <v>680</v>
      </c>
    </row>
  </sheetData>
  <mergeCells count="32">
    <mergeCell ref="Z6:Z7"/>
    <mergeCell ref="U6:U7"/>
    <mergeCell ref="V6:V7"/>
    <mergeCell ref="W6:W7"/>
    <mergeCell ref="X6:X7"/>
    <mergeCell ref="Y6:Y7"/>
    <mergeCell ref="P6:P7"/>
    <mergeCell ref="Q6:Q7"/>
    <mergeCell ref="R6:R7"/>
    <mergeCell ref="S6:S7"/>
    <mergeCell ref="T5:T7"/>
    <mergeCell ref="K6:K7"/>
    <mergeCell ref="L6:L7"/>
    <mergeCell ref="M6:M7"/>
    <mergeCell ref="N6:N7"/>
    <mergeCell ref="O6:O7"/>
    <mergeCell ref="I6:J6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A2:Z2"/>
    <mergeCell ref="A3:G3"/>
    <mergeCell ref="H4:Z4"/>
    <mergeCell ref="I5:P5"/>
    <mergeCell ref="Q5:S5"/>
    <mergeCell ref="U5:Z5"/>
  </mergeCells>
  <phoneticPr fontId="31" type="noConversion"/>
  <pageMargins left="0.75" right="0.75" top="1" bottom="1" header="0.5" footer="0.5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  <pageSetUpPr fitToPage="1"/>
  </sheetPr>
  <dimension ref="A1:W33"/>
  <sheetViews>
    <sheetView showZeros="0" topLeftCell="E1" zoomScaleNormal="100" workbookViewId="0">
      <selection activeCell="I9" sqref="I9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0" width="10.75" customWidth="1"/>
    <col min="11" max="11" width="11" customWidth="1"/>
    <col min="12" max="14" width="12.25" customWidth="1"/>
    <col min="15" max="15" width="12.75" customWidth="1"/>
    <col min="16" max="17" width="11.125" customWidth="1"/>
    <col min="19" max="19" width="10.25" customWidth="1"/>
    <col min="20" max="21" width="11.875" customWidth="1"/>
    <col min="22" max="22" width="11.75" customWidth="1"/>
    <col min="23" max="23" width="10.25" customWidth="1"/>
  </cols>
  <sheetData>
    <row r="1" spans="1:23" ht="13.5" customHeight="1">
      <c r="B1" s="72"/>
      <c r="E1" s="1"/>
      <c r="F1" s="1"/>
      <c r="G1" s="1"/>
      <c r="H1" s="1"/>
      <c r="U1" s="72"/>
      <c r="W1" s="73" t="s">
        <v>298</v>
      </c>
    </row>
    <row r="2" spans="1:23" ht="27.75" customHeight="1">
      <c r="A2" s="162" t="s">
        <v>299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</row>
    <row r="3" spans="1:23" ht="13.5" customHeight="1">
      <c r="A3" s="191" t="str">
        <f>"单位名称："&amp;"曲靖市第二中学"</f>
        <v>单位名称：曲靖市第二中学</v>
      </c>
      <c r="B3" s="224"/>
      <c r="C3" s="224"/>
      <c r="D3" s="224"/>
      <c r="E3" s="224"/>
      <c r="F3" s="224"/>
      <c r="G3" s="224"/>
      <c r="H3" s="224"/>
      <c r="I3" s="4"/>
      <c r="J3" s="4"/>
      <c r="K3" s="4"/>
      <c r="L3" s="4"/>
      <c r="M3" s="4"/>
      <c r="N3" s="4"/>
      <c r="O3" s="4"/>
      <c r="P3" s="4"/>
      <c r="Q3" s="4"/>
      <c r="U3" s="72"/>
      <c r="W3" s="118" t="s">
        <v>2</v>
      </c>
    </row>
    <row r="4" spans="1:23" ht="21.75" customHeight="1">
      <c r="A4" s="231" t="s">
        <v>300</v>
      </c>
      <c r="B4" s="209" t="s">
        <v>226</v>
      </c>
      <c r="C4" s="231" t="s">
        <v>227</v>
      </c>
      <c r="D4" s="231" t="s">
        <v>225</v>
      </c>
      <c r="E4" s="209" t="s">
        <v>228</v>
      </c>
      <c r="F4" s="209" t="s">
        <v>229</v>
      </c>
      <c r="G4" s="209" t="s">
        <v>301</v>
      </c>
      <c r="H4" s="209" t="s">
        <v>302</v>
      </c>
      <c r="I4" s="168" t="s">
        <v>29</v>
      </c>
      <c r="J4" s="168" t="s">
        <v>303</v>
      </c>
      <c r="K4" s="168"/>
      <c r="L4" s="168"/>
      <c r="M4" s="168"/>
      <c r="N4" s="168" t="s">
        <v>234</v>
      </c>
      <c r="O4" s="168"/>
      <c r="P4" s="168"/>
      <c r="Q4" s="209" t="s">
        <v>35</v>
      </c>
      <c r="R4" s="168" t="s">
        <v>36</v>
      </c>
      <c r="S4" s="168"/>
      <c r="T4" s="168"/>
      <c r="U4" s="168"/>
      <c r="V4" s="168"/>
      <c r="W4" s="168"/>
    </row>
    <row r="5" spans="1:23" ht="21.75" customHeight="1">
      <c r="A5" s="231"/>
      <c r="B5" s="168"/>
      <c r="C5" s="231"/>
      <c r="D5" s="231"/>
      <c r="E5" s="225"/>
      <c r="F5" s="225"/>
      <c r="G5" s="225"/>
      <c r="H5" s="225"/>
      <c r="I5" s="168"/>
      <c r="J5" s="226" t="s">
        <v>32</v>
      </c>
      <c r="K5" s="168"/>
      <c r="L5" s="209" t="s">
        <v>33</v>
      </c>
      <c r="M5" s="209" t="s">
        <v>34</v>
      </c>
      <c r="N5" s="209" t="s">
        <v>32</v>
      </c>
      <c r="O5" s="209" t="s">
        <v>33</v>
      </c>
      <c r="P5" s="209" t="s">
        <v>34</v>
      </c>
      <c r="Q5" s="225"/>
      <c r="R5" s="209" t="s">
        <v>31</v>
      </c>
      <c r="S5" s="209" t="s">
        <v>37</v>
      </c>
      <c r="T5" s="209" t="s">
        <v>241</v>
      </c>
      <c r="U5" s="209" t="s">
        <v>39</v>
      </c>
      <c r="V5" s="209" t="s">
        <v>40</v>
      </c>
      <c r="W5" s="209" t="s">
        <v>41</v>
      </c>
    </row>
    <row r="6" spans="1:23" ht="21" customHeight="1">
      <c r="A6" s="168"/>
      <c r="B6" s="168"/>
      <c r="C6" s="168"/>
      <c r="D6" s="168"/>
      <c r="E6" s="168"/>
      <c r="F6" s="168"/>
      <c r="G6" s="168"/>
      <c r="H6" s="168"/>
      <c r="I6" s="168"/>
      <c r="J6" s="227" t="s">
        <v>31</v>
      </c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</row>
    <row r="7" spans="1:23" ht="39.75" customHeight="1">
      <c r="A7" s="231"/>
      <c r="B7" s="168"/>
      <c r="C7" s="231"/>
      <c r="D7" s="231"/>
      <c r="E7" s="209"/>
      <c r="F7" s="209"/>
      <c r="G7" s="209"/>
      <c r="H7" s="209"/>
      <c r="I7" s="168"/>
      <c r="J7" s="21" t="s">
        <v>31</v>
      </c>
      <c r="K7" s="21" t="s">
        <v>304</v>
      </c>
      <c r="L7" s="209"/>
      <c r="M7" s="209"/>
      <c r="N7" s="209"/>
      <c r="O7" s="209"/>
      <c r="P7" s="209"/>
      <c r="Q7" s="209"/>
      <c r="R7" s="209"/>
      <c r="S7" s="209"/>
      <c r="T7" s="209"/>
      <c r="U7" s="168"/>
      <c r="V7" s="209"/>
      <c r="W7" s="209"/>
    </row>
    <row r="8" spans="1:23" ht="15" customHeigh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7">
        <v>21</v>
      </c>
      <c r="V8" s="7">
        <v>22</v>
      </c>
      <c r="W8" s="7">
        <v>23</v>
      </c>
    </row>
    <row r="9" spans="1:23" ht="21" customHeight="1">
      <c r="A9" s="10"/>
      <c r="B9" s="10"/>
      <c r="C9" s="9" t="s">
        <v>305</v>
      </c>
      <c r="D9" s="10"/>
      <c r="E9" s="10"/>
      <c r="F9" s="10"/>
      <c r="G9" s="10"/>
      <c r="H9" s="10"/>
      <c r="I9" s="11">
        <v>0.6</v>
      </c>
      <c r="J9" s="11">
        <v>0.6</v>
      </c>
      <c r="K9" s="11">
        <v>0.6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23.25" customHeight="1">
      <c r="A10" s="9" t="s">
        <v>306</v>
      </c>
      <c r="B10" s="9" t="s">
        <v>307</v>
      </c>
      <c r="C10" s="9" t="s">
        <v>305</v>
      </c>
      <c r="D10" s="9" t="s">
        <v>43</v>
      </c>
      <c r="E10" s="9" t="s">
        <v>61</v>
      </c>
      <c r="F10" s="9" t="s">
        <v>62</v>
      </c>
      <c r="G10" s="9" t="s">
        <v>308</v>
      </c>
      <c r="H10" s="9" t="s">
        <v>175</v>
      </c>
      <c r="I10" s="11">
        <v>0.6</v>
      </c>
      <c r="J10" s="11">
        <v>0.6</v>
      </c>
      <c r="K10" s="11">
        <v>0.6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23.25" customHeight="1">
      <c r="A11" s="9"/>
      <c r="B11" s="9"/>
      <c r="C11" s="9" t="s">
        <v>309</v>
      </c>
      <c r="D11" s="9"/>
      <c r="E11" s="9"/>
      <c r="F11" s="9"/>
      <c r="G11" s="9"/>
      <c r="H11" s="9"/>
      <c r="I11" s="11">
        <v>3.552</v>
      </c>
      <c r="J11" s="11">
        <v>3.552</v>
      </c>
      <c r="K11" s="11">
        <v>3.552</v>
      </c>
      <c r="L11" s="11"/>
      <c r="M11" s="11"/>
      <c r="N11" s="11"/>
      <c r="O11" s="11"/>
      <c r="P11" s="9"/>
      <c r="Q11" s="11"/>
      <c r="R11" s="11"/>
      <c r="S11" s="11"/>
      <c r="T11" s="11"/>
      <c r="U11" s="11"/>
      <c r="V11" s="11"/>
      <c r="W11" s="11"/>
    </row>
    <row r="12" spans="1:23" ht="23.25" customHeight="1">
      <c r="A12" s="9" t="s">
        <v>306</v>
      </c>
      <c r="B12" s="9" t="s">
        <v>310</v>
      </c>
      <c r="C12" s="9" t="s">
        <v>309</v>
      </c>
      <c r="D12" s="9" t="s">
        <v>43</v>
      </c>
      <c r="E12" s="9" t="s">
        <v>61</v>
      </c>
      <c r="F12" s="9" t="s">
        <v>62</v>
      </c>
      <c r="G12" s="9" t="s">
        <v>308</v>
      </c>
      <c r="H12" s="9" t="s">
        <v>175</v>
      </c>
      <c r="I12" s="11">
        <v>3.552</v>
      </c>
      <c r="J12" s="11">
        <v>3.552</v>
      </c>
      <c r="K12" s="11">
        <v>3.552</v>
      </c>
      <c r="L12" s="11"/>
      <c r="M12" s="11"/>
      <c r="N12" s="11"/>
      <c r="O12" s="11"/>
      <c r="P12" s="9"/>
      <c r="Q12" s="11"/>
      <c r="R12" s="11"/>
      <c r="S12" s="11"/>
      <c r="T12" s="11"/>
      <c r="U12" s="11"/>
      <c r="V12" s="11"/>
      <c r="W12" s="11"/>
    </row>
    <row r="13" spans="1:23" ht="23.25" customHeight="1">
      <c r="A13" s="9"/>
      <c r="B13" s="9"/>
      <c r="C13" s="9" t="s">
        <v>311</v>
      </c>
      <c r="D13" s="9"/>
      <c r="E13" s="9"/>
      <c r="F13" s="9"/>
      <c r="G13" s="9"/>
      <c r="H13" s="9"/>
      <c r="I13" s="11">
        <v>0.67320000000000002</v>
      </c>
      <c r="J13" s="11">
        <v>0.67320000000000002</v>
      </c>
      <c r="K13" s="11">
        <v>0.67320000000000002</v>
      </c>
      <c r="L13" s="11"/>
      <c r="M13" s="11"/>
      <c r="N13" s="11"/>
      <c r="O13" s="11"/>
      <c r="P13" s="9"/>
      <c r="Q13" s="11"/>
      <c r="R13" s="11"/>
      <c r="S13" s="11"/>
      <c r="T13" s="11"/>
      <c r="U13" s="11"/>
      <c r="V13" s="11"/>
      <c r="W13" s="11"/>
    </row>
    <row r="14" spans="1:23" ht="23.25" customHeight="1">
      <c r="A14" s="9" t="s">
        <v>306</v>
      </c>
      <c r="B14" s="9" t="s">
        <v>312</v>
      </c>
      <c r="C14" s="9" t="s">
        <v>311</v>
      </c>
      <c r="D14" s="9" t="s">
        <v>43</v>
      </c>
      <c r="E14" s="9" t="s">
        <v>61</v>
      </c>
      <c r="F14" s="9" t="s">
        <v>62</v>
      </c>
      <c r="G14" s="9" t="s">
        <v>268</v>
      </c>
      <c r="H14" s="9" t="s">
        <v>179</v>
      </c>
      <c r="I14" s="11">
        <v>0.67320000000000002</v>
      </c>
      <c r="J14" s="11">
        <v>0.67320000000000002</v>
      </c>
      <c r="K14" s="11">
        <v>0.67320000000000002</v>
      </c>
      <c r="L14" s="11"/>
      <c r="M14" s="11"/>
      <c r="N14" s="11"/>
      <c r="O14" s="11"/>
      <c r="P14" s="9"/>
      <c r="Q14" s="11"/>
      <c r="R14" s="11"/>
      <c r="S14" s="11"/>
      <c r="T14" s="11"/>
      <c r="U14" s="11"/>
      <c r="V14" s="11"/>
      <c r="W14" s="11"/>
    </row>
    <row r="15" spans="1:23" ht="23.25" customHeight="1">
      <c r="A15" s="9"/>
      <c r="B15" s="9"/>
      <c r="C15" s="9" t="s">
        <v>313</v>
      </c>
      <c r="D15" s="9"/>
      <c r="E15" s="9"/>
      <c r="F15" s="9"/>
      <c r="G15" s="9"/>
      <c r="H15" s="9"/>
      <c r="I15" s="11">
        <v>1268.8</v>
      </c>
      <c r="J15" s="11">
        <v>41</v>
      </c>
      <c r="K15" s="11">
        <v>41</v>
      </c>
      <c r="L15" s="11"/>
      <c r="M15" s="11"/>
      <c r="N15" s="11"/>
      <c r="O15" s="11"/>
      <c r="P15" s="9"/>
      <c r="Q15" s="11">
        <v>923</v>
      </c>
      <c r="R15" s="11">
        <v>304.8</v>
      </c>
      <c r="S15" s="11"/>
      <c r="T15" s="11"/>
      <c r="U15" s="11"/>
      <c r="V15" s="11"/>
      <c r="W15" s="11">
        <v>304.8</v>
      </c>
    </row>
    <row r="16" spans="1:23" ht="23.25" customHeight="1">
      <c r="A16" s="9" t="s">
        <v>314</v>
      </c>
      <c r="B16" s="9" t="s">
        <v>315</v>
      </c>
      <c r="C16" s="9" t="s">
        <v>313</v>
      </c>
      <c r="D16" s="9" t="s">
        <v>43</v>
      </c>
      <c r="E16" s="9" t="s">
        <v>61</v>
      </c>
      <c r="F16" s="9" t="s">
        <v>62</v>
      </c>
      <c r="G16" s="9" t="s">
        <v>268</v>
      </c>
      <c r="H16" s="9" t="s">
        <v>179</v>
      </c>
      <c r="I16" s="11">
        <v>50</v>
      </c>
      <c r="J16" s="11"/>
      <c r="K16" s="11"/>
      <c r="L16" s="11"/>
      <c r="M16" s="11"/>
      <c r="N16" s="11"/>
      <c r="O16" s="11"/>
      <c r="P16" s="9"/>
      <c r="Q16" s="11">
        <v>50</v>
      </c>
      <c r="R16" s="11"/>
      <c r="S16" s="11"/>
      <c r="T16" s="11"/>
      <c r="U16" s="11"/>
      <c r="V16" s="11"/>
      <c r="W16" s="11"/>
    </row>
    <row r="17" spans="1:23" ht="23.25" customHeight="1">
      <c r="A17" s="9" t="s">
        <v>314</v>
      </c>
      <c r="B17" s="9" t="s">
        <v>315</v>
      </c>
      <c r="C17" s="9" t="s">
        <v>313</v>
      </c>
      <c r="D17" s="9" t="s">
        <v>43</v>
      </c>
      <c r="E17" s="9" t="s">
        <v>61</v>
      </c>
      <c r="F17" s="9" t="s">
        <v>62</v>
      </c>
      <c r="G17" s="9" t="s">
        <v>272</v>
      </c>
      <c r="H17" s="9" t="s">
        <v>183</v>
      </c>
      <c r="I17" s="11">
        <v>40</v>
      </c>
      <c r="J17" s="11"/>
      <c r="K17" s="11"/>
      <c r="L17" s="11"/>
      <c r="M17" s="11"/>
      <c r="N17" s="11"/>
      <c r="O17" s="11"/>
      <c r="P17" s="9"/>
      <c r="Q17" s="11"/>
      <c r="R17" s="11">
        <v>40</v>
      </c>
      <c r="S17" s="11"/>
      <c r="T17" s="11"/>
      <c r="U17" s="11"/>
      <c r="V17" s="11"/>
      <c r="W17" s="11">
        <v>40</v>
      </c>
    </row>
    <row r="18" spans="1:23" ht="23.25" customHeight="1">
      <c r="A18" s="9" t="s">
        <v>314</v>
      </c>
      <c r="B18" s="9" t="s">
        <v>315</v>
      </c>
      <c r="C18" s="9" t="s">
        <v>313</v>
      </c>
      <c r="D18" s="9" t="s">
        <v>43</v>
      </c>
      <c r="E18" s="9" t="s">
        <v>61</v>
      </c>
      <c r="F18" s="9" t="s">
        <v>62</v>
      </c>
      <c r="G18" s="9" t="s">
        <v>271</v>
      </c>
      <c r="H18" s="9" t="s">
        <v>185</v>
      </c>
      <c r="I18" s="11">
        <v>55</v>
      </c>
      <c r="J18" s="11"/>
      <c r="K18" s="11"/>
      <c r="L18" s="11"/>
      <c r="M18" s="11"/>
      <c r="N18" s="11"/>
      <c r="O18" s="11"/>
      <c r="P18" s="9"/>
      <c r="Q18" s="11"/>
      <c r="R18" s="11">
        <v>55</v>
      </c>
      <c r="S18" s="11"/>
      <c r="T18" s="11"/>
      <c r="U18" s="11"/>
      <c r="V18" s="11"/>
      <c r="W18" s="11">
        <v>55</v>
      </c>
    </row>
    <row r="19" spans="1:23" ht="23.25" customHeight="1">
      <c r="A19" s="9" t="s">
        <v>314</v>
      </c>
      <c r="B19" s="9" t="s">
        <v>315</v>
      </c>
      <c r="C19" s="9" t="s">
        <v>313</v>
      </c>
      <c r="D19" s="9" t="s">
        <v>43</v>
      </c>
      <c r="E19" s="9" t="s">
        <v>61</v>
      </c>
      <c r="F19" s="9" t="s">
        <v>62</v>
      </c>
      <c r="G19" s="9" t="s">
        <v>273</v>
      </c>
      <c r="H19" s="9" t="s">
        <v>186</v>
      </c>
      <c r="I19" s="11">
        <v>20</v>
      </c>
      <c r="J19" s="11"/>
      <c r="K19" s="11"/>
      <c r="L19" s="11"/>
      <c r="M19" s="11"/>
      <c r="N19" s="11"/>
      <c r="O19" s="11"/>
      <c r="P19" s="9"/>
      <c r="Q19" s="11"/>
      <c r="R19" s="11">
        <v>20</v>
      </c>
      <c r="S19" s="11"/>
      <c r="T19" s="11"/>
      <c r="U19" s="11"/>
      <c r="V19" s="11"/>
      <c r="W19" s="11">
        <v>20</v>
      </c>
    </row>
    <row r="20" spans="1:23" ht="23.25" customHeight="1">
      <c r="A20" s="9" t="s">
        <v>314</v>
      </c>
      <c r="B20" s="9" t="s">
        <v>315</v>
      </c>
      <c r="C20" s="9" t="s">
        <v>313</v>
      </c>
      <c r="D20" s="9" t="s">
        <v>43</v>
      </c>
      <c r="E20" s="9" t="s">
        <v>61</v>
      </c>
      <c r="F20" s="9" t="s">
        <v>62</v>
      </c>
      <c r="G20" s="9" t="s">
        <v>274</v>
      </c>
      <c r="H20" s="9" t="s">
        <v>187</v>
      </c>
      <c r="I20" s="11">
        <v>10</v>
      </c>
      <c r="J20" s="11"/>
      <c r="K20" s="11"/>
      <c r="L20" s="11"/>
      <c r="M20" s="11"/>
      <c r="N20" s="11"/>
      <c r="O20" s="11"/>
      <c r="P20" s="9"/>
      <c r="Q20" s="11">
        <v>10</v>
      </c>
      <c r="R20" s="11"/>
      <c r="S20" s="11"/>
      <c r="T20" s="11"/>
      <c r="U20" s="11"/>
      <c r="V20" s="11"/>
      <c r="W20" s="11"/>
    </row>
    <row r="21" spans="1:23" ht="23.25" customHeight="1">
      <c r="A21" s="9" t="s">
        <v>314</v>
      </c>
      <c r="B21" s="9" t="s">
        <v>315</v>
      </c>
      <c r="C21" s="9" t="s">
        <v>313</v>
      </c>
      <c r="D21" s="9" t="s">
        <v>43</v>
      </c>
      <c r="E21" s="9" t="s">
        <v>61</v>
      </c>
      <c r="F21" s="9" t="s">
        <v>62</v>
      </c>
      <c r="G21" s="9" t="s">
        <v>269</v>
      </c>
      <c r="H21" s="9" t="s">
        <v>188</v>
      </c>
      <c r="I21" s="11">
        <v>41</v>
      </c>
      <c r="J21" s="11">
        <v>41</v>
      </c>
      <c r="K21" s="11">
        <v>41</v>
      </c>
      <c r="L21" s="11"/>
      <c r="M21" s="11"/>
      <c r="N21" s="11"/>
      <c r="O21" s="11"/>
      <c r="P21" s="9"/>
      <c r="Q21" s="11"/>
      <c r="R21" s="11"/>
      <c r="S21" s="11"/>
      <c r="T21" s="11"/>
      <c r="U21" s="11"/>
      <c r="V21" s="11"/>
      <c r="W21" s="11"/>
    </row>
    <row r="22" spans="1:23" ht="23.25" customHeight="1">
      <c r="A22" s="9" t="s">
        <v>314</v>
      </c>
      <c r="B22" s="9" t="s">
        <v>315</v>
      </c>
      <c r="C22" s="9" t="s">
        <v>313</v>
      </c>
      <c r="D22" s="9" t="s">
        <v>43</v>
      </c>
      <c r="E22" s="9" t="s">
        <v>61</v>
      </c>
      <c r="F22" s="9" t="s">
        <v>62</v>
      </c>
      <c r="G22" s="9" t="s">
        <v>269</v>
      </c>
      <c r="H22" s="9" t="s">
        <v>188</v>
      </c>
      <c r="I22" s="11">
        <v>402.85</v>
      </c>
      <c r="J22" s="11"/>
      <c r="K22" s="11"/>
      <c r="L22" s="11"/>
      <c r="M22" s="11"/>
      <c r="N22" s="11"/>
      <c r="O22" s="11"/>
      <c r="P22" s="9"/>
      <c r="Q22" s="11">
        <v>402.85</v>
      </c>
      <c r="R22" s="11"/>
      <c r="S22" s="11"/>
      <c r="T22" s="11"/>
      <c r="U22" s="11"/>
      <c r="V22" s="11"/>
      <c r="W22" s="11"/>
    </row>
    <row r="23" spans="1:23" ht="23.25" customHeight="1">
      <c r="A23" s="9" t="s">
        <v>314</v>
      </c>
      <c r="B23" s="9" t="s">
        <v>315</v>
      </c>
      <c r="C23" s="9" t="s">
        <v>313</v>
      </c>
      <c r="D23" s="9" t="s">
        <v>43</v>
      </c>
      <c r="E23" s="9" t="s">
        <v>61</v>
      </c>
      <c r="F23" s="9" t="s">
        <v>62</v>
      </c>
      <c r="G23" s="9" t="s">
        <v>275</v>
      </c>
      <c r="H23" s="9" t="s">
        <v>190</v>
      </c>
      <c r="I23" s="11">
        <v>20</v>
      </c>
      <c r="J23" s="11"/>
      <c r="K23" s="11"/>
      <c r="L23" s="11"/>
      <c r="M23" s="11"/>
      <c r="N23" s="11"/>
      <c r="O23" s="11"/>
      <c r="P23" s="9"/>
      <c r="Q23" s="11">
        <v>20</v>
      </c>
      <c r="R23" s="11"/>
      <c r="S23" s="11"/>
      <c r="T23" s="11"/>
      <c r="U23" s="11"/>
      <c r="V23" s="11"/>
      <c r="W23" s="11"/>
    </row>
    <row r="24" spans="1:23" ht="23.25" customHeight="1">
      <c r="A24" s="9" t="s">
        <v>314</v>
      </c>
      <c r="B24" s="9" t="s">
        <v>315</v>
      </c>
      <c r="C24" s="9" t="s">
        <v>313</v>
      </c>
      <c r="D24" s="9" t="s">
        <v>43</v>
      </c>
      <c r="E24" s="9" t="s">
        <v>61</v>
      </c>
      <c r="F24" s="9" t="s">
        <v>62</v>
      </c>
      <c r="G24" s="9" t="s">
        <v>316</v>
      </c>
      <c r="H24" s="9" t="s">
        <v>191</v>
      </c>
      <c r="I24" s="11">
        <v>1</v>
      </c>
      <c r="J24" s="11"/>
      <c r="K24" s="11"/>
      <c r="L24" s="11"/>
      <c r="M24" s="11"/>
      <c r="N24" s="11"/>
      <c r="O24" s="11"/>
      <c r="P24" s="9"/>
      <c r="Q24" s="11"/>
      <c r="R24" s="11">
        <v>1</v>
      </c>
      <c r="S24" s="11"/>
      <c r="T24" s="11"/>
      <c r="U24" s="11"/>
      <c r="V24" s="11"/>
      <c r="W24" s="11">
        <v>1</v>
      </c>
    </row>
    <row r="25" spans="1:23" ht="23.25" customHeight="1">
      <c r="A25" s="9" t="s">
        <v>314</v>
      </c>
      <c r="B25" s="9" t="s">
        <v>315</v>
      </c>
      <c r="C25" s="9" t="s">
        <v>313</v>
      </c>
      <c r="D25" s="9" t="s">
        <v>43</v>
      </c>
      <c r="E25" s="9" t="s">
        <v>61</v>
      </c>
      <c r="F25" s="9" t="s">
        <v>62</v>
      </c>
      <c r="G25" s="9" t="s">
        <v>317</v>
      </c>
      <c r="H25" s="9" t="s">
        <v>194</v>
      </c>
      <c r="I25" s="11">
        <v>50</v>
      </c>
      <c r="J25" s="11"/>
      <c r="K25" s="11"/>
      <c r="L25" s="11"/>
      <c r="M25" s="11"/>
      <c r="N25" s="11"/>
      <c r="O25" s="11"/>
      <c r="P25" s="9"/>
      <c r="Q25" s="11"/>
      <c r="R25" s="11">
        <v>50</v>
      </c>
      <c r="S25" s="11"/>
      <c r="T25" s="11"/>
      <c r="U25" s="11"/>
      <c r="V25" s="11"/>
      <c r="W25" s="11">
        <v>50</v>
      </c>
    </row>
    <row r="26" spans="1:23" ht="23.25" customHeight="1">
      <c r="A26" s="9" t="s">
        <v>314</v>
      </c>
      <c r="B26" s="9" t="s">
        <v>315</v>
      </c>
      <c r="C26" s="9" t="s">
        <v>313</v>
      </c>
      <c r="D26" s="9" t="s">
        <v>43</v>
      </c>
      <c r="E26" s="9" t="s">
        <v>61</v>
      </c>
      <c r="F26" s="9" t="s">
        <v>62</v>
      </c>
      <c r="G26" s="9" t="s">
        <v>318</v>
      </c>
      <c r="H26" s="9" t="s">
        <v>200</v>
      </c>
      <c r="I26" s="11">
        <v>3.8</v>
      </c>
      <c r="J26" s="11"/>
      <c r="K26" s="11"/>
      <c r="L26" s="11"/>
      <c r="M26" s="11"/>
      <c r="N26" s="11"/>
      <c r="O26" s="11"/>
      <c r="P26" s="9"/>
      <c r="Q26" s="11"/>
      <c r="R26" s="11">
        <v>3.8</v>
      </c>
      <c r="S26" s="11"/>
      <c r="T26" s="11"/>
      <c r="U26" s="11"/>
      <c r="V26" s="11"/>
      <c r="W26" s="11">
        <v>3.8</v>
      </c>
    </row>
    <row r="27" spans="1:23" ht="23.25" customHeight="1">
      <c r="A27" s="9" t="s">
        <v>314</v>
      </c>
      <c r="B27" s="9" t="s">
        <v>315</v>
      </c>
      <c r="C27" s="9" t="s">
        <v>313</v>
      </c>
      <c r="D27" s="9" t="s">
        <v>43</v>
      </c>
      <c r="E27" s="9" t="s">
        <v>61</v>
      </c>
      <c r="F27" s="9" t="s">
        <v>62</v>
      </c>
      <c r="G27" s="9" t="s">
        <v>319</v>
      </c>
      <c r="H27" s="9" t="s">
        <v>204</v>
      </c>
      <c r="I27" s="11">
        <v>10</v>
      </c>
      <c r="J27" s="11"/>
      <c r="K27" s="11"/>
      <c r="L27" s="11"/>
      <c r="M27" s="11"/>
      <c r="N27" s="11"/>
      <c r="O27" s="11"/>
      <c r="P27" s="9"/>
      <c r="Q27" s="11"/>
      <c r="R27" s="11">
        <v>10</v>
      </c>
      <c r="S27" s="11"/>
      <c r="T27" s="11"/>
      <c r="U27" s="11"/>
      <c r="V27" s="11"/>
      <c r="W27" s="11">
        <v>10</v>
      </c>
    </row>
    <row r="28" spans="1:23" ht="23.25" customHeight="1">
      <c r="A28" s="9" t="s">
        <v>314</v>
      </c>
      <c r="B28" s="9" t="s">
        <v>315</v>
      </c>
      <c r="C28" s="9" t="s">
        <v>313</v>
      </c>
      <c r="D28" s="9" t="s">
        <v>43</v>
      </c>
      <c r="E28" s="9" t="s">
        <v>61</v>
      </c>
      <c r="F28" s="9" t="s">
        <v>62</v>
      </c>
      <c r="G28" s="9" t="s">
        <v>308</v>
      </c>
      <c r="H28" s="9" t="s">
        <v>175</v>
      </c>
      <c r="I28" s="11">
        <v>25</v>
      </c>
      <c r="J28" s="11"/>
      <c r="K28" s="11"/>
      <c r="L28" s="11"/>
      <c r="M28" s="11"/>
      <c r="N28" s="11"/>
      <c r="O28" s="11"/>
      <c r="P28" s="9"/>
      <c r="Q28" s="11"/>
      <c r="R28" s="11">
        <v>25</v>
      </c>
      <c r="S28" s="11"/>
      <c r="T28" s="11"/>
      <c r="U28" s="11"/>
      <c r="V28" s="11"/>
      <c r="W28" s="11">
        <v>25</v>
      </c>
    </row>
    <row r="29" spans="1:23" ht="23.25" customHeight="1">
      <c r="A29" s="9" t="s">
        <v>314</v>
      </c>
      <c r="B29" s="9" t="s">
        <v>315</v>
      </c>
      <c r="C29" s="9" t="s">
        <v>313</v>
      </c>
      <c r="D29" s="9" t="s">
        <v>43</v>
      </c>
      <c r="E29" s="9" t="s">
        <v>61</v>
      </c>
      <c r="F29" s="9" t="s">
        <v>62</v>
      </c>
      <c r="G29" s="9" t="s">
        <v>320</v>
      </c>
      <c r="H29" s="9" t="s">
        <v>210</v>
      </c>
      <c r="I29" s="11">
        <v>100</v>
      </c>
      <c r="J29" s="11"/>
      <c r="K29" s="11"/>
      <c r="L29" s="11"/>
      <c r="M29" s="11"/>
      <c r="N29" s="11"/>
      <c r="O29" s="11"/>
      <c r="P29" s="9"/>
      <c r="Q29" s="11"/>
      <c r="R29" s="11">
        <v>100</v>
      </c>
      <c r="S29" s="11"/>
      <c r="T29" s="11"/>
      <c r="U29" s="11"/>
      <c r="V29" s="11"/>
      <c r="W29" s="11">
        <v>100</v>
      </c>
    </row>
    <row r="30" spans="1:23" ht="23.25" customHeight="1">
      <c r="A30" s="9" t="s">
        <v>314</v>
      </c>
      <c r="B30" s="9" t="s">
        <v>315</v>
      </c>
      <c r="C30" s="9" t="s">
        <v>313</v>
      </c>
      <c r="D30" s="9" t="s">
        <v>43</v>
      </c>
      <c r="E30" s="9" t="s">
        <v>61</v>
      </c>
      <c r="F30" s="9" t="s">
        <v>62</v>
      </c>
      <c r="G30" s="9" t="s">
        <v>321</v>
      </c>
      <c r="H30" s="9" t="s">
        <v>213</v>
      </c>
      <c r="I30" s="11">
        <v>130</v>
      </c>
      <c r="J30" s="11"/>
      <c r="K30" s="11"/>
      <c r="L30" s="11"/>
      <c r="M30" s="11"/>
      <c r="N30" s="11"/>
      <c r="O30" s="11"/>
      <c r="P30" s="9"/>
      <c r="Q30" s="11">
        <v>130</v>
      </c>
      <c r="R30" s="11"/>
      <c r="S30" s="11"/>
      <c r="T30" s="11"/>
      <c r="U30" s="11"/>
      <c r="V30" s="11"/>
      <c r="W30" s="11"/>
    </row>
    <row r="31" spans="1:23" ht="23.25" customHeight="1">
      <c r="A31" s="9" t="s">
        <v>314</v>
      </c>
      <c r="B31" s="9" t="s">
        <v>315</v>
      </c>
      <c r="C31" s="9" t="s">
        <v>313</v>
      </c>
      <c r="D31" s="9" t="s">
        <v>43</v>
      </c>
      <c r="E31" s="9" t="s">
        <v>61</v>
      </c>
      <c r="F31" s="9" t="s">
        <v>62</v>
      </c>
      <c r="G31" s="9" t="s">
        <v>322</v>
      </c>
      <c r="H31" s="9" t="s">
        <v>214</v>
      </c>
      <c r="I31" s="11">
        <v>150.15</v>
      </c>
      <c r="J31" s="11"/>
      <c r="K31" s="11"/>
      <c r="L31" s="11"/>
      <c r="M31" s="11"/>
      <c r="N31" s="11"/>
      <c r="O31" s="11"/>
      <c r="P31" s="9"/>
      <c r="Q31" s="11">
        <v>150.15</v>
      </c>
      <c r="R31" s="11"/>
      <c r="S31" s="11"/>
      <c r="T31" s="11"/>
      <c r="U31" s="11"/>
      <c r="V31" s="11"/>
      <c r="W31" s="11"/>
    </row>
    <row r="32" spans="1:23" ht="23.25" customHeight="1">
      <c r="A32" s="9" t="s">
        <v>314</v>
      </c>
      <c r="B32" s="9" t="s">
        <v>315</v>
      </c>
      <c r="C32" s="9" t="s">
        <v>313</v>
      </c>
      <c r="D32" s="9" t="s">
        <v>43</v>
      </c>
      <c r="E32" s="9" t="s">
        <v>61</v>
      </c>
      <c r="F32" s="9" t="s">
        <v>62</v>
      </c>
      <c r="G32" s="9" t="s">
        <v>323</v>
      </c>
      <c r="H32" s="9" t="s">
        <v>215</v>
      </c>
      <c r="I32" s="11">
        <v>160</v>
      </c>
      <c r="J32" s="11"/>
      <c r="K32" s="11"/>
      <c r="L32" s="11"/>
      <c r="M32" s="11"/>
      <c r="N32" s="11"/>
      <c r="O32" s="11"/>
      <c r="P32" s="9"/>
      <c r="Q32" s="11">
        <v>160</v>
      </c>
      <c r="R32" s="11"/>
      <c r="S32" s="11"/>
      <c r="T32" s="11"/>
      <c r="U32" s="11"/>
      <c r="V32" s="11"/>
      <c r="W32" s="11"/>
    </row>
    <row r="33" spans="1:23" ht="18.75" customHeight="1">
      <c r="A33" s="228" t="s">
        <v>96</v>
      </c>
      <c r="B33" s="229"/>
      <c r="C33" s="229"/>
      <c r="D33" s="229"/>
      <c r="E33" s="229"/>
      <c r="F33" s="229"/>
      <c r="G33" s="229"/>
      <c r="H33" s="230"/>
      <c r="I33" s="11">
        <v>1273.6199999999999</v>
      </c>
      <c r="J33" s="11">
        <v>45.82</v>
      </c>
      <c r="K33" s="11">
        <v>45.82</v>
      </c>
      <c r="L33" s="11"/>
      <c r="M33" s="11"/>
      <c r="N33" s="11"/>
      <c r="O33" s="11"/>
      <c r="P33" s="11"/>
      <c r="Q33" s="11">
        <v>923</v>
      </c>
      <c r="R33" s="11">
        <v>304.8</v>
      </c>
      <c r="S33" s="11"/>
      <c r="T33" s="11"/>
      <c r="U33" s="11"/>
      <c r="V33" s="11"/>
      <c r="W33" s="11">
        <v>304.8</v>
      </c>
    </row>
  </sheetData>
  <mergeCells count="28">
    <mergeCell ref="V5:V7"/>
    <mergeCell ref="W5:W7"/>
    <mergeCell ref="J5:K6"/>
    <mergeCell ref="A33:H33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31" type="noConversion"/>
  <pageMargins left="0.75" right="0.75" top="1" bottom="1" header="0.5" footer="0.5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20</vt:i4>
      </vt:variant>
    </vt:vector>
  </HeadingPairs>
  <TitlesOfParts>
    <vt:vector size="4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  <vt:lpstr>'部门收入预算表01-2'!Print_Titles</vt:lpstr>
      <vt:lpstr>部门项目中期规划预算表13!Print_Titles</vt:lpstr>
      <vt:lpstr>部门政府采购预算表08!Print_Titles</vt:lpstr>
      <vt:lpstr>'部门支出预算表01-03'!Print_Titles</vt:lpstr>
      <vt:lpstr>'财务收支预算总表01-1'!Print_Titles</vt:lpstr>
      <vt:lpstr>'财政拨款收支预算总表02-1'!Print_Titles</vt:lpstr>
      <vt:lpstr>国有资本经营预算支出表07!Print_Titles</vt:lpstr>
      <vt:lpstr>'基本支出预算表（人员类.运转类公用经费项目）04'!Print_Titles</vt:lpstr>
      <vt:lpstr>上级补助项目支出预算表12!Print_Titles</vt:lpstr>
      <vt:lpstr>'市对下转移支付绩效目标表10-2'!Print_Titles</vt:lpstr>
      <vt:lpstr>'市对下转移支付预算表10-1'!Print_Titles</vt:lpstr>
      <vt:lpstr>'项目支出绩效目标表（本级下达）05-2'!Print_Titles</vt:lpstr>
      <vt:lpstr>'项目支出绩效目标表（另文下达）05-3'!Print_Titles</vt:lpstr>
      <vt:lpstr>'项目支出预算表（其他运转类.特定目标类项目）05-1'!Print_Titles</vt:lpstr>
      <vt:lpstr>新增资产配置表11!Print_Titles</vt:lpstr>
      <vt:lpstr>一般公共预算“三公”经费支出预算表03!Print_Titles</vt:lpstr>
      <vt:lpstr>'一般公共预算支出预算表（按功能科目分类）02-2'!Print_Titles</vt:lpstr>
      <vt:lpstr>'一般公共预算支出预算表（按经济科目分类）02-3'!Print_Titles</vt:lpstr>
      <vt:lpstr>政府购买服务预算表09!Print_Titles</vt:lpstr>
      <vt:lpstr>政府性基金预算支出预算表06!Print_Titles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QJ2Z</dc:creator>
  <cp:lastModifiedBy>QJ2Z</cp:lastModifiedBy>
  <dcterms:created xsi:type="dcterms:W3CDTF">2024-01-29T01:13:01Z</dcterms:created>
  <dcterms:modified xsi:type="dcterms:W3CDTF">2024-07-20T02:31:38Z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ED4B999B6579465BBC2854824338FFDC_13</vt:lpwstr>
  </property>
  <property fmtid="{D5CDD505-2E9C-101B-9397-08002B2CF9AE}" pid="3" name="KSOProductBuildVer">
    <vt:lpwstr>2052-12.1.0.16250</vt:lpwstr>
  </property>
</Properties>
</file>