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78" firstSheet="14" activeTab="19"/>
  </bookViews>
  <sheets>
    <sheet name="财务收支预算总表01-1" sheetId="7" r:id="rId1"/>
    <sheet name="部门收入预算表01-2" sheetId="2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21" r:id="rId6"/>
    <sheet name="一般公共预算“三公”经费支出预算表03" sheetId="6"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2">#REF!,#REF!</definedName>
    <definedName name="_xlnm.Print_Titles" localSheetId="3">'部门支出预算表01-03'!$A:$A,'部门支出预算表01-03'!$1:$1</definedName>
    <definedName name="_xlnm.Print_Titles" localSheetId="4">'财政拨款收支预算总表02-1'!$A:$A,'财政拨款收支预算总表02-1'!$1:$1</definedName>
    <definedName name="_xlnm.Print_Titles" localSheetId="6">'一般公共预算支出预算表（按功能科目分类）02-2'!$A:$A,'一般公共预算支出预算表（按功能科目分类）02-2'!$1:$1</definedName>
    <definedName name="_xlnm.Print_Titles" localSheetId="0">一般公共预算“三公”经费支出预算表03!$A:$A,一般公共预算“三公”经费支出预算表03!$1:$1</definedName>
    <definedName name="_xlnm.Print_Titles" localSheetId="7">'财务收支预算总表01-1'!$A:$A,'财务收支预算总表01-1'!$1:$1</definedName>
    <definedName name="_xlnm.Print_Titles" localSheetId="8">'基本支出预算表（人员类.运转类公用经费项目）04'!$A:$A,'基本支出预算表（人员类.运转类公用经费项目）04'!$1:$1</definedName>
    <definedName name="_xlnm.Print_Titles" localSheetId="9">'项目支出预算表（其他运转类.特定目标类项目）05-1'!$A:$A,'项目支出预算表（其他运转类.特定目标类项目）05-1'!$1:$1</definedName>
    <definedName name="_xlnm.Print_Titles" localSheetId="10">'项目支出绩效目标表（本次下达）05-2'!$A:$A,'项目支出绩效目标表（本次下达）05-2'!$1:$1</definedName>
    <definedName name="_xlnm.Print_Titles" localSheetId="11">'项目支出绩效目标表（另文下达）05-3'!$A:$A,'项目支出绩效目标表（另文下达）05-3'!$1:$1</definedName>
    <definedName name="_xlnm.Print_Titles" localSheetId="12">政府性基金预算支出预算表06!$A:$A,政府性基金预算支出预算表06!$1:$1</definedName>
    <definedName name="_xlnm.Print_Titles" localSheetId="13">国有资本经营预算支出表07!$A:$A,国有资本经营预算支出表07!$1:$1</definedName>
    <definedName name="_xlnm.Print_Titles" localSheetId="14">部门政府采购预算表08!$A:$A,部门政府采购预算表08!$1:$1</definedName>
    <definedName name="_xlnm.Print_Titles" localSheetId="15">政府购买服务预算表09!$A:$A,政府购买服务预算表09!$1:$1</definedName>
    <definedName name="_xlnm.Print_Titles" localSheetId="16">'市对下转移支付预算表10-1'!$A:$A,'市对下转移支付预算表10-1'!$1:$1</definedName>
    <definedName name="_xlnm.Print_Titles" localSheetId="17">'市对下转移支付绩效目标表10-2'!$A:$A,'市对下转移支付绩效目标表10-2'!$1:$1</definedName>
    <definedName name="_xlnm.Print_Titles" localSheetId="18">新增资产配置表11!$A:$A,新增资产配置表11!$1:$1</definedName>
    <definedName name="_xlnm.Print_Titles" localSheetId="19">上级补助项目支出预算表12!$A:$A,上级补助项目支出预算表12!$1:$1</definedName>
    <definedName name="_xlnm.Print_Titles">部门项目中期规划预算表13!$A:$A,部门项目中期规划预算表13!$1:$1</definedName>
  </definedNames>
  <calcPr calcId="144525"/>
</workbook>
</file>

<file path=xl/sharedStrings.xml><?xml version="1.0" encoding="utf-8"?>
<sst xmlns="http://schemas.openxmlformats.org/spreadsheetml/2006/main" count="2819" uniqueCount="801">
  <si>
    <t>预算01-1表</t>
  </si>
  <si>
    <t>财务收支预算总表</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</si>
  <si>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</si>
  <si>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</si>
  <si>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</si>
  <si>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</si>
  <si>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</si>
  <si>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</si>
  <si>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</si>
  <si>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</si>
  <si>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</si>
  <si>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</si>
  <si>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</si>
  <si>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</si>
  <si>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</si>
  <si>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</si>
  <si>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</si>
  <si>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</si>
  <si>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</si>
  <si>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</si>
  <si>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</si>
  <si>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</si>
  <si>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</si>
  <si>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</si>
  <si>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</si>
  <si>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</si>
  <si>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</si>
  <si>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</si>
  <si>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</si>
  <si>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</si>
  <si>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</si>
  <si>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</si>
  <si>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</si>
  <si>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</si>
  <si>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</si>
  <si>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</si>
  <si>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</si>
  <si>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</si>
  <si>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</si>
  <si>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</si>
  <si>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102</t>
  </si>
  <si>
    <t>曲靖市发展和改革委员会</t>
  </si>
  <si>
    <t>102001</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</si>
  <si>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</si>
  <si>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</si>
  <si>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</si>
  <si>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</si>
  <si>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</si>
  <si>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</si>
  <si>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</si>
  <si>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</si>
  <si>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</si>
  <si>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</si>
  <si>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</si>
  <si>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</si>
  <si>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</si>
  <si>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</si>
  <si>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</si>
  <si>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20104</t>
  </si>
  <si>
    <t>发展与改革事务</t>
  </si>
  <si>
    <t>2010401</t>
  </si>
  <si>
    <t>行政运行</t>
  </si>
  <si>
    <t>2010408</t>
  </si>
  <si>
    <t>物价管理</t>
  </si>
  <si>
    <t>2010450</t>
  </si>
  <si>
    <t>事业运行</t>
  </si>
  <si>
    <t>2010499</t>
  </si>
  <si>
    <t>其他发展与改革事务支出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</si>
  <si>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</si>
  <si>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</si>
  <si>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</si>
  <si>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</si>
  <si>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</si>
  <si>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</si>
  <si>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</si>
  <si>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</si>
  <si>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</si>
  <si>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</si>
  <si>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</si>
  <si>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</si>
  <si>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</si>
  <si>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</si>
  <si>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</si>
  <si>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</si>
  <si>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</si>
  <si>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</si>
  <si>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</si>
  <si>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</si>
  <si>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</si>
  <si>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</si>
  <si>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</si>
  <si>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</si>
  <si>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</si>
  <si>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</si>
  <si>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</si>
  <si>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</si>
  <si>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</si>
  <si>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21110</t>
  </si>
  <si>
    <t>能源节约利用</t>
  </si>
  <si>
    <t>2111001</t>
  </si>
  <si>
    <t>212</t>
  </si>
  <si>
    <t>城乡社区支出</t>
  </si>
  <si>
    <t>21299</t>
  </si>
  <si>
    <t>其他城乡社区支出</t>
  </si>
  <si>
    <t>2129999</t>
  </si>
  <si>
    <t>213</t>
  </si>
  <si>
    <t>农林水支出</t>
  </si>
  <si>
    <t>21305</t>
  </si>
  <si>
    <t>巩固脱贫攻坚成果衔接乡村振兴</t>
  </si>
  <si>
    <t>2130599</t>
  </si>
  <si>
    <t>其他巩固脱贫攻坚成果衔接乡村振兴支出</t>
  </si>
  <si>
    <t>214</t>
  </si>
  <si>
    <t>交通运输支出</t>
  </si>
  <si>
    <t>21401</t>
  </si>
  <si>
    <t>公路水路运输</t>
  </si>
  <si>
    <t>2140104</t>
  </si>
  <si>
    <t>公路建设</t>
  </si>
  <si>
    <t>215</t>
  </si>
  <si>
    <t>资源勘探工业信息等支出</t>
  </si>
  <si>
    <t>21505</t>
  </si>
  <si>
    <t>工业和信息产业监管</t>
  </si>
  <si>
    <t>2150517</t>
  </si>
  <si>
    <t>产业发展</t>
  </si>
  <si>
    <t>221</t>
  </si>
  <si>
    <t>住房保障支出</t>
  </si>
  <si>
    <t>22102</t>
  </si>
  <si>
    <t>住房改革支出</t>
  </si>
  <si>
    <t>2210201</t>
  </si>
  <si>
    <t>住房公积金</t>
  </si>
  <si>
    <t>222</t>
  </si>
  <si>
    <t>粮油物资储备支出</t>
  </si>
  <si>
    <t>22201</t>
  </si>
  <si>
    <t>粮油物资事务</t>
  </si>
  <si>
    <t>2220199</t>
  </si>
  <si>
    <t>其他粮油物资事务支出</t>
  </si>
  <si>
    <t>22204</t>
  </si>
  <si>
    <t>粮油储备</t>
  </si>
  <si>
    <t>2220401</t>
  </si>
  <si>
    <t>储备粮油补贴</t>
  </si>
  <si>
    <t>2220499</t>
  </si>
  <si>
    <t>其他粮油储备支出</t>
  </si>
  <si>
    <t>224</t>
  </si>
  <si>
    <t>灾害防治及应急管理支出</t>
  </si>
  <si>
    <t>22499</t>
  </si>
  <si>
    <t>其他灾害防治及应急管理支出</t>
  </si>
  <si>
    <t>2249999</t>
  </si>
  <si>
    <t>230</t>
  </si>
  <si>
    <t>转移性支出</t>
  </si>
  <si>
    <t>23002</t>
  </si>
  <si>
    <t>一般性转移支付</t>
  </si>
  <si>
    <t>2300225</t>
  </si>
  <si>
    <t>产粮（油）大县奖励资金支出</t>
  </si>
  <si>
    <t>232</t>
  </si>
  <si>
    <t>债务付息支出</t>
  </si>
  <si>
    <t>23203</t>
  </si>
  <si>
    <t>地方政府一般债务付息支出</t>
  </si>
  <si>
    <t>2320399</t>
  </si>
  <si>
    <t>地方政府其他一般债务付息支出</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</si>
  <si>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</si>
  <si>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</si>
  <si>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</si>
  <si>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</si>
  <si>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</si>
  <si>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</si>
  <si>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</si>
  <si>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</si>
  <si>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</si>
  <si>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</si>
  <si>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</si>
  <si>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</si>
  <si>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</si>
  <si>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</si>
  <si>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</si>
  <si>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</si>
  <si>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</si>
  <si>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</si>
  <si>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</si>
  <si>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</si>
  <si>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</si>
  <si>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</si>
  <si>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</si>
  <si>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</si>
  <si>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一般公共预算支出预算表（按经济科目分类）</t>
  </si>
  <si>
    <t>单位：万元</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</si>
  <si>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</si>
  <si>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</si>
  <si>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</si>
  <si>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</si>
  <si>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</si>
  <si>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</si>
  <si>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</si>
  <si>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</si>
  <si>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</si>
  <si>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</si>
  <si>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</si>
  <si>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</si>
  <si>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</si>
  <si>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</si>
  <si>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</si>
  <si>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</si>
  <si>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</si>
  <si>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</si>
  <si>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</si>
  <si>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</si>
  <si>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</si>
  <si>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</si>
  <si>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</si>
  <si>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</si>
  <si>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</si>
  <si>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</si>
  <si>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</si>
  <si>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</si>
  <si>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</si>
  <si>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</si>
  <si>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</si>
  <si>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</si>
  <si>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</si>
  <si>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</si>
  <si>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99</t>
  </si>
  <si>
    <t>其他工资福利支出</t>
  </si>
  <si>
    <t>07</t>
  </si>
  <si>
    <t>绩效工资</t>
  </si>
  <si>
    <t>502</t>
  </si>
  <si>
    <t>机关商品和服务支出</t>
  </si>
  <si>
    <t>08</t>
  </si>
  <si>
    <t>机关事业单位基本养老保险缴费</t>
  </si>
  <si>
    <t>办公经费</t>
  </si>
  <si>
    <t>09</t>
  </si>
  <si>
    <t>职业年金缴费</t>
  </si>
  <si>
    <t>会议费</t>
  </si>
  <si>
    <t>职工基本医疗保险缴费</t>
  </si>
  <si>
    <t>培训费</t>
  </si>
  <si>
    <t>公务员医疗补助缴费</t>
  </si>
  <si>
    <t>04</t>
  </si>
  <si>
    <t>专用材料购置费</t>
  </si>
  <si>
    <t>其他社会保障缴费</t>
  </si>
  <si>
    <t>05</t>
  </si>
  <si>
    <t>委托业务费</t>
  </si>
  <si>
    <t>06</t>
  </si>
  <si>
    <t>公务接待费</t>
  </si>
  <si>
    <t>公务用车运行维护费</t>
  </si>
  <si>
    <t>302</t>
  </si>
  <si>
    <t>商品和服务支出</t>
  </si>
  <si>
    <t>维修（护）费</t>
  </si>
  <si>
    <t>办公费</t>
  </si>
  <si>
    <t>503</t>
  </si>
  <si>
    <t>机关资本性支出（一）</t>
  </si>
  <si>
    <t>水费</t>
  </si>
  <si>
    <t>基础设施建设</t>
  </si>
  <si>
    <t>电费</t>
  </si>
  <si>
    <t>设备购置</t>
  </si>
  <si>
    <t>邮电费</t>
  </si>
  <si>
    <t>504</t>
  </si>
  <si>
    <t>机关资本性支出（二）</t>
  </si>
  <si>
    <t>物业管理费</t>
  </si>
  <si>
    <t>差旅费</t>
  </si>
  <si>
    <t>505</t>
  </si>
  <si>
    <t>对事业单位经常性补助</t>
  </si>
  <si>
    <t>507</t>
  </si>
  <si>
    <t>对企业补助</t>
  </si>
  <si>
    <t>费用补贴</t>
  </si>
  <si>
    <t>专用材料费</t>
  </si>
  <si>
    <t>利息补贴</t>
  </si>
  <si>
    <t>25</t>
  </si>
  <si>
    <t>专用燃料费</t>
  </si>
  <si>
    <t>509</t>
  </si>
  <si>
    <t>对个人和家庭的补助</t>
  </si>
  <si>
    <t>26</t>
  </si>
  <si>
    <t>劳务费</t>
  </si>
  <si>
    <t>社会福利和救助</t>
  </si>
  <si>
    <t>27</t>
  </si>
  <si>
    <t>离退休费</t>
  </si>
  <si>
    <t>28</t>
  </si>
  <si>
    <t>工会经费</t>
  </si>
  <si>
    <t>513</t>
  </si>
  <si>
    <t>29</t>
  </si>
  <si>
    <t>福利费</t>
  </si>
  <si>
    <t>上下级政府间转移性支出</t>
  </si>
  <si>
    <t>31</t>
  </si>
  <si>
    <t>39</t>
  </si>
  <si>
    <t>其他交通费用</t>
  </si>
  <si>
    <t>303</t>
  </si>
  <si>
    <t>退休费</t>
  </si>
  <si>
    <t>生活补助</t>
  </si>
  <si>
    <t>医疗费补助</t>
  </si>
  <si>
    <t>309</t>
  </si>
  <si>
    <t>资本性支出（基本建设）</t>
  </si>
  <si>
    <t>310</t>
  </si>
  <si>
    <t>资本性支出</t>
  </si>
  <si>
    <t>办公设备购置</t>
  </si>
  <si>
    <t>专用设备购置</t>
  </si>
  <si>
    <t>312</t>
  </si>
  <si>
    <t>399</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</si>
  <si>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</si>
  <si>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</si>
  <si>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</si>
  <si>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</si>
  <si>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</si>
  <si>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</si>
  <si>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</si>
  <si>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</si>
  <si>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</si>
  <si>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</si>
  <si>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</si>
  <si>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</si>
  <si>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</si>
  <si>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</si>
  <si>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</si>
  <si>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</si>
  <si>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</si>
  <si>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</si>
  <si>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</si>
  <si>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</si>
  <si>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</si>
  <si>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</si>
  <si>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</si>
  <si>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</si>
  <si>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</si>
  <si>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</si>
  <si>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</si>
  <si>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530300210000000018350</t>
  </si>
  <si>
    <t>行政人员支出工资</t>
  </si>
  <si>
    <t>30101</t>
  </si>
  <si>
    <t>530300221100000657964</t>
  </si>
  <si>
    <t>事业人员支出工资</t>
  </si>
  <si>
    <t>30102</t>
  </si>
  <si>
    <t>530300231100001527857</t>
  </si>
  <si>
    <t>公务员基础绩效奖</t>
  </si>
  <si>
    <t>30103</t>
  </si>
  <si>
    <t>530300231100001527859</t>
  </si>
  <si>
    <t>事业人员参照公务员规范后绩效奖</t>
  </si>
  <si>
    <t>30107</t>
  </si>
  <si>
    <t>530300210000000025081</t>
  </si>
  <si>
    <t>社会保障缴费（养老保险）</t>
  </si>
  <si>
    <t>30108</t>
  </si>
  <si>
    <t>530300210000000025075</t>
  </si>
  <si>
    <t>社会保障缴费（基本医疗保险）</t>
  </si>
  <si>
    <t>30110</t>
  </si>
  <si>
    <t>530300210000000025073</t>
  </si>
  <si>
    <t>社会保障缴费（工伤保险）</t>
  </si>
  <si>
    <t>30112</t>
  </si>
  <si>
    <t>530300210000000025077</t>
  </si>
  <si>
    <t>社会保障缴费（生育保险）</t>
  </si>
  <si>
    <t>530300210000000025079</t>
  </si>
  <si>
    <t>社会保障缴费（失业保险）</t>
  </si>
  <si>
    <t>530300210000000025071</t>
  </si>
  <si>
    <t>社会保障缴费（附加商业险）</t>
  </si>
  <si>
    <t>530300210000000025084</t>
  </si>
  <si>
    <t>社会保障缴费（住房公积金）</t>
  </si>
  <si>
    <t>30113</t>
  </si>
  <si>
    <t>530300210000000018362</t>
  </si>
  <si>
    <t>30231</t>
  </si>
  <si>
    <t>530300221100000684590</t>
  </si>
  <si>
    <t>30217</t>
  </si>
  <si>
    <t>530300210000000018370</t>
  </si>
  <si>
    <t>一般公用经费</t>
  </si>
  <si>
    <t>30209</t>
  </si>
  <si>
    <t>30207</t>
  </si>
  <si>
    <t>30211</t>
  </si>
  <si>
    <t>30201</t>
  </si>
  <si>
    <t>30229</t>
  </si>
  <si>
    <t>30215</t>
  </si>
  <si>
    <t>30205</t>
  </si>
  <si>
    <t>30206</t>
  </si>
  <si>
    <t>30226</t>
  </si>
  <si>
    <t>530300210000000025086</t>
  </si>
  <si>
    <t>退休公用经费</t>
  </si>
  <si>
    <t>530300210000000018368</t>
  </si>
  <si>
    <t>530300210000000018369</t>
  </si>
  <si>
    <t>30216</t>
  </si>
  <si>
    <t>530300210000000018365</t>
  </si>
  <si>
    <t>30228</t>
  </si>
  <si>
    <t>530300210000000018366</t>
  </si>
  <si>
    <t>530300210000000018367</t>
  </si>
  <si>
    <t>公务出行租车经费</t>
  </si>
  <si>
    <t>30239</t>
  </si>
  <si>
    <t>530300210000000018363</t>
  </si>
  <si>
    <t>行政人员公务交通补贴</t>
  </si>
  <si>
    <t>530300241100002463404</t>
  </si>
  <si>
    <t>遗属生活补助资金</t>
  </si>
  <si>
    <t>30305</t>
  </si>
  <si>
    <t>530300210000000018354</t>
  </si>
  <si>
    <t>公务员医疗费</t>
  </si>
  <si>
    <t>30111</t>
  </si>
  <si>
    <t>530300210000000018357</t>
  </si>
  <si>
    <t>退休公务员医疗费</t>
  </si>
  <si>
    <t xml:space="preserve">    曲靖市发展和改革委员会</t>
  </si>
  <si>
    <t>其他人员支出</t>
  </si>
  <si>
    <t>预算05-1表</t>
  </si>
  <si>
    <t>项目支出预算表（其他运转类.特定目标类项目）</t>
  </si>
  <si>
    <t>项目分类</t>
  </si>
  <si>
    <t>经济科目编码</t>
  </si>
  <si>
    <t>经济科目名称</t>
  </si>
  <si>
    <t>本年拨款</t>
  </si>
  <si>
    <t>其中：本次下达</t>
  </si>
  <si>
    <t>产粮大县奖励资金</t>
  </si>
  <si>
    <t>事业发展类</t>
  </si>
  <si>
    <t>530300241100002514440</t>
  </si>
  <si>
    <t>39999</t>
  </si>
  <si>
    <t>单位自有资金</t>
  </si>
  <si>
    <t>专项业务类</t>
  </si>
  <si>
    <t>530300231100001215683</t>
  </si>
  <si>
    <t>冻猪肉储备经费</t>
  </si>
  <si>
    <t>530300241100002242546</t>
  </si>
  <si>
    <t>30227</t>
  </si>
  <si>
    <t>对口支援三峡库区石柱县沿溪镇专项经费</t>
  </si>
  <si>
    <t>530300231100001207231</t>
  </si>
  <si>
    <t>30905</t>
  </si>
  <si>
    <t>固定资产投资工作经费</t>
  </si>
  <si>
    <t>530300241100002241316</t>
  </si>
  <si>
    <t>31002</t>
  </si>
  <si>
    <t>粮食财务挂账利息专项资金</t>
  </si>
  <si>
    <t>530300241100002236738</t>
  </si>
  <si>
    <t>31205</t>
  </si>
  <si>
    <t>粮食流通统计市场监督质量监测经费</t>
  </si>
  <si>
    <t>530300241100002241464</t>
  </si>
  <si>
    <t>30213</t>
  </si>
  <si>
    <t>30218</t>
  </si>
  <si>
    <t>绿美曲靖行动专项资金</t>
  </si>
  <si>
    <t>530300241100002442452</t>
  </si>
  <si>
    <t>农业水价综合改革市级验收经费</t>
  </si>
  <si>
    <t>530300241100002250034</t>
  </si>
  <si>
    <t>企业纾困奖补资金</t>
  </si>
  <si>
    <t>530300231100001526591</t>
  </si>
  <si>
    <t>31204</t>
  </si>
  <si>
    <t>曲靖市储备物资管理专项资金</t>
  </si>
  <si>
    <t>530300241100002242185</t>
  </si>
  <si>
    <t>曲靖市建设项目前期工作经费</t>
  </si>
  <si>
    <t>530300200000000000671</t>
  </si>
  <si>
    <t>31005</t>
  </si>
  <si>
    <t>曲靖市市级储备粮补贴费用专项资金</t>
  </si>
  <si>
    <t>民生类</t>
  </si>
  <si>
    <t>530300210000000017408</t>
  </si>
  <si>
    <t>社会信用体系建设专项经费</t>
  </si>
  <si>
    <t>530300210000000017344</t>
  </si>
  <si>
    <t>市级节能降耗专项资金</t>
  </si>
  <si>
    <t>530300241100002239763</t>
  </si>
  <si>
    <t>市级食用植物油脂储备费用补贴专项资金</t>
  </si>
  <si>
    <t>530300210000000017588</t>
  </si>
  <si>
    <t>易地扶贫搬迁工作经费</t>
  </si>
  <si>
    <t>530300231100001207156</t>
  </si>
  <si>
    <t>营商环境评估专项经费</t>
  </si>
  <si>
    <t>530300210000000017287</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</si>
  <si>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</si>
  <si>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</si>
  <si>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</si>
  <si>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</si>
  <si>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</si>
  <si>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</si>
  <si>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</si>
  <si>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</si>
  <si>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</si>
  <si>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</si>
  <si>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</si>
  <si>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</si>
  <si>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1.灾情发生后，市救灾物资储备中心根据市应急管理局、市粮食和物资储备局调运指令发出的调运通知，并做好市级救灾物资的发运工作。                                                                                                               
2.根据历年灾情数据分析和当年的自然灾害趋势预测，科学制定市级救灾物资储备方案。                                                                                                                                                                                                                                                                                                                                       
3.以上各项工作按规定结算费用，按照上级调运指令，高效准确调运救灾物资，切实保障受灾群众基本生活。                                                                                                                               </t>
  </si>
  <si>
    <t>产出指标</t>
  </si>
  <si>
    <t>数量指标</t>
  </si>
  <si>
    <t>物资储备损耗量</t>
  </si>
  <si>
    <t>&lt;</t>
  </si>
  <si>
    <t>储备物资总量的0.01</t>
  </si>
  <si>
    <t>%</t>
  </si>
  <si>
    <t>定量指标</t>
  </si>
  <si>
    <t>反映物资储备损耗量</t>
  </si>
  <si>
    <t>数量真实率</t>
  </si>
  <si>
    <t>=</t>
  </si>
  <si>
    <t>100</t>
  </si>
  <si>
    <t>储备物资数量真实</t>
  </si>
  <si>
    <t>质量指标</t>
  </si>
  <si>
    <t>物资调运误差率</t>
  </si>
  <si>
    <t>调运物资总量的0.10.1</t>
  </si>
  <si>
    <t>反映物资调运误差情况</t>
  </si>
  <si>
    <t>质量良好率</t>
  </si>
  <si>
    <t>定性指标</t>
  </si>
  <si>
    <t>储备物资质量情况</t>
  </si>
  <si>
    <t>时效指标</t>
  </si>
  <si>
    <t>物资发运时间</t>
  </si>
  <si>
    <t>小时</t>
  </si>
  <si>
    <t>反映物资发运性</t>
  </si>
  <si>
    <t>效益指标</t>
  </si>
  <si>
    <t>社会效益指标</t>
  </si>
  <si>
    <t>自然灾害转移安置受灾群众能力</t>
  </si>
  <si>
    <t>&gt;=</t>
  </si>
  <si>
    <t>10000</t>
  </si>
  <si>
    <t>人次</t>
  </si>
  <si>
    <t>测算值</t>
  </si>
  <si>
    <t>满意度指标</t>
  </si>
  <si>
    <t>服务对象满意度指标</t>
  </si>
  <si>
    <t>物资接收满意度</t>
  </si>
  <si>
    <t>90</t>
  </si>
  <si>
    <t>全面做好易地扶贫搬迁后续帮扶工作，提升全市易地扶贫搬迁安置区服务效能，完善安置区功能配套，强化安置区综合治理，确保搬迁群众生产生活稳定、安居乐业安置区社区管理有序、服务完善、就业充分、保障到位、文明祥和、搬迁群众获得感、幸福感、安全感明显增强，基本融入新环境、适应新生活。</t>
  </si>
  <si>
    <t>搬迁群众搬迁后社会融入度</t>
  </si>
  <si>
    <t>90%</t>
  </si>
  <si>
    <t>反映搬迁群众社会融入度情况</t>
  </si>
  <si>
    <t>搬迁群众对搬迁工作认可度</t>
  </si>
  <si>
    <t>反映搬迁群众对搬迁工作认可情况</t>
  </si>
  <si>
    <t>搬迁群众满意度</t>
  </si>
  <si>
    <t>反映搬迁群众对搬迁工作满意度情况</t>
  </si>
  <si>
    <t>确保2024年度观摩及集中开工项目开工率达到90%以上，固定资产投资增长率达到6%以上</t>
  </si>
  <si>
    <t>重点项目观摩次数</t>
  </si>
  <si>
    <t>次</t>
  </si>
  <si>
    <t>观摩及集中开工项目开工率</t>
  </si>
  <si>
    <t>经济效益指标</t>
  </si>
  <si>
    <t>固定资产投资增长率</t>
  </si>
  <si>
    <t>涉及企业满意度</t>
  </si>
  <si>
    <t>持续深入推进绿美城市、绿美乡镇、绿美交通等9个重点领域绿化美化，创建不少于1个绿美城市、20个绿美村庄、9个绿美乡镇、3个绿美河湖、9个绿美校园、12个景区，实施57.03公里高速公路、1100公里农村公路绿化提升，推动全市所有开发区建成省级绿美园区，力争全市绿地率达40%，公园服务半径覆盖率达85%。</t>
  </si>
  <si>
    <t>建设绿美城市</t>
  </si>
  <si>
    <t>个</t>
  </si>
  <si>
    <t>反映全年建设绿美城市指标数</t>
  </si>
  <si>
    <t>建设绿美村庄</t>
  </si>
  <si>
    <t>反映全年建设绿美村庄任务数</t>
  </si>
  <si>
    <t>建设绿美乡镇</t>
  </si>
  <si>
    <t>反映全年建设绿美乡镇任务数</t>
  </si>
  <si>
    <t>建设绿美校园</t>
  </si>
  <si>
    <t xml:space="preserve">个 </t>
  </si>
  <si>
    <t>反映全年建设绿美校园任务数</t>
  </si>
  <si>
    <t>生态效益指标</t>
  </si>
  <si>
    <t>人均公园绿地面积</t>
  </si>
  <si>
    <t>平方米/人</t>
  </si>
  <si>
    <t>人均公园绿地面积≥12平方米/人</t>
  </si>
  <si>
    <t>社会公众满意度</t>
  </si>
  <si>
    <t>95</t>
  </si>
  <si>
    <t>反映社会公众满意度</t>
  </si>
  <si>
    <t>沿溪镇实施道路基础设施建设。</t>
  </si>
  <si>
    <t>项目数</t>
  </si>
  <si>
    <t>反映支援三峡库区乡镇数量情况</t>
  </si>
  <si>
    <t>资金支付率</t>
  </si>
  <si>
    <t>反映资金支付情况</t>
  </si>
  <si>
    <t>总投资完成率</t>
  </si>
  <si>
    <t>项目验收合格率</t>
  </si>
  <si>
    <t>审计、督查、巡视等指出问题项目比例</t>
  </si>
  <si>
    <t>&lt;=</t>
  </si>
  <si>
    <t>审计、督查、巡视等指出问题情况</t>
  </si>
  <si>
    <t>受益人群满意度</t>
  </si>
  <si>
    <t>530300231100001423319</t>
  </si>
  <si>
    <t>部门劳务派遣人员主要从事部门固定资产投资、重点项目、易地搬迁、粮食和物资储备等工作，用于保障该类人员工资性支出。</t>
  </si>
  <si>
    <t>聘用人员人数</t>
  </si>
  <si>
    <t>人</t>
  </si>
  <si>
    <t>反映获补助人员、企业的数量情况，也适用补贴、资助等形式的补助。</t>
  </si>
  <si>
    <t>发放及时率</t>
  </si>
  <si>
    <t>反映发放单位及时发放工资的情况。
发放及时率=在时限内发放资金/应发放资金*100%</t>
  </si>
  <si>
    <t>安置就业人数</t>
  </si>
  <si>
    <t>反映安置就业人数情况</t>
  </si>
  <si>
    <t>受益对象满意度</t>
  </si>
  <si>
    <t>反映获补助受益对象的满意程度。</t>
  </si>
  <si>
    <t>全市单位地区生产总值能耗下降率达到市委市人民政府确定目标。完成全市9个省级园区和1个国家级经济开发区循环化改造方案编制、评审。开展重点用能企业节能监察培训，开展全国节能宣传周和国家生态日宣传活动，全面提升公众节约思想和节能意识。</t>
  </si>
  <si>
    <t>组织开展节能宣传活动次数</t>
  </si>
  <si>
    <t>反映全市节能主题宣传活动举办次数。</t>
  </si>
  <si>
    <t>开展节能监察培训次数</t>
  </si>
  <si>
    <t>1次</t>
  </si>
  <si>
    <t>反映全市节能监察培训举办次数。</t>
  </si>
  <si>
    <t>园区循环化改造方案评审通过率</t>
  </si>
  <si>
    <t>反映园区循环化改造方案评审通过情况</t>
  </si>
  <si>
    <t>单位地区生产总值能耗下降率</t>
  </si>
  <si>
    <t>以市委市人民政府确定的目标任务为准</t>
  </si>
  <si>
    <t>反映全市能耗双控工作完成情况。</t>
  </si>
  <si>
    <t>全市规模以上工业增加值能耗下降率</t>
  </si>
  <si>
    <t>全市节能工作满意度</t>
  </si>
  <si>
    <t>反映全市能耗双控目标完成情况及全市节能工作满意度情况</t>
  </si>
  <si>
    <t>完成2024年度下达的市级粮食储备的轮换、补库等相关工作，保障市级储备的质量安全。</t>
  </si>
  <si>
    <t>计划完成率</t>
  </si>
  <si>
    <t>反映下达储备计划情况</t>
  </si>
  <si>
    <t>储备粮食质量达标率</t>
  </si>
  <si>
    <t>反映储备粮食质量达标情况</t>
  </si>
  <si>
    <t>各项工作完成及时率</t>
  </si>
  <si>
    <t>反映工作完成情况</t>
  </si>
  <si>
    <t>提升粮食收储供应安全保障率</t>
  </si>
  <si>
    <t>反映粮食收储供应安全保障情况</t>
  </si>
  <si>
    <t>服务对象满意度</t>
  </si>
  <si>
    <t>反映服务对象满意度</t>
  </si>
  <si>
    <t>按规定比例贴息到位。（根据八部门审计认定粮油企业在农发行曲靖市分行的新增粮食财务挂账贷款16063万元，利息预计6987405元，按市财政承担10%比例，全年共计利息69.87万元）</t>
  </si>
  <si>
    <t>资金及时拨付到位</t>
  </si>
  <si>
    <t>&gt;</t>
  </si>
  <si>
    <t>698700</t>
  </si>
  <si>
    <t>元</t>
  </si>
  <si>
    <t>资金及时拨付</t>
  </si>
  <si>
    <t>完成市级食用植物油脂储备155万公斤储备任务</t>
  </si>
  <si>
    <t>市级食用植物油脂储备155万公斤储备数量</t>
  </si>
  <si>
    <t>155</t>
  </si>
  <si>
    <t>万公斤</t>
  </si>
  <si>
    <t>市级食用植物油脂储备</t>
  </si>
  <si>
    <t>市级食用植物油脂储备155万公斤储备质量</t>
  </si>
  <si>
    <t>符合国家相关储备管理制度规定</t>
  </si>
  <si>
    <t>100%</t>
  </si>
  <si>
    <t>发挥项目前期费的激励撬动作用，确保资金及时合规使用，奖补资金标准达标率为100％，推进市级“四个一百”、地方政府专项债券等项目及时开工，形成更多实物工程量，促进全市投资稳定增长，完成年初固定资产投资年度目标任务，确保全市固定资产投资平均增幅大于10％，同时，以重点项目建设为抓手，进一步完善城乡基础设施建设，提升城乡公共服务水平，提升社会公众满意度。</t>
  </si>
  <si>
    <t>固定资产投资目标任务完成率</t>
  </si>
  <si>
    <t>地方政府专项债券项目开工率</t>
  </si>
  <si>
    <t>80</t>
  </si>
  <si>
    <t>奖补资金标准达标率</t>
  </si>
  <si>
    <t>资金兑付及时率</t>
  </si>
  <si>
    <t>180</t>
  </si>
  <si>
    <t>天</t>
  </si>
  <si>
    <t>项目开工及时率</t>
  </si>
  <si>
    <t>反映项目开工及时性情况</t>
  </si>
  <si>
    <t>全市固定资产投资增长率</t>
  </si>
  <si>
    <t>完善城乡基础设施建设</t>
  </si>
  <si>
    <t>作用明显</t>
  </si>
  <si>
    <t>提升城乡公共服务水平</t>
  </si>
  <si>
    <t>2024年"四上"企业户数增加200户以上、同比增长8%以上。到2024年，“四上”企业户数达2660户以上，较2021年增长60%以上。</t>
  </si>
  <si>
    <t>“四上”企业户数增长量</t>
  </si>
  <si>
    <t>200</t>
  </si>
  <si>
    <t>户</t>
  </si>
  <si>
    <t>反映“四上”企业增长量</t>
  </si>
  <si>
    <t>县市区规模以上工业企业数</t>
  </si>
  <si>
    <t>725</t>
  </si>
  <si>
    <t>反映县市区规模以上工业企业数情况</t>
  </si>
  <si>
    <t>“四上”企业增长率</t>
  </si>
  <si>
    <t>反映“四上”企业增长率</t>
  </si>
  <si>
    <t>县市区规模以上服务业企业</t>
  </si>
  <si>
    <t>225</t>
  </si>
  <si>
    <t>反映县市区规模以上服务业企业数情况</t>
  </si>
  <si>
    <t>“四上”企业满意度</t>
  </si>
  <si>
    <t>反映“四上”企业满意度</t>
  </si>
  <si>
    <t xml:space="preserve">为强化粮食质量监管，切实保障粮食质量安全，根据《国务院关于建立健全粮食安全省长责任制的若干意见》（国发〔2014〕69号）、《云南省人民政府关于进一步落实粮食安全行政首长责任制的实施意见》（云政发〔2015〕89 号）、《 曲靖市人民政府关于进一步落实粮食安全行政首长责任制的实施意见》（曲政发〔2016〕44号）等有关规定要求“落实粮食质量安全监管责任。严格实行粮食质量安全监管责任制和责任追究制度，落实各级人民政府属地管理和生产经营主体责任。健全粮食质量安全保障体系。落实各项治理措施，从源头上防治粮食污染。加强监测预警，严防发生区域性、系统性粮食质量安全风险。建立超标粮食处置机制，禁止不符合食品安全标准的粮食进入口粮市场。”等要求，加强对全市原粮市场、政策性储备粮的监管力度，从源头上保障粮食质量安全。      </t>
  </si>
  <si>
    <t>任务实际完成率</t>
  </si>
  <si>
    <t>政策性粮食监督检查、粮油市场监督管理、粮食流通统计调查、粮食质量安全监督检验，4个工作任务完成情况</t>
  </si>
  <si>
    <t>粮食质量检验批次</t>
  </si>
  <si>
    <t>600</t>
  </si>
  <si>
    <t>批次</t>
  </si>
  <si>
    <t>储备粮检查覆盖率</t>
  </si>
  <si>
    <t>储备粮监督检查覆盖的区域范围数量，覆盖率=（开展储备粮检查的区县数/全市区有粮食储备库的区、县个数）*100%</t>
  </si>
  <si>
    <t>粮食质量指标、卫生指标检测情况</t>
  </si>
  <si>
    <t>用于反映和考核粮食质量、卫生检测情况</t>
  </si>
  <si>
    <t>任务完成及时</t>
  </si>
  <si>
    <t>成本指标</t>
  </si>
  <si>
    <t>经济成本指标</t>
  </si>
  <si>
    <t>实际成本低于计划成本</t>
  </si>
  <si>
    <t>加强农残重金属真菌毒素监测</t>
  </si>
  <si>
    <t>用于反映部门在控制农残、重金属和真菌毒素含量的监管情况</t>
  </si>
  <si>
    <t>公众满意度</t>
  </si>
  <si>
    <t>财政部门牵头会同商务、粮食和储备等部门按照事权和支出责任相匹配的原则，依法依规将冻猪肉储备资金纳入地方财政予以保障，省下达曲靖市冻猪肉储备最低收储量为420吨。确保冻猪肉储备年度目标任务数全部完成，储备冻猪肉质量达标，对平抑市场物价起到重要作用。</t>
  </si>
  <si>
    <t>冻猪肉储备完成情况</t>
  </si>
  <si>
    <t>反映项目完成情况</t>
  </si>
  <si>
    <t>冻猪肉质量达标率</t>
  </si>
  <si>
    <t>反映储备冻猪肉质量达标率</t>
  </si>
  <si>
    <t>冻猪肉储备完成及时率</t>
  </si>
  <si>
    <t>反应冻猪肉储备按约定时间完成猪肉储备工作。</t>
  </si>
  <si>
    <t>稳定物价情况</t>
  </si>
  <si>
    <t>在市场猪肉价格发生异常波动时投放一定数量的冻猪肉稳定市场物价</t>
  </si>
  <si>
    <t>根据《关于印发云南省农业水价综合改革验收工作方案的通知》完成9个县（市区）农业水价综合改革工作的市级验收。</t>
  </si>
  <si>
    <t>市级验收完成率</t>
  </si>
  <si>
    <t>市级验收按时完成率</t>
  </si>
  <si>
    <t>按照验收时间节点，按时完成验收工作</t>
  </si>
  <si>
    <t>政府价格决策科学性</t>
  </si>
  <si>
    <t>有效提升</t>
  </si>
  <si>
    <t>验收过程中严格按照相应标准验收</t>
  </si>
  <si>
    <t>省级满意度</t>
  </si>
  <si>
    <t>积极拓展信用信息征集范围，把企业信用信息、金融领域信用信息、司法公信信息、公民个人信用信息、社保缴费信息、公共服务信息等全面纳入市信用信息共享平台，尽快形成覆盖全部市场主体、社会成员的信用信息大数据，市信用平台共归集信用数据突破8000万条。</t>
  </si>
  <si>
    <t>市信用平台共归集信用数据</t>
  </si>
  <si>
    <t>8000万</t>
  </si>
  <si>
    <t>条</t>
  </si>
  <si>
    <t>市信用平台共归集信用数据突破8000万条</t>
  </si>
  <si>
    <t>信用承诺案例数</t>
  </si>
  <si>
    <t>290000</t>
  </si>
  <si>
    <t>例</t>
  </si>
  <si>
    <t>信用承诺案例数不少于29万例</t>
  </si>
  <si>
    <t>联合奖惩案例数</t>
  </si>
  <si>
    <t>6050</t>
  </si>
  <si>
    <t>联合奖惩案例数不少于6050例</t>
  </si>
  <si>
    <t>提升曲靖市城市信用监测全国地级市排名</t>
  </si>
  <si>
    <t>130</t>
  </si>
  <si>
    <t>名</t>
  </si>
  <si>
    <t>各职能部门工作做足、做扎实，确保城市信用监测排名在130位以前</t>
  </si>
  <si>
    <t>市场主体满意度提高</t>
  </si>
  <si>
    <t>市场主体对社会信用体系建设工作满意度达到90%以上</t>
  </si>
  <si>
    <t>2024年，营商环境“争创一流年”。营商环境进一步提升，市场主体活力显著增强，各项指标达到优秀及以上等次。</t>
  </si>
  <si>
    <t>完成省评指标数</t>
  </si>
  <si>
    <t>项</t>
  </si>
  <si>
    <t>反映省评指标内容完成情况</t>
  </si>
  <si>
    <t>达到优秀以上等次指标比例</t>
  </si>
  <si>
    <t>反映达到优秀指标占比情况</t>
  </si>
  <si>
    <t>评估结果出具完成及时率</t>
  </si>
  <si>
    <t>反映评估结果完成及时情况</t>
  </si>
  <si>
    <t>评估结果利用率</t>
  </si>
  <si>
    <t>反映营商环境评估结果利用率</t>
  </si>
  <si>
    <t>市场主体满意度</t>
  </si>
  <si>
    <t>反映市场主体对全市营商环境满意情况</t>
  </si>
  <si>
    <t>完成补助资金文件安排的任务，发挥资金效益</t>
  </si>
  <si>
    <t>任务完成率</t>
  </si>
  <si>
    <t>成本节约率</t>
  </si>
  <si>
    <t>完成项目计划工作目标的实际节约成本与计划成本的比率</t>
  </si>
  <si>
    <t>可持续影响指标</t>
  </si>
  <si>
    <t>保证部门正常运转</t>
  </si>
  <si>
    <t>反映部门正常运转情况</t>
  </si>
  <si>
    <t>部门满意度</t>
  </si>
  <si>
    <t>预算05-3表</t>
  </si>
  <si>
    <t>项目支出绩效目标表（另文下达）</t>
  </si>
  <si>
    <t>空表说明：曲靖市发展和改革委员会2024年无项目支出绩效目标（另文下达），故此表为空。</t>
  </si>
  <si>
    <t>预算06表</t>
  </si>
  <si>
    <t>政府性基金预算支出预算表</t>
  </si>
  <si>
    <t>单位名称：预算科</t>
  </si>
  <si>
    <t>单位名称</t>
  </si>
  <si>
    <t>本年政府性基金预算支出</t>
  </si>
  <si>
    <t>空表说明：曲靖市发展和改革委员会2024年无政府性基金预算支出，故此表为空。</t>
  </si>
  <si>
    <t>国有资本经营预算支出预算表</t>
  </si>
  <si>
    <t>本年国有资本经营预算支出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</si>
  <si>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</si>
  <si>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</si>
  <si>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</si>
  <si>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</si>
  <si>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</si>
  <si>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</si>
  <si>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</si>
  <si>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</si>
  <si>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</si>
  <si>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</si>
  <si>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</si>
  <si>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80400119</t>
  </si>
  <si>
    <t>公车保险</t>
  </si>
  <si>
    <t>C1804010201 机动车保险服务</t>
  </si>
  <si>
    <t>批</t>
  </si>
  <si>
    <t>公车维修保养</t>
  </si>
  <si>
    <t>C23120301 车辆维修和保养服务</t>
  </si>
  <si>
    <t>公车加油</t>
  </si>
  <si>
    <t>C23120302 车辆加油、添加燃料服务</t>
  </si>
  <si>
    <t>电脑</t>
  </si>
  <si>
    <t>A02010105 台式计算机</t>
  </si>
  <si>
    <t>台</t>
  </si>
  <si>
    <t>复印机</t>
  </si>
  <si>
    <t>A02020100 复印机</t>
  </si>
  <si>
    <t>台、桌</t>
  </si>
  <si>
    <t>A05010200 台、桌类</t>
  </si>
  <si>
    <t>组</t>
  </si>
  <si>
    <t>柜</t>
  </si>
  <si>
    <t>A05010500 柜类</t>
  </si>
  <si>
    <t>复印纸</t>
  </si>
  <si>
    <t>A05040101 复印纸</t>
  </si>
  <si>
    <t>件</t>
  </si>
  <si>
    <t>450</t>
  </si>
  <si>
    <t>国防动员工作业务经费</t>
  </si>
  <si>
    <t>机动指挥所车辆保险</t>
  </si>
  <si>
    <t>机动指挥所车辆加油</t>
  </si>
  <si>
    <t>国防动员军地指挥链路建设经费</t>
  </si>
  <si>
    <t>笔记本电脑</t>
  </si>
  <si>
    <t>A02010108 便携式计算机</t>
  </si>
  <si>
    <t>网络设备</t>
  </si>
  <si>
    <t>A02010200 网络设备</t>
  </si>
  <si>
    <t>视频系统</t>
  </si>
  <si>
    <t>A02080800 视频会议系统设备</t>
  </si>
  <si>
    <t>链路建设第三方服务费</t>
  </si>
  <si>
    <t>C16000000 信息技术服务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</si>
  <si>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</si>
  <si>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</si>
  <si>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</si>
  <si>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</si>
  <si>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</si>
  <si>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</si>
  <si>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</si>
  <si>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</si>
  <si>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</si>
  <si>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信用中国（曲靖）平台三级等保、密码评估及改造</t>
  </si>
  <si>
    <t xml:space="preserve">B1004 </t>
  </si>
  <si>
    <t>信用中国（曲靖）平台适老化改造</t>
  </si>
  <si>
    <t>合    计</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</si>
  <si>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</si>
  <si>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</si>
  <si>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</si>
  <si>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</si>
  <si>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</si>
  <si>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</si>
  <si>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</si>
  <si>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</si>
  <si>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</si>
  <si>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</si>
  <si>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</si>
  <si>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</si>
  <si>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</si>
  <si>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</si>
  <si>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</si>
  <si>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预算10-2表</t>
  </si>
  <si>
    <t>市对下转移支付绩效目标表</t>
  </si>
  <si>
    <t>云南省财政厅下达2023年中央财政产粮大县奖励资金，本次下达18095万元</t>
  </si>
  <si>
    <t>反映资金奖补情况</t>
  </si>
  <si>
    <t>反映对产粮油大县的推动作用</t>
  </si>
  <si>
    <t>反映收益对象满意度</t>
  </si>
  <si>
    <t>预算11表</t>
  </si>
  <si>
    <t>新增资产配置表</t>
  </si>
  <si>
    <t>资产类别</t>
  </si>
  <si>
    <t>资产分类代码.名称</t>
  </si>
  <si>
    <t>资产名称</t>
  </si>
  <si>
    <t>计量单位</t>
  </si>
  <si>
    <t>财政部门批复数（元）</t>
  </si>
  <si>
    <t>单价</t>
  </si>
  <si>
    <t>金额</t>
  </si>
  <si>
    <t>设备</t>
  </si>
  <si>
    <t>5.00</t>
  </si>
  <si>
    <t>家具和用具</t>
  </si>
  <si>
    <t>预算12表</t>
  </si>
  <si>
    <t>上级补助项目支出预算表</t>
  </si>
  <si>
    <t>上级补助</t>
  </si>
  <si>
    <t>预算13表</t>
  </si>
  <si>
    <t>部门项目中期规划预算表</t>
  </si>
  <si>
    <t>项目级次</t>
  </si>
  <si>
    <t>2024年</t>
  </si>
  <si>
    <t>2025年</t>
  </si>
  <si>
    <t>2026年</t>
  </si>
  <si>
    <t>116 其他人员支出</t>
  </si>
  <si>
    <t>本级</t>
  </si>
  <si>
    <t>311 专项业务类</t>
  </si>
  <si>
    <t>313 事业发展类</t>
  </si>
  <si>
    <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</si>
</sst>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yyyy/mm/dd\ hh:mm:ss"/>
    <numFmt numFmtId="178" formatCode="yyyy/mm/dd"/>
    <numFmt numFmtId="179" formatCode="#,##0.00;\-#,##0.00;;@"/>
    <numFmt numFmtId="180" formatCode="hh:mm:ss"/>
    <numFmt numFmtId="181" formatCode="#,##0;\-#,##0;;@"/>
  </numFmts>
  <fonts count="52">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1"/>
      <name val="宋体"/>
      <charset val="134"/>
    </font>
    <font>
      <sz val="10"/>
      <color rgb="FFFFFFFF"/>
      <name val="宋体"/>
      <charset val="134"/>
    </font>
    <font>
      <b/>
      <sz val="21"/>
      <color rgb="FF000000"/>
      <name val="宋体"/>
      <charset val="134"/>
    </font>
    <font>
      <sz val="1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9"/>
      <name val="宋体"/>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sz val="9"/>
      <color rgb="FF000000"/>
      <name val="Microsoft YaHei UI"/>
      <charset val="134"/>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28">
    <xf numFmtId="0" fontId="0" fillId="0" borderId="0"/>
    <xf numFmtId="42" fontId="0" fillId="0" borderId="0" applyFont="0" applyFill="0" applyBorder="0" applyAlignment="0" applyProtection="0">
      <alignment vertical="center"/>
    </xf>
    <xf numFmtId="0" fontId="4" fillId="0" borderId="5">
      <alignment horizontal="center" vertical="center"/>
      <protection locked="0"/>
    </xf>
    <xf numFmtId="0" fontId="1" fillId="0" borderId="0">
      <alignment horizontal="right"/>
    </xf>
    <xf numFmtId="0" fontId="31" fillId="0" borderId="0">
      <alignment vertical="top"/>
      <protection locked="0"/>
    </xf>
    <xf numFmtId="0" fontId="4" fillId="0" borderId="0"/>
    <xf numFmtId="0" fontId="32" fillId="3" borderId="14" applyNumberFormat="0" applyAlignment="0" applyProtection="0">
      <alignment vertical="center"/>
    </xf>
    <xf numFmtId="0" fontId="1" fillId="0" borderId="2">
      <alignment horizontal="center" vertical="center" wrapText="1"/>
      <protection locked="0"/>
    </xf>
    <xf numFmtId="0" fontId="4" fillId="0" borderId="9">
      <alignment horizontal="center" vertical="center" wrapText="1"/>
    </xf>
    <xf numFmtId="0" fontId="1" fillId="0" borderId="0">
      <alignment horizontal="right" vertical="center"/>
      <protection locked="0"/>
    </xf>
    <xf numFmtId="0" fontId="4" fillId="0" borderId="3">
      <alignment horizontal="center" vertical="center"/>
      <protection locked="0"/>
    </xf>
    <xf numFmtId="44" fontId="0" fillId="0" borderId="0" applyFont="0" applyFill="0" applyBorder="0" applyAlignment="0" applyProtection="0">
      <alignment vertical="center"/>
    </xf>
    <xf numFmtId="0" fontId="29" fillId="0" borderId="0">
      <alignment horizontal="center" vertical="center"/>
    </xf>
    <xf numFmtId="0" fontId="33" fillId="4" borderId="0" applyNumberFormat="0" applyBorder="0" applyAlignment="0" applyProtection="0">
      <alignment vertical="center"/>
    </xf>
    <xf numFmtId="0" fontId="1" fillId="0" borderId="7">
      <alignment horizontal="center" vertical="center"/>
      <protection locked="0"/>
    </xf>
    <xf numFmtId="0" fontId="4" fillId="0" borderId="1">
      <alignment horizontal="center" vertical="center"/>
    </xf>
    <xf numFmtId="41" fontId="0" fillId="0" borderId="0" applyFont="0" applyFill="0" applyBorder="0" applyAlignment="0" applyProtection="0">
      <alignment vertical="center"/>
    </xf>
    <xf numFmtId="0" fontId="4" fillId="0" borderId="0">
      <alignment horizontal="left" vertical="center"/>
      <protection locked="0"/>
    </xf>
    <xf numFmtId="177" fontId="19" fillId="0" borderId="1">
      <alignment horizontal="right" vertical="center"/>
    </xf>
    <xf numFmtId="0" fontId="34" fillId="5" borderId="0" applyNumberFormat="0" applyBorder="0" applyAlignment="0" applyProtection="0">
      <alignment vertical="center"/>
    </xf>
    <xf numFmtId="0" fontId="4" fillId="0" borderId="0"/>
    <xf numFmtId="4" fontId="3" fillId="0" borderId="11">
      <alignment horizontal="right" vertical="center"/>
      <protection locked="0"/>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4" fillId="0" borderId="11">
      <alignment horizontal="center"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0" fontId="1" fillId="0" borderId="5">
      <alignment horizontal="center" vertical="center" wrapText="1"/>
      <protection locked="0"/>
    </xf>
    <xf numFmtId="0" fontId="3" fillId="0" borderId="11">
      <alignment horizontal="left" vertical="center"/>
    </xf>
    <xf numFmtId="0" fontId="4" fillId="0" borderId="10">
      <alignment horizontal="center" vertical="center" wrapText="1"/>
      <protection locked="0"/>
    </xf>
    <xf numFmtId="9" fontId="0" fillId="0" borderId="0" applyFont="0" applyFill="0" applyBorder="0" applyAlignment="0" applyProtection="0">
      <alignment vertical="center"/>
    </xf>
    <xf numFmtId="0" fontId="1" fillId="0" borderId="1">
      <alignment horizontal="center" vertical="center"/>
      <protection locked="0"/>
    </xf>
    <xf numFmtId="0" fontId="3" fillId="0" borderId="1">
      <alignment horizontal="right" vertical="center" wrapText="1"/>
    </xf>
    <xf numFmtId="0" fontId="37"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31" fillId="0" borderId="0">
      <alignment vertical="top"/>
      <protection locked="0"/>
    </xf>
    <xf numFmtId="0" fontId="0" fillId="8" borderId="15" applyNumberFormat="0" applyFont="0" applyAlignment="0" applyProtection="0">
      <alignment vertical="center"/>
    </xf>
    <xf numFmtId="0" fontId="3" fillId="0" borderId="7">
      <alignment horizontal="left" vertical="center"/>
      <protection locked="0"/>
    </xf>
    <xf numFmtId="4" fontId="3" fillId="0" borderId="1">
      <alignment horizontal="right" vertical="center"/>
      <protection locked="0"/>
    </xf>
    <xf numFmtId="0" fontId="4" fillId="0" borderId="9">
      <alignment horizontal="center" vertical="center" wrapText="1"/>
      <protection locked="0"/>
    </xf>
    <xf numFmtId="0" fontId="3" fillId="0" borderId="0">
      <alignment horizontal="right" vertical="center"/>
    </xf>
    <xf numFmtId="0" fontId="4" fillId="0" borderId="1">
      <alignment vertical="center" wrapText="1"/>
    </xf>
    <xf numFmtId="0" fontId="3" fillId="0" borderId="11">
      <alignment horizontal="left" vertical="center" wrapText="1"/>
    </xf>
    <xf numFmtId="0" fontId="4" fillId="0" borderId="11">
      <alignment horizontal="center" vertical="center"/>
      <protection locked="0"/>
    </xf>
    <xf numFmtId="0" fontId="35" fillId="9" borderId="0" applyNumberFormat="0" applyBorder="0" applyAlignment="0" applyProtection="0">
      <alignment vertical="center"/>
    </xf>
    <xf numFmtId="0" fontId="1" fillId="0" borderId="0"/>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6" applyNumberFormat="0" applyFill="0" applyAlignment="0" applyProtection="0">
      <alignment vertical="center"/>
    </xf>
    <xf numFmtId="0" fontId="1" fillId="0" borderId="0">
      <alignment vertical="top"/>
    </xf>
    <xf numFmtId="0" fontId="43" fillId="0" borderId="16" applyNumberFormat="0" applyFill="0" applyAlignment="0" applyProtection="0">
      <alignment vertical="center"/>
    </xf>
    <xf numFmtId="0" fontId="2" fillId="0" borderId="0">
      <alignment horizontal="center" vertical="center"/>
    </xf>
    <xf numFmtId="0" fontId="4" fillId="0" borderId="3">
      <alignment horizontal="center" vertical="center"/>
    </xf>
    <xf numFmtId="0" fontId="4" fillId="0" borderId="3">
      <alignment horizontal="center" vertical="center" wrapText="1"/>
    </xf>
    <xf numFmtId="0" fontId="35" fillId="10" borderId="0" applyNumberFormat="0" applyBorder="0" applyAlignment="0" applyProtection="0">
      <alignment vertical="center"/>
    </xf>
    <xf numFmtId="0" fontId="4" fillId="0" borderId="2">
      <alignment horizontal="center" vertical="center" wrapText="1"/>
      <protection locked="0"/>
    </xf>
    <xf numFmtId="0" fontId="1" fillId="0" borderId="11">
      <alignment horizontal="center" vertical="center"/>
      <protection locked="0"/>
    </xf>
    <xf numFmtId="4" fontId="3" fillId="0" borderId="11">
      <alignment horizontal="right" vertical="center"/>
      <protection locked="0"/>
    </xf>
    <xf numFmtId="0" fontId="38" fillId="0" borderId="17" applyNumberFormat="0" applyFill="0" applyAlignment="0" applyProtection="0">
      <alignment vertical="center"/>
    </xf>
    <xf numFmtId="49" fontId="4" fillId="0" borderId="1">
      <alignment horizontal="center" vertical="center"/>
      <protection locked="0"/>
    </xf>
    <xf numFmtId="0" fontId="3" fillId="0" borderId="0">
      <alignment horizontal="right" vertical="center"/>
    </xf>
    <xf numFmtId="0" fontId="35" fillId="11"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4" fillId="12" borderId="18" applyNumberFormat="0" applyAlignment="0" applyProtection="0">
      <alignment vertical="center"/>
    </xf>
    <xf numFmtId="0" fontId="45" fillId="12" borderId="14" applyNumberFormat="0" applyAlignment="0" applyProtection="0">
      <alignment vertical="center"/>
    </xf>
    <xf numFmtId="0" fontId="1" fillId="0" borderId="5">
      <alignment horizontal="center" vertical="center" wrapText="1"/>
      <protection locked="0"/>
    </xf>
    <xf numFmtId="0" fontId="4" fillId="0" borderId="9">
      <alignment horizontal="center" vertical="center"/>
    </xf>
    <xf numFmtId="0" fontId="1" fillId="0" borderId="0">
      <alignment vertical="center"/>
    </xf>
    <xf numFmtId="0" fontId="1" fillId="0" borderId="0"/>
    <xf numFmtId="0" fontId="46" fillId="13" borderId="19" applyNumberFormat="0" applyAlignment="0" applyProtection="0">
      <alignment vertical="center"/>
    </xf>
    <xf numFmtId="0" fontId="33"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0" applyNumberFormat="0" applyFill="0" applyAlignment="0" applyProtection="0">
      <alignment vertical="center"/>
    </xf>
    <xf numFmtId="0" fontId="4" fillId="0" borderId="2">
      <alignment horizontal="center" vertical="center" wrapText="1"/>
      <protection locked="0"/>
    </xf>
    <xf numFmtId="0" fontId="48" fillId="0" borderId="21" applyNumberFormat="0" applyFill="0" applyAlignment="0" applyProtection="0">
      <alignment vertical="center"/>
    </xf>
    <xf numFmtId="0" fontId="49" fillId="16" borderId="0" applyNumberFormat="0" applyBorder="0" applyAlignment="0" applyProtection="0">
      <alignment vertical="center"/>
    </xf>
    <xf numFmtId="0" fontId="1" fillId="0" borderId="0">
      <alignment horizontal="right" vertical="center"/>
      <protection locked="0"/>
    </xf>
    <xf numFmtId="0" fontId="31" fillId="0" borderId="0">
      <alignment vertical="top"/>
      <protection locked="0"/>
    </xf>
    <xf numFmtId="0" fontId="50" fillId="17" borderId="0" applyNumberFormat="0" applyBorder="0" applyAlignment="0" applyProtection="0">
      <alignment vertical="center"/>
    </xf>
    <xf numFmtId="0" fontId="33" fillId="18" borderId="0" applyNumberFormat="0" applyBorder="0" applyAlignment="0" applyProtection="0">
      <alignment vertical="center"/>
    </xf>
    <xf numFmtId="0" fontId="35" fillId="19" borderId="0" applyNumberFormat="0" applyBorder="0" applyAlignment="0" applyProtection="0">
      <alignment vertical="center"/>
    </xf>
    <xf numFmtId="0" fontId="2" fillId="0" borderId="0">
      <alignment horizontal="center"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 fillId="0" borderId="0">
      <alignment horizontal="left" vertical="center"/>
      <protection locked="0"/>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4" fillId="0" borderId="5">
      <alignment horizontal="center" vertical="center"/>
    </xf>
    <xf numFmtId="0" fontId="4" fillId="0" borderId="6">
      <alignment horizontal="center" vertical="center"/>
    </xf>
    <xf numFmtId="0" fontId="3" fillId="0" borderId="0">
      <alignment horizontal="right" vertical="center"/>
    </xf>
    <xf numFmtId="0" fontId="1" fillId="0" borderId="0"/>
    <xf numFmtId="0" fontId="2" fillId="0" borderId="0">
      <alignment horizontal="center" vertical="center"/>
    </xf>
    <xf numFmtId="0" fontId="35" fillId="24" borderId="0" applyNumberFormat="0" applyBorder="0" applyAlignment="0" applyProtection="0">
      <alignment vertical="center"/>
    </xf>
    <xf numFmtId="0" fontId="3" fillId="0" borderId="1">
      <alignment horizontal="left" vertical="top" wrapText="1"/>
    </xf>
    <xf numFmtId="0" fontId="35" fillId="25" borderId="0" applyNumberFormat="0" applyBorder="0" applyAlignment="0" applyProtection="0">
      <alignment vertical="center"/>
    </xf>
    <xf numFmtId="0" fontId="33" fillId="26" borderId="0" applyNumberFormat="0" applyBorder="0" applyAlignment="0" applyProtection="0">
      <alignment vertical="center"/>
    </xf>
    <xf numFmtId="0" fontId="4" fillId="0" borderId="3">
      <alignment horizontal="center" vertical="center" wrapText="1"/>
    </xf>
    <xf numFmtId="0" fontId="33" fillId="27" borderId="0" applyNumberFormat="0" applyBorder="0" applyAlignment="0" applyProtection="0">
      <alignment vertical="center"/>
    </xf>
    <xf numFmtId="0" fontId="35" fillId="28" borderId="0" applyNumberFormat="0" applyBorder="0" applyAlignment="0" applyProtection="0">
      <alignment vertical="center"/>
    </xf>
    <xf numFmtId="0" fontId="33" fillId="29" borderId="0" applyNumberFormat="0" applyBorder="0" applyAlignment="0" applyProtection="0">
      <alignment vertical="center"/>
    </xf>
    <xf numFmtId="0" fontId="35" fillId="30" borderId="0" applyNumberFormat="0" applyBorder="0" applyAlignment="0" applyProtection="0">
      <alignment vertical="center"/>
    </xf>
    <xf numFmtId="0" fontId="1" fillId="0" borderId="0">
      <alignment vertical="top"/>
    </xf>
    <xf numFmtId="0" fontId="1" fillId="0" borderId="0">
      <alignment horizontal="right" vertical="center"/>
    </xf>
    <xf numFmtId="0" fontId="35" fillId="31" borderId="0" applyNumberFormat="0" applyBorder="0" applyAlignment="0" applyProtection="0">
      <alignment vertical="center"/>
    </xf>
    <xf numFmtId="0" fontId="33" fillId="32" borderId="0" applyNumberFormat="0" applyBorder="0" applyAlignment="0" applyProtection="0">
      <alignment vertical="center"/>
    </xf>
    <xf numFmtId="0" fontId="4" fillId="0" borderId="5">
      <alignment horizontal="center" vertical="center"/>
    </xf>
    <xf numFmtId="0" fontId="3" fillId="0" borderId="1">
      <alignment horizontal="left" vertical="center"/>
    </xf>
    <xf numFmtId="0" fontId="35" fillId="33" borderId="0" applyNumberFormat="0" applyBorder="0" applyAlignment="0" applyProtection="0">
      <alignment vertical="center"/>
    </xf>
    <xf numFmtId="0" fontId="4" fillId="0" borderId="4">
      <alignment horizontal="center" vertical="center"/>
    </xf>
    <xf numFmtId="4" fontId="51" fillId="0" borderId="12">
      <alignment horizontal="right" vertical="center"/>
    </xf>
    <xf numFmtId="0" fontId="3" fillId="0" borderId="1">
      <alignment horizontal="right" vertical="center"/>
    </xf>
    <xf numFmtId="178" fontId="19" fillId="0" borderId="1">
      <alignment horizontal="right" vertical="center"/>
    </xf>
    <xf numFmtId="0" fontId="1" fillId="0" borderId="9">
      <alignment horizontal="center" vertical="center" wrapText="1"/>
      <protection locked="0"/>
    </xf>
    <xf numFmtId="0" fontId="4" fillId="0" borderId="2">
      <alignment horizontal="center" vertical="center"/>
    </xf>
    <xf numFmtId="0" fontId="1" fillId="0" borderId="10">
      <alignment horizontal="center" vertical="center" wrapText="1"/>
    </xf>
    <xf numFmtId="0" fontId="4" fillId="0" borderId="4">
      <alignment horizontal="center" vertical="center"/>
    </xf>
    <xf numFmtId="0" fontId="1" fillId="0" borderId="1">
      <alignment horizontal="center" vertical="center"/>
    </xf>
    <xf numFmtId="0" fontId="1" fillId="0" borderId="6">
      <alignment horizontal="center" vertical="center" wrapText="1"/>
    </xf>
    <xf numFmtId="0" fontId="3" fillId="0" borderId="4">
      <alignment horizontal="left" vertical="center"/>
    </xf>
    <xf numFmtId="176" fontId="3" fillId="0" borderId="1">
      <alignment horizontal="right" vertical="center" wrapText="1"/>
      <protection locked="0"/>
    </xf>
    <xf numFmtId="10" fontId="19" fillId="0" borderId="1">
      <alignment horizontal="right" vertical="center"/>
    </xf>
    <xf numFmtId="0" fontId="4" fillId="0" borderId="7">
      <alignment horizontal="center" vertical="center" wrapText="1"/>
    </xf>
    <xf numFmtId="49" fontId="10" fillId="0" borderId="0">
      <protection locked="0"/>
    </xf>
    <xf numFmtId="0" fontId="1" fillId="0" borderId="11">
      <alignment horizontal="center" vertical="center"/>
    </xf>
    <xf numFmtId="0" fontId="3" fillId="0" borderId="1">
      <alignment horizontal="left" vertical="center"/>
    </xf>
    <xf numFmtId="0" fontId="2" fillId="0" borderId="0">
      <alignment horizontal="center" vertical="center"/>
    </xf>
    <xf numFmtId="0" fontId="3" fillId="0" borderId="0">
      <alignment horizontal="left" vertical="center"/>
    </xf>
    <xf numFmtId="0" fontId="6" fillId="0" borderId="0">
      <alignment horizontal="center" vertical="center"/>
    </xf>
    <xf numFmtId="179" fontId="19" fillId="0" borderId="1">
      <alignment horizontal="right" vertical="center"/>
    </xf>
    <xf numFmtId="0" fontId="3" fillId="0" borderId="11">
      <alignment horizontal="left" vertical="center" wrapText="1"/>
    </xf>
    <xf numFmtId="0" fontId="4" fillId="0" borderId="0">
      <protection locked="0"/>
    </xf>
    <xf numFmtId="0" fontId="4" fillId="0" borderId="5">
      <alignment horizontal="center" vertical="center"/>
    </xf>
    <xf numFmtId="0" fontId="4" fillId="0" borderId="9">
      <alignment horizontal="center" vertical="center"/>
    </xf>
    <xf numFmtId="0" fontId="31" fillId="0" borderId="0">
      <alignment vertical="top"/>
      <protection locked="0"/>
    </xf>
    <xf numFmtId="49" fontId="1" fillId="0" borderId="0"/>
    <xf numFmtId="0" fontId="4" fillId="0" borderId="5">
      <alignment horizontal="center" vertical="center"/>
    </xf>
    <xf numFmtId="49" fontId="19" fillId="0" borderId="1">
      <alignment horizontal="left" vertical="center" wrapText="1"/>
    </xf>
    <xf numFmtId="179" fontId="19" fillId="0" borderId="1">
      <alignment horizontal="right" vertical="center"/>
    </xf>
    <xf numFmtId="180" fontId="19" fillId="0" borderId="1">
      <alignment horizontal="right" vertical="center"/>
    </xf>
    <xf numFmtId="0" fontId="7" fillId="0" borderId="0">
      <alignment vertical="top"/>
    </xf>
    <xf numFmtId="0" fontId="4" fillId="0" borderId="0">
      <alignment horizontal="right" wrapText="1"/>
    </xf>
    <xf numFmtId="181" fontId="19" fillId="0" borderId="1">
      <alignment horizontal="right" vertical="center"/>
    </xf>
    <xf numFmtId="0" fontId="4" fillId="0" borderId="0"/>
    <xf numFmtId="0" fontId="4" fillId="0" borderId="5">
      <alignment horizontal="center" vertical="center"/>
    </xf>
    <xf numFmtId="0" fontId="3" fillId="0" borderId="7">
      <alignment horizontal="right" vertical="center"/>
      <protection locked="0"/>
    </xf>
    <xf numFmtId="3" fontId="1" fillId="0" borderId="5">
      <alignment horizontal="center" vertical="center"/>
    </xf>
    <xf numFmtId="0" fontId="51" fillId="0" borderId="4">
      <alignment horizontal="center" vertical="center"/>
    </xf>
    <xf numFmtId="0" fontId="1" fillId="0" borderId="1"/>
    <xf numFmtId="4" fontId="3" fillId="0" borderId="1">
      <alignment horizontal="right" vertical="center"/>
    </xf>
    <xf numFmtId="3" fontId="1" fillId="0" borderId="1">
      <alignment horizontal="center" vertical="center"/>
    </xf>
    <xf numFmtId="0" fontId="51" fillId="0" borderId="4">
      <alignment horizontal="center" vertical="center"/>
      <protection locked="0"/>
    </xf>
    <xf numFmtId="4" fontId="3" fillId="0" borderId="1">
      <alignment horizontal="right" vertical="center"/>
      <protection locked="0"/>
    </xf>
    <xf numFmtId="0" fontId="1" fillId="0" borderId="0">
      <protection locked="0"/>
    </xf>
    <xf numFmtId="0" fontId="1" fillId="0" borderId="0"/>
    <xf numFmtId="0" fontId="2" fillId="0" borderId="0">
      <alignment horizontal="center" vertical="top"/>
    </xf>
    <xf numFmtId="0" fontId="1" fillId="0" borderId="6">
      <alignment horizontal="center" vertical="center" wrapText="1"/>
      <protection locked="0"/>
    </xf>
    <xf numFmtId="0" fontId="2" fillId="0" borderId="0">
      <alignment horizontal="center" vertical="center"/>
      <protection locked="0"/>
    </xf>
    <xf numFmtId="0" fontId="6" fillId="0" borderId="0">
      <alignment horizontal="center" vertical="center" wrapText="1"/>
    </xf>
    <xf numFmtId="0" fontId="29" fillId="0" borderId="0">
      <alignment horizontal="center" vertical="center"/>
    </xf>
    <xf numFmtId="0" fontId="4" fillId="0" borderId="0">
      <protection locked="0"/>
    </xf>
    <xf numFmtId="0" fontId="3" fillId="0" borderId="0">
      <alignment horizontal="left" vertical="center"/>
    </xf>
    <xf numFmtId="0" fontId="4" fillId="0" borderId="7">
      <alignment horizontal="center" vertical="center"/>
    </xf>
    <xf numFmtId="0" fontId="4" fillId="0" borderId="2">
      <alignment horizontal="center" vertical="center" wrapText="1"/>
    </xf>
    <xf numFmtId="4" fontId="3" fillId="0" borderId="1">
      <alignment horizontal="right" vertical="center"/>
    </xf>
    <xf numFmtId="0" fontId="51" fillId="0" borderId="1">
      <alignment horizontal="center" vertical="center"/>
    </xf>
    <xf numFmtId="0" fontId="4" fillId="0" borderId="3">
      <alignment horizontal="center" vertical="center" wrapText="1"/>
    </xf>
    <xf numFmtId="4" fontId="3" fillId="0" borderId="1">
      <alignment horizontal="right" vertical="center"/>
      <protection locked="0"/>
    </xf>
    <xf numFmtId="0" fontId="3" fillId="0" borderId="0">
      <alignment horizontal="right"/>
    </xf>
    <xf numFmtId="0" fontId="4" fillId="0" borderId="4">
      <alignment horizontal="center" vertical="center" wrapText="1"/>
    </xf>
    <xf numFmtId="4" fontId="3" fillId="0" borderId="12">
      <alignment horizontal="right" vertical="center"/>
      <protection locked="0"/>
    </xf>
    <xf numFmtId="4" fontId="51" fillId="0" borderId="1">
      <alignment horizontal="right" vertical="center"/>
    </xf>
    <xf numFmtId="0" fontId="3" fillId="0" borderId="4">
      <alignment horizontal="left" vertical="center" wrapText="1"/>
    </xf>
    <xf numFmtId="4" fontId="3" fillId="0" borderId="12">
      <alignment horizontal="right" vertical="center"/>
    </xf>
    <xf numFmtId="4" fontId="51" fillId="0" borderId="1">
      <alignment horizontal="right" vertical="center"/>
      <protection locked="0"/>
    </xf>
    <xf numFmtId="0" fontId="3" fillId="0" borderId="12">
      <alignment horizontal="center" vertical="center"/>
    </xf>
    <xf numFmtId="0" fontId="31" fillId="0" borderId="0">
      <alignment vertical="top"/>
      <protection locked="0"/>
    </xf>
    <xf numFmtId="0" fontId="1" fillId="0" borderId="13">
      <alignment horizontal="center" vertical="center" wrapText="1"/>
    </xf>
    <xf numFmtId="0" fontId="1" fillId="0" borderId="0"/>
    <xf numFmtId="0" fontId="6" fillId="0" borderId="0">
      <alignment horizontal="center" vertical="center"/>
      <protection locked="0"/>
    </xf>
    <xf numFmtId="0" fontId="3" fillId="0" borderId="0">
      <alignment horizontal="left" vertical="center"/>
    </xf>
    <xf numFmtId="0" fontId="1" fillId="0" borderId="3">
      <alignment horizontal="center" vertical="center" wrapText="1"/>
    </xf>
    <xf numFmtId="0" fontId="1" fillId="0" borderId="4">
      <alignment horizontal="center" vertical="center"/>
    </xf>
    <xf numFmtId="0" fontId="1" fillId="0" borderId="5">
      <alignment horizontal="center" vertical="center"/>
    </xf>
    <xf numFmtId="0" fontId="3" fillId="0" borderId="1">
      <alignment horizontal="left" vertical="center" wrapText="1"/>
    </xf>
    <xf numFmtId="0" fontId="3" fillId="0" borderId="5">
      <alignment horizontal="center" vertical="center"/>
      <protection locked="0"/>
    </xf>
    <xf numFmtId="0" fontId="1" fillId="0" borderId="6">
      <alignment horizontal="center" vertical="center"/>
      <protection locked="0"/>
    </xf>
    <xf numFmtId="0" fontId="1" fillId="0" borderId="11">
      <alignment horizontal="center" vertical="center" wrapText="1"/>
      <protection locked="0"/>
    </xf>
    <xf numFmtId="0" fontId="1" fillId="0" borderId="0"/>
    <xf numFmtId="0" fontId="1" fillId="0" borderId="13">
      <alignment horizontal="center" vertical="center"/>
      <protection locked="0"/>
    </xf>
    <xf numFmtId="0" fontId="1" fillId="0" borderId="7">
      <alignment horizontal="center" vertical="center" wrapText="1"/>
    </xf>
    <xf numFmtId="0" fontId="2" fillId="0" borderId="0">
      <alignment horizontal="center" vertical="center"/>
      <protection locked="0"/>
    </xf>
    <xf numFmtId="0" fontId="1" fillId="0" borderId="1">
      <alignment horizontal="center" vertical="center"/>
      <protection locked="0"/>
    </xf>
    <xf numFmtId="0" fontId="1" fillId="0" borderId="11">
      <alignment horizontal="center" vertical="center" wrapText="1"/>
    </xf>
    <xf numFmtId="0" fontId="3" fillId="0" borderId="0">
      <alignment horizontal="left" vertical="center"/>
      <protection locked="0"/>
    </xf>
    <xf numFmtId="0" fontId="3" fillId="0" borderId="0">
      <alignment vertical="top"/>
      <protection locked="0"/>
    </xf>
    <xf numFmtId="0" fontId="1" fillId="0" borderId="10">
      <alignment horizontal="center" vertical="center" wrapText="1"/>
      <protection locked="0"/>
    </xf>
    <xf numFmtId="0" fontId="4" fillId="0" borderId="3">
      <alignment horizontal="center" vertical="center" wrapText="1"/>
      <protection locked="0"/>
    </xf>
    <xf numFmtId="0" fontId="1" fillId="0" borderId="4">
      <alignment horizontal="center" vertical="center"/>
      <protection locked="0"/>
    </xf>
    <xf numFmtId="0" fontId="3" fillId="0" borderId="11">
      <alignment horizontal="right" vertical="center"/>
      <protection locked="0"/>
    </xf>
    <xf numFmtId="0" fontId="4" fillId="0" borderId="3">
      <alignment horizontal="center" vertical="center"/>
    </xf>
    <xf numFmtId="3" fontId="1" fillId="0" borderId="4">
      <alignment horizontal="center" vertical="center"/>
    </xf>
    <xf numFmtId="0" fontId="3" fillId="0" borderId="0">
      <alignment horizontal="right" wrapText="1"/>
      <protection locked="0"/>
    </xf>
    <xf numFmtId="0" fontId="4" fillId="0" borderId="4">
      <alignment horizontal="center" vertical="center"/>
      <protection locked="0"/>
    </xf>
    <xf numFmtId="4" fontId="3" fillId="0" borderId="4">
      <alignment horizontal="right" vertical="center"/>
      <protection locked="0"/>
    </xf>
    <xf numFmtId="0" fontId="1" fillId="0" borderId="9">
      <alignment horizontal="center" vertical="center" wrapText="1"/>
    </xf>
    <xf numFmtId="0" fontId="1" fillId="0" borderId="1">
      <alignment horizontal="center" vertical="center"/>
      <protection locked="0"/>
    </xf>
    <xf numFmtId="3" fontId="1" fillId="0" borderId="11">
      <alignment horizontal="center" vertical="center"/>
    </xf>
    <xf numFmtId="0" fontId="3" fillId="0" borderId="11">
      <alignment horizontal="right" vertical="center"/>
    </xf>
    <xf numFmtId="0" fontId="3" fillId="0" borderId="1">
      <alignment horizontal="lef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4" fillId="0" borderId="2">
      <alignment horizontal="center" vertical="center" wrapText="1"/>
    </xf>
    <xf numFmtId="0" fontId="3" fillId="0" borderId="0">
      <alignment horizontal="left" vertical="center" wrapText="1"/>
      <protection locked="0"/>
    </xf>
    <xf numFmtId="0" fontId="4" fillId="0" borderId="4">
      <alignment horizontal="center" vertical="center"/>
    </xf>
    <xf numFmtId="0" fontId="4" fillId="0" borderId="4">
      <alignment horizontal="center" vertical="center" wrapText="1"/>
    </xf>
    <xf numFmtId="0" fontId="4" fillId="0" borderId="2">
      <alignment horizontal="center" vertical="center" wrapText="1"/>
    </xf>
    <xf numFmtId="0" fontId="3" fillId="0" borderId="1">
      <alignment horizontal="right" vertical="center" wrapText="1"/>
    </xf>
    <xf numFmtId="0" fontId="3" fillId="0" borderId="7">
      <alignment horizontal="left" vertical="center"/>
    </xf>
    <xf numFmtId="0" fontId="3" fillId="0" borderId="1">
      <alignment horizontal="right" vertical="center" wrapText="1"/>
      <protection locked="0"/>
    </xf>
    <xf numFmtId="0" fontId="4" fillId="0" borderId="0"/>
    <xf numFmtId="0" fontId="10" fillId="0" borderId="0">
      <alignment horizontal="right"/>
      <protection locked="0"/>
    </xf>
    <xf numFmtId="0" fontId="4" fillId="0" borderId="4">
      <alignment horizontal="center" vertical="center"/>
    </xf>
    <xf numFmtId="0" fontId="4" fillId="0" borderId="5">
      <alignment horizontal="center" vertical="center"/>
    </xf>
    <xf numFmtId="0" fontId="4" fillId="0" borderId="2">
      <alignment horizontal="center" vertical="center"/>
    </xf>
    <xf numFmtId="0" fontId="11" fillId="0" borderId="0">
      <alignment horizontal="center" vertical="center" wrapText="1"/>
      <protection locked="0"/>
    </xf>
    <xf numFmtId="0" fontId="3" fillId="0" borderId="4">
      <alignment horizontal="left" vertical="center" wrapText="1"/>
    </xf>
    <xf numFmtId="0" fontId="51" fillId="0" borderId="1">
      <alignment horizontal="center" vertical="center"/>
    </xf>
    <xf numFmtId="0" fontId="31" fillId="0" borderId="0">
      <alignment vertical="top"/>
      <protection locked="0"/>
    </xf>
    <xf numFmtId="0" fontId="4" fillId="0" borderId="6">
      <alignment horizontal="center" vertical="center"/>
    </xf>
    <xf numFmtId="0" fontId="3" fillId="0" borderId="0">
      <alignment horizontal="left" vertical="center"/>
      <protection locked="0"/>
    </xf>
    <xf numFmtId="0" fontId="1" fillId="0" borderId="12">
      <alignment horizontal="center" vertical="center" wrapText="1"/>
      <protection locked="0"/>
    </xf>
    <xf numFmtId="0" fontId="51" fillId="0" borderId="1">
      <alignment horizontal="center" vertical="center"/>
      <protection locked="0"/>
    </xf>
    <xf numFmtId="0" fontId="1" fillId="0" borderId="1">
      <alignment horizontal="center" vertical="center"/>
      <protection locked="0"/>
    </xf>
    <xf numFmtId="0" fontId="4" fillId="0" borderId="2">
      <alignment horizontal="center" vertical="center"/>
      <protection locked="0"/>
    </xf>
    <xf numFmtId="0" fontId="4" fillId="0" borderId="0">
      <alignment horizontal="left" vertical="center" wrapText="1"/>
    </xf>
    <xf numFmtId="0" fontId="28" fillId="0" borderId="0">
      <alignment horizontal="center" vertical="center"/>
    </xf>
    <xf numFmtId="0" fontId="3" fillId="0" borderId="11">
      <alignment horizontal="left" vertical="center" wrapText="1"/>
    </xf>
    <xf numFmtId="0" fontId="1" fillId="0" borderId="11">
      <alignment horizontal="center" vertical="center" wrapText="1"/>
    </xf>
    <xf numFmtId="0" fontId="3" fillId="0" borderId="1">
      <alignment horizontal="left" vertical="center" wrapText="1"/>
      <protection locked="0"/>
    </xf>
    <xf numFmtId="0" fontId="4" fillId="0" borderId="0">
      <alignment wrapText="1"/>
    </xf>
    <xf numFmtId="0" fontId="1" fillId="0" borderId="0">
      <alignment vertical="top"/>
      <protection locked="0"/>
    </xf>
    <xf numFmtId="4" fontId="3" fillId="0" borderId="11">
      <alignment horizontal="right" vertical="center"/>
    </xf>
    <xf numFmtId="3" fontId="4" fillId="0" borderId="11">
      <alignment horizontal="center" vertical="center"/>
    </xf>
    <xf numFmtId="0" fontId="4" fillId="0" borderId="3">
      <alignment horizontal="center" vertical="center"/>
      <protection locked="0"/>
    </xf>
    <xf numFmtId="0" fontId="4" fillId="0" borderId="6">
      <alignment horizontal="center" vertical="center"/>
    </xf>
    <xf numFmtId="0" fontId="4" fillId="0" borderId="11">
      <alignment horizontal="center" vertical="center"/>
      <protection locked="0"/>
    </xf>
    <xf numFmtId="0" fontId="3" fillId="0" borderId="6">
      <alignment horizontal="left" vertical="center"/>
      <protection locked="0"/>
    </xf>
    <xf numFmtId="0" fontId="4" fillId="0" borderId="5">
      <alignment horizontal="center" vertical="center"/>
      <protection locked="0"/>
    </xf>
    <xf numFmtId="0" fontId="4" fillId="0" borderId="7">
      <alignment horizontal="center" vertical="center"/>
    </xf>
    <xf numFmtId="0" fontId="1" fillId="0" borderId="9">
      <alignment horizontal="center" vertical="center"/>
    </xf>
    <xf numFmtId="49" fontId="1" fillId="0" borderId="0">
      <protection locked="0"/>
    </xf>
    <xf numFmtId="0" fontId="4" fillId="0" borderId="2">
      <alignment horizontal="center" vertical="center"/>
      <protection locked="0"/>
    </xf>
    <xf numFmtId="3" fontId="4" fillId="0" borderId="11">
      <alignment horizontal="center" vertical="center"/>
      <protection locked="0"/>
    </xf>
    <xf numFmtId="0" fontId="1" fillId="0" borderId="9">
      <alignment horizontal="center" vertical="center" wrapText="1"/>
    </xf>
    <xf numFmtId="0" fontId="1" fillId="0" borderId="0">
      <protection locked="0"/>
    </xf>
    <xf numFmtId="0" fontId="4" fillId="0" borderId="6">
      <alignment horizontal="center" vertical="center"/>
      <protection locked="0"/>
    </xf>
    <xf numFmtId="0" fontId="1" fillId="0" borderId="0"/>
    <xf numFmtId="0" fontId="4" fillId="0" borderId="6">
      <alignment horizontal="center" vertical="center" wrapText="1"/>
    </xf>
    <xf numFmtId="0" fontId="4" fillId="0" borderId="7">
      <alignment horizontal="center" vertical="center" wrapText="1"/>
    </xf>
    <xf numFmtId="0" fontId="4" fillId="0" borderId="0">
      <protection locked="0"/>
    </xf>
    <xf numFmtId="0" fontId="4" fillId="0" borderId="5">
      <alignment horizontal="center" vertical="center" wrapText="1"/>
      <protection locked="0"/>
    </xf>
    <xf numFmtId="0" fontId="2" fillId="0" borderId="0">
      <alignment horizontal="center" vertical="center"/>
    </xf>
    <xf numFmtId="0" fontId="4" fillId="0" borderId="11">
      <alignment horizontal="center" vertical="center" wrapText="1"/>
      <protection locked="0"/>
    </xf>
    <xf numFmtId="0" fontId="31" fillId="0" borderId="0">
      <alignment vertical="top"/>
      <protection locked="0"/>
    </xf>
    <xf numFmtId="0" fontId="4" fillId="0" borderId="1">
      <alignment horizontal="center" vertical="center" wrapText="1"/>
      <protection locked="0"/>
    </xf>
    <xf numFmtId="0" fontId="4" fillId="0" borderId="4">
      <alignment horizontal="center" vertical="center" wrapText="1"/>
      <protection locked="0"/>
    </xf>
    <xf numFmtId="0" fontId="3" fillId="0" borderId="0">
      <alignment horizontal="left" vertical="center"/>
      <protection locked="0"/>
    </xf>
    <xf numFmtId="3" fontId="4" fillId="0" borderId="11">
      <alignment horizontal="center" vertical="top"/>
      <protection locked="0"/>
    </xf>
    <xf numFmtId="0" fontId="2" fillId="0" borderId="0">
      <alignment horizontal="center" vertical="center"/>
    </xf>
    <xf numFmtId="0" fontId="3" fillId="0" borderId="1">
      <alignment horizontal="right" vertical="center"/>
      <protection locked="0"/>
    </xf>
    <xf numFmtId="0" fontId="4" fillId="0" borderId="2">
      <alignment horizontal="center" vertical="center" wrapText="1"/>
      <protection locked="0"/>
    </xf>
    <xf numFmtId="0" fontId="1" fillId="0" borderId="11">
      <alignment horizontal="center" vertical="top"/>
    </xf>
    <xf numFmtId="0" fontId="6"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1" fillId="0" borderId="0">
      <alignment horizontal="right"/>
      <protection locked="0"/>
    </xf>
    <xf numFmtId="0" fontId="4" fillId="0" borderId="1">
      <alignment horizontal="center" vertical="center"/>
      <protection locked="0"/>
    </xf>
    <xf numFmtId="0" fontId="4" fillId="0" borderId="7">
      <alignment horizontal="center" vertical="center"/>
    </xf>
    <xf numFmtId="0" fontId="4" fillId="0" borderId="7">
      <alignment horizontal="center" vertical="center"/>
    </xf>
    <xf numFmtId="0" fontId="3" fillId="0" borderId="1">
      <alignment horizontal="left" vertical="center" wrapText="1"/>
      <protection locked="0"/>
    </xf>
    <xf numFmtId="0" fontId="4" fillId="0" borderId="2">
      <alignment horizontal="center" vertical="center"/>
      <protection locked="0"/>
    </xf>
    <xf numFmtId="4" fontId="51" fillId="0" borderId="1">
      <alignment horizontal="right" vertical="center"/>
    </xf>
    <xf numFmtId="0" fontId="1" fillId="0" borderId="6">
      <alignment horizontal="center" vertical="center"/>
      <protection locked="0"/>
    </xf>
    <xf numFmtId="0" fontId="4" fillId="0" borderId="4">
      <alignment horizontal="center" vertical="center" wrapText="1"/>
    </xf>
    <xf numFmtId="0" fontId="3" fillId="0" borderId="1">
      <alignment horizontal="left" vertical="center"/>
      <protection locked="0"/>
    </xf>
    <xf numFmtId="0" fontId="1" fillId="0" borderId="0"/>
    <xf numFmtId="4" fontId="3" fillId="0" borderId="1">
      <alignment horizontal="right" vertical="center"/>
    </xf>
    <xf numFmtId="0" fontId="3" fillId="0" borderId="0">
      <alignment horizontal="right" vertical="center"/>
    </xf>
    <xf numFmtId="4" fontId="3" fillId="0" borderId="1">
      <alignment horizontal="right" vertical="center"/>
      <protection locked="0"/>
    </xf>
    <xf numFmtId="0" fontId="3" fillId="0" borderId="0">
      <alignment horizontal="right"/>
    </xf>
    <xf numFmtId="0" fontId="51" fillId="0" borderId="1">
      <alignment horizontal="right" vertical="center"/>
    </xf>
    <xf numFmtId="0" fontId="31" fillId="0" borderId="0">
      <alignment vertical="top"/>
      <protection locked="0"/>
    </xf>
    <xf numFmtId="49" fontId="1" fillId="0" borderId="0"/>
    <xf numFmtId="0" fontId="11"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9">
      <alignment horizontal="center" vertical="center"/>
    </xf>
    <xf numFmtId="0" fontId="4" fillId="0" borderId="11">
      <alignment horizontal="center" vertical="center"/>
    </xf>
    <xf numFmtId="0" fontId="1" fillId="0" borderId="1">
      <alignment horizontal="center"/>
    </xf>
    <xf numFmtId="0" fontId="31" fillId="0" borderId="0">
      <alignment vertical="top"/>
      <protection locked="0"/>
    </xf>
    <xf numFmtId="0" fontId="1" fillId="0" borderId="0">
      <alignment horizontal="center" wrapText="1"/>
    </xf>
    <xf numFmtId="0" fontId="20"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21" fillId="0" borderId="1">
      <alignment horizontal="center" vertical="center" wrapText="1"/>
    </xf>
    <xf numFmtId="0" fontId="19" fillId="0" borderId="0">
      <alignment vertical="top"/>
      <protection locked="0"/>
    </xf>
    <xf numFmtId="4" fontId="3" fillId="0" borderId="1">
      <alignment horizontal="right" vertical="center"/>
    </xf>
    <xf numFmtId="0" fontId="21"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21" fillId="0" borderId="5">
      <alignment horizontal="center" vertical="center" wrapText="1"/>
    </xf>
    <xf numFmtId="4" fontId="3" fillId="0" borderId="5">
      <alignment horizontal="right" vertical="center"/>
    </xf>
    <xf numFmtId="0" fontId="4" fillId="0" borderId="7">
      <alignment horizontal="center" vertical="center"/>
    </xf>
    <xf numFmtId="0" fontId="21" fillId="0" borderId="0">
      <alignment wrapText="1"/>
    </xf>
    <xf numFmtId="0" fontId="3" fillId="0" borderId="0">
      <alignment horizontal="right" wrapText="1"/>
    </xf>
    <xf numFmtId="0" fontId="1" fillId="0" borderId="0"/>
    <xf numFmtId="0" fontId="31" fillId="0" borderId="0">
      <alignment vertical="top"/>
      <protection locked="0"/>
    </xf>
    <xf numFmtId="0" fontId="4" fillId="0" borderId="6">
      <alignment horizontal="center" vertical="center"/>
    </xf>
    <xf numFmtId="0" fontId="21" fillId="0" borderId="0">
      <alignment horizontal="center"/>
    </xf>
    <xf numFmtId="0" fontId="21" fillId="0" borderId="0"/>
    <xf numFmtId="0" fontId="4" fillId="0" borderId="0"/>
    <xf numFmtId="0" fontId="1" fillId="0" borderId="1"/>
    <xf numFmtId="0" fontId="4" fillId="0" borderId="3">
      <alignment horizontal="center" vertical="center" wrapText="1"/>
      <protection locked="0"/>
    </xf>
    <xf numFmtId="0" fontId="4" fillId="0" borderId="6">
      <alignment horizontal="center" vertical="center"/>
    </xf>
    <xf numFmtId="0" fontId="4" fillId="0" borderId="7">
      <alignment horizontal="center" vertical="center"/>
      <protection locked="0"/>
    </xf>
    <xf numFmtId="0" fontId="4" fillId="0" borderId="4">
      <alignment horizontal="center" vertical="center" wrapText="1"/>
      <protection locked="0"/>
    </xf>
    <xf numFmtId="0" fontId="4" fillId="0" borderId="7">
      <alignment horizontal="center" vertical="center" wrapText="1"/>
      <protection locked="0"/>
    </xf>
    <xf numFmtId="0" fontId="4" fillId="0" borderId="5">
      <alignment horizontal="center" vertical="center"/>
    </xf>
    <xf numFmtId="0" fontId="1" fillId="0" borderId="1">
      <alignment horizontal="center" vertical="center"/>
    </xf>
    <xf numFmtId="0" fontId="4" fillId="0" borderId="7">
      <alignment horizontal="center" vertical="center"/>
    </xf>
    <xf numFmtId="0" fontId="1" fillId="0" borderId="7">
      <alignment horizontal="center"/>
    </xf>
    <xf numFmtId="0" fontId="3" fillId="0" borderId="1">
      <alignment horizontal="left" vertical="center" wrapText="1"/>
      <protection locked="0"/>
    </xf>
    <xf numFmtId="0" fontId="4" fillId="0" borderId="6">
      <alignment horizontal="center" vertical="center" wrapText="1"/>
      <protection locked="0"/>
    </xf>
    <xf numFmtId="0" fontId="31" fillId="0" borderId="0">
      <alignment vertical="top"/>
      <protection locked="0"/>
    </xf>
    <xf numFmtId="0" fontId="1" fillId="0" borderId="1"/>
    <xf numFmtId="49" fontId="10" fillId="0" borderId="0">
      <protection locked="0"/>
    </xf>
    <xf numFmtId="0" fontId="1" fillId="0" borderId="1">
      <alignment horizontal="center"/>
    </xf>
    <xf numFmtId="49" fontId="4" fillId="0" borderId="2">
      <alignment horizontal="center" vertical="center" wrapText="1"/>
      <protection locked="0"/>
    </xf>
    <xf numFmtId="0" fontId="4" fillId="0" borderId="0">
      <alignment horizontal="left" vertical="center"/>
    </xf>
    <xf numFmtId="0" fontId="3" fillId="0" borderId="0">
      <alignment horizontal="right" vertical="center"/>
      <protection locked="0"/>
    </xf>
    <xf numFmtId="0" fontId="1" fillId="0" borderId="0">
      <alignment vertical="center"/>
    </xf>
    <xf numFmtId="49" fontId="4" fillId="0" borderId="3">
      <alignment horizontal="center" vertical="center" wrapText="1"/>
      <protection locked="0"/>
    </xf>
    <xf numFmtId="0" fontId="3" fillId="0" borderId="7">
      <alignment vertical="center" wrapText="1"/>
      <protection locked="0"/>
    </xf>
    <xf numFmtId="0" fontId="3" fillId="0" borderId="0">
      <alignment horizontal="right"/>
      <protection locked="0"/>
    </xf>
    <xf numFmtId="0" fontId="6" fillId="0" borderId="0">
      <alignment horizontal="center"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2" fillId="0" borderId="0">
      <alignment horizontal="center" vertical="center" wrapText="1"/>
    </xf>
    <xf numFmtId="0" fontId="3" fillId="0" borderId="1">
      <alignment horizontal="left" vertical="center" wrapText="1"/>
      <protection locked="0"/>
    </xf>
    <xf numFmtId="0" fontId="3" fillId="0" borderId="7">
      <alignment horizontal="left" vertical="center"/>
    </xf>
    <xf numFmtId="0" fontId="4" fillId="0" borderId="0">
      <alignment wrapText="1"/>
    </xf>
    <xf numFmtId="0" fontId="3" fillId="0" borderId="1">
      <alignment horizontal="left" vertical="center" wrapText="1"/>
    </xf>
    <xf numFmtId="0" fontId="4" fillId="0" borderId="0"/>
    <xf numFmtId="0" fontId="4" fillId="0" borderId="9">
      <alignment horizontal="center" vertical="center" wrapText="1"/>
    </xf>
    <xf numFmtId="0" fontId="4" fillId="0" borderId="2">
      <alignment horizontal="center" vertical="center"/>
    </xf>
    <xf numFmtId="0" fontId="4" fillId="0" borderId="12">
      <alignment horizontal="center" vertical="center" wrapText="1"/>
      <protection locked="0"/>
    </xf>
    <xf numFmtId="0" fontId="4" fillId="0" borderId="10">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11">
      <alignment horizontal="center" vertical="center" wrapText="1"/>
    </xf>
    <xf numFmtId="4" fontId="3" fillId="0" borderId="1">
      <alignment horizontal="right" vertical="center" wrapText="1"/>
    </xf>
    <xf numFmtId="0" fontId="4" fillId="0" borderId="6">
      <alignment horizontal="center" vertical="center"/>
    </xf>
    <xf numFmtId="0" fontId="3" fillId="0" borderId="13">
      <alignment horizontal="left" vertical="center"/>
    </xf>
    <xf numFmtId="0" fontId="4" fillId="0" borderId="9">
      <alignment horizontal="center" vertical="center" wrapText="1"/>
      <protection locked="0"/>
    </xf>
    <xf numFmtId="0" fontId="4" fillId="0" borderId="22">
      <alignment horizontal="center" vertical="center"/>
    </xf>
    <xf numFmtId="0" fontId="4" fillId="0" borderId="11">
      <alignment horizontal="center" vertical="center"/>
    </xf>
    <xf numFmtId="0" fontId="1" fillId="0" borderId="0">
      <protection locked="0"/>
    </xf>
    <xf numFmtId="0" fontId="4" fillId="0" borderId="11">
      <alignment horizontal="center" vertical="center" wrapText="1"/>
      <protection locked="0"/>
    </xf>
    <xf numFmtId="0" fontId="4" fillId="0" borderId="7">
      <alignment horizontal="center" vertical="center"/>
    </xf>
    <xf numFmtId="0" fontId="3" fillId="0" borderId="0">
      <alignment horizontal="right" vertical="center"/>
    </xf>
    <xf numFmtId="0" fontId="2" fillId="0" borderId="0">
      <alignment horizontal="center" vertical="center"/>
      <protection locked="0"/>
    </xf>
    <xf numFmtId="0" fontId="3" fillId="0" borderId="11">
      <alignment horizontal="right" vertical="center"/>
      <protection locked="0"/>
    </xf>
    <xf numFmtId="4" fontId="3" fillId="0" borderId="1">
      <alignment horizontal="right" vertical="center"/>
      <protection locked="0"/>
    </xf>
    <xf numFmtId="0" fontId="3" fillId="0" borderId="0">
      <alignment horizontal="right"/>
    </xf>
    <xf numFmtId="0" fontId="3" fillId="0" borderId="11">
      <alignment horizontal="left" vertical="center" wrapText="1"/>
      <protection locked="0"/>
    </xf>
    <xf numFmtId="0" fontId="2" fillId="0" borderId="0">
      <alignment horizontal="center" vertical="center" wrapText="1"/>
      <protection locked="0"/>
    </xf>
    <xf numFmtId="4" fontId="3" fillId="0" borderId="1">
      <alignment horizontal="right" vertical="center"/>
    </xf>
    <xf numFmtId="0" fontId="31" fillId="0" borderId="0">
      <alignment vertical="top"/>
      <protection locked="0"/>
    </xf>
    <xf numFmtId="0" fontId="3" fillId="0" borderId="0">
      <alignment vertical="top"/>
      <protection locked="0"/>
    </xf>
    <xf numFmtId="0" fontId="4" fillId="0" borderId="6">
      <alignment horizontal="center" vertical="center" wrapText="1"/>
      <protection locked="0"/>
    </xf>
    <xf numFmtId="0" fontId="3" fillId="0" borderId="1">
      <alignment horizontal="right" vertical="center" wrapText="1"/>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1"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1"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31" fillId="0" borderId="0">
      <alignment vertical="top"/>
      <protection locked="0"/>
    </xf>
    <xf numFmtId="0" fontId="4" fillId="0" borderId="7">
      <alignment horizontal="center" vertical="center"/>
    </xf>
    <xf numFmtId="0" fontId="10" fillId="0" borderId="0">
      <alignment horizontal="right"/>
      <protection locked="0"/>
    </xf>
    <xf numFmtId="0" fontId="11"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176" fontId="3" fillId="0" borderId="1">
      <alignment horizontal="right" vertical="center" wrapText="1"/>
    </xf>
    <xf numFmtId="49" fontId="4" fillId="0" borderId="2">
      <alignment horizontal="center" vertical="center" wrapText="1"/>
      <protection locked="0"/>
    </xf>
    <xf numFmtId="0" fontId="3" fillId="0" borderId="0">
      <alignment horizontal="right"/>
    </xf>
    <xf numFmtId="49" fontId="4" fillId="0" borderId="3">
      <alignment horizontal="center" vertical="center" wrapText="1"/>
      <protection locked="0"/>
    </xf>
    <xf numFmtId="0" fontId="4" fillId="0" borderId="7">
      <alignment horizontal="center" vertical="center"/>
    </xf>
    <xf numFmtId="49" fontId="4" fillId="0" borderId="1">
      <alignment horizontal="center" vertical="center"/>
      <protection locked="0"/>
    </xf>
    <xf numFmtId="0" fontId="11" fillId="0" borderId="0">
      <alignment horizontal="center" vertical="center"/>
      <protection locked="0"/>
    </xf>
    <xf numFmtId="0" fontId="4" fillId="0" borderId="2">
      <alignment horizontal="center" vertical="center"/>
    </xf>
    <xf numFmtId="49" fontId="4" fillId="0" borderId="1">
      <alignment horizontal="center" vertical="center"/>
      <protection locked="0"/>
    </xf>
    <xf numFmtId="0" fontId="4" fillId="0" borderId="5">
      <alignment horizontal="center" vertical="center" wrapText="1"/>
    </xf>
    <xf numFmtId="49" fontId="1" fillId="0" borderId="0"/>
    <xf numFmtId="0" fontId="3" fillId="0" borderId="1">
      <alignment horizontal="right" vertical="center" wrapText="1"/>
    </xf>
    <xf numFmtId="0" fontId="11" fillId="0" borderId="0">
      <alignment horizontal="center" vertical="center"/>
      <protection locked="0"/>
    </xf>
    <xf numFmtId="0" fontId="4" fillId="0" borderId="2">
      <alignment horizontal="center" vertical="center"/>
    </xf>
    <xf numFmtId="0" fontId="3" fillId="0" borderId="1">
      <alignment horizontal="right" vertical="center" wrapText="1"/>
      <protection locked="0"/>
    </xf>
    <xf numFmtId="0" fontId="1" fillId="0" borderId="7">
      <alignment horizontal="center" vertical="center"/>
      <protection locked="0"/>
    </xf>
    <xf numFmtId="0" fontId="4" fillId="0" borderId="1">
      <alignment horizontal="center" vertical="center"/>
    </xf>
    <xf numFmtId="0" fontId="31" fillId="0" borderId="0">
      <alignment vertical="top"/>
      <protection locked="0"/>
    </xf>
    <xf numFmtId="0" fontId="4" fillId="0" borderId="6">
      <alignment horizontal="center" vertical="center" wrapText="1"/>
    </xf>
    <xf numFmtId="0" fontId="1" fillId="0" borderId="0">
      <alignment horizontal="right"/>
    </xf>
    <xf numFmtId="176" fontId="3" fillId="0" borderId="1">
      <alignment horizontal="right" vertical="center"/>
      <protection locked="0"/>
    </xf>
    <xf numFmtId="0" fontId="3" fillId="0" borderId="1">
      <alignment horizontal="right" vertical="center"/>
    </xf>
    <xf numFmtId="0" fontId="11" fillId="0" borderId="0">
      <alignment horizontal="center" vertical="center"/>
    </xf>
    <xf numFmtId="176" fontId="3" fillId="0" borderId="1">
      <alignment horizontal="right" vertical="center"/>
    </xf>
    <xf numFmtId="0" fontId="3" fillId="0" borderId="1">
      <alignment horizontal="right" vertical="center"/>
      <protection locked="0"/>
    </xf>
    <xf numFmtId="0" fontId="1" fillId="0" borderId="0"/>
    <xf numFmtId="0" fontId="2" fillId="0" borderId="0">
      <alignment horizontal="center" vertical="center"/>
    </xf>
    <xf numFmtId="0" fontId="8" fillId="0" borderId="0">
      <alignment horizontal="center" vertical="center" wrapText="1"/>
    </xf>
    <xf numFmtId="0" fontId="4" fillId="0" borderId="0"/>
    <xf numFmtId="0" fontId="4" fillId="0" borderId="0">
      <alignment horizontal="left" vertical="center" wrapText="1"/>
    </xf>
    <xf numFmtId="0" fontId="4" fillId="0" borderId="9">
      <alignment horizontal="center" vertical="center" wrapText="1"/>
    </xf>
    <xf numFmtId="0" fontId="4" fillId="0" borderId="2">
      <alignment horizontal="center" vertical="center"/>
    </xf>
    <xf numFmtId="0" fontId="4" fillId="0" borderId="10">
      <alignment horizontal="center" vertical="center" wrapText="1"/>
    </xf>
    <xf numFmtId="0" fontId="4" fillId="0" borderId="4">
      <alignment horizontal="center" vertical="center"/>
    </xf>
    <xf numFmtId="0" fontId="4" fillId="0" borderId="11">
      <alignment horizontal="center" vertical="center" wrapText="1"/>
    </xf>
    <xf numFmtId="0" fontId="4" fillId="0" borderId="1">
      <alignment horizontal="center" vertical="center"/>
    </xf>
    <xf numFmtId="0" fontId="4" fillId="0" borderId="11">
      <alignment horizontal="center" vertical="center"/>
    </xf>
    <xf numFmtId="0" fontId="4" fillId="0" borderId="6">
      <alignment horizontal="center" vertical="center" wrapText="1"/>
    </xf>
    <xf numFmtId="0" fontId="8" fillId="0" borderId="0">
      <alignment horizontal="center" vertical="center"/>
    </xf>
    <xf numFmtId="0" fontId="3" fillId="0" borderId="13">
      <alignment horizontal="left" vertical="center"/>
    </xf>
    <xf numFmtId="0" fontId="3" fillId="0" borderId="0">
      <alignment vertical="top"/>
      <protection locked="0"/>
    </xf>
    <xf numFmtId="0" fontId="4" fillId="0" borderId="0">
      <alignment wrapText="1"/>
    </xf>
    <xf numFmtId="0" fontId="3" fillId="0" borderId="11">
      <alignment horizontal="right" vertical="center"/>
    </xf>
    <xf numFmtId="0" fontId="2" fillId="0" borderId="0">
      <alignment horizontal="center" vertical="center"/>
      <protection locked="0"/>
    </xf>
    <xf numFmtId="0" fontId="3" fillId="0" borderId="11">
      <alignment horizontal="right" vertical="center"/>
      <protection locked="0"/>
    </xf>
    <xf numFmtId="0" fontId="4" fillId="0" borderId="6">
      <alignment horizontal="center" vertical="center" wrapText="1"/>
      <protection locked="0"/>
    </xf>
    <xf numFmtId="0" fontId="4" fillId="0" borderId="10">
      <alignment horizontal="center" vertical="center" wrapText="1"/>
      <protection locked="0"/>
    </xf>
    <xf numFmtId="0" fontId="4" fillId="0" borderId="6">
      <alignment horizontal="center" vertical="center"/>
      <protection locked="0"/>
    </xf>
    <xf numFmtId="0" fontId="4" fillId="0" borderId="11">
      <alignment horizontal="center" vertical="center" wrapText="1"/>
      <protection locked="0"/>
    </xf>
    <xf numFmtId="0" fontId="4" fillId="0" borderId="13">
      <alignment horizontal="center" vertical="center"/>
      <protection locked="0"/>
    </xf>
    <xf numFmtId="0" fontId="4" fillId="0" borderId="13">
      <alignment horizontal="center" vertical="center" wrapText="1"/>
    </xf>
    <xf numFmtId="0" fontId="4" fillId="0" borderId="1">
      <alignment horizontal="center" vertical="center" wrapText="1"/>
      <protection locked="0"/>
    </xf>
    <xf numFmtId="0" fontId="3" fillId="0" borderId="0">
      <alignment horizontal="right" vertical="center"/>
      <protection locked="0"/>
    </xf>
    <xf numFmtId="0" fontId="3" fillId="0" borderId="1">
      <alignment horizontal="right" vertical="center"/>
      <protection locked="0"/>
    </xf>
    <xf numFmtId="0" fontId="3" fillId="0" borderId="0">
      <alignment horizontal="right"/>
      <protection locked="0"/>
    </xf>
    <xf numFmtId="0" fontId="4" fillId="0" borderId="13">
      <alignment horizontal="center" vertical="center" wrapText="1"/>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3" fillId="0" borderId="5">
      <alignment horizontal="center" vertical="center" wrapText="1"/>
      <protection locked="0"/>
    </xf>
    <xf numFmtId="0" fontId="31" fillId="0" borderId="0">
      <alignment vertical="top"/>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2">
      <alignment horizontal="center" vertical="center"/>
    </xf>
    <xf numFmtId="0" fontId="1" fillId="0" borderId="0">
      <alignment vertical="center"/>
    </xf>
    <xf numFmtId="0" fontId="4" fillId="0" borderId="6">
      <alignment horizontal="center" vertical="center" wrapText="1"/>
    </xf>
    <xf numFmtId="0" fontId="4" fillId="0" borderId="13">
      <alignment horizontal="center" vertical="center" wrapText="1"/>
    </xf>
    <xf numFmtId="0" fontId="6" fillId="0" borderId="0">
      <alignment horizontal="center" vertical="center"/>
    </xf>
    <xf numFmtId="0" fontId="3" fillId="0" borderId="11">
      <alignment horizontal="right" vertical="center"/>
    </xf>
    <xf numFmtId="0" fontId="3" fillId="0" borderId="0">
      <alignment horizontal="right" vertical="center"/>
      <protection locked="0"/>
    </xf>
    <xf numFmtId="0" fontId="3" fillId="0" borderId="0">
      <alignment horizontal="right"/>
      <protection locked="0"/>
    </xf>
    <xf numFmtId="0" fontId="3" fillId="0" borderId="0">
      <alignment horizontal="left" vertical="center"/>
      <protection locked="0"/>
    </xf>
    <xf numFmtId="0" fontId="3" fillId="0" borderId="0">
      <alignment vertical="top" wrapText="1"/>
      <protection locked="0"/>
    </xf>
    <xf numFmtId="0" fontId="4" fillId="0" borderId="1">
      <alignment horizontal="center" vertical="center" wrapText="1"/>
    </xf>
    <xf numFmtId="0" fontId="4" fillId="0" borderId="6">
      <alignment horizontal="center" vertical="center"/>
      <protection locked="0"/>
    </xf>
    <xf numFmtId="0" fontId="3" fillId="0" borderId="0">
      <alignment horizontal="right" wrapText="1"/>
      <protection locked="0"/>
    </xf>
    <xf numFmtId="0" fontId="3" fillId="0" borderId="1">
      <alignment horizontal="left" vertical="center" wrapText="1"/>
    </xf>
    <xf numFmtId="0" fontId="4" fillId="0" borderId="13">
      <alignment horizontal="center" vertical="center"/>
      <protection locked="0"/>
    </xf>
    <xf numFmtId="0" fontId="4" fillId="0" borderId="13">
      <alignment horizontal="center" vertical="center" wrapText="1"/>
      <protection locked="0"/>
    </xf>
    <xf numFmtId="0" fontId="3" fillId="0" borderId="2">
      <alignment horizontal="left" vertical="center" wrapText="1"/>
      <protection locked="0"/>
    </xf>
    <xf numFmtId="0" fontId="4" fillId="0" borderId="1">
      <alignment horizontal="center" vertical="center" wrapText="1"/>
      <protection locked="0"/>
    </xf>
    <xf numFmtId="0" fontId="3" fillId="0" borderId="0">
      <alignment horizontal="right" vertical="center" wrapText="1"/>
    </xf>
    <xf numFmtId="0" fontId="1" fillId="0" borderId="3">
      <alignment vertical="center"/>
    </xf>
    <xf numFmtId="0" fontId="3" fillId="0" borderId="1">
      <alignment horizontal="right" vertical="center"/>
      <protection locked="0"/>
    </xf>
    <xf numFmtId="0" fontId="3" fillId="0" borderId="0">
      <alignment horizontal="right" wrapText="1"/>
    </xf>
    <xf numFmtId="0" fontId="1" fillId="0" borderId="4">
      <alignment vertical="center"/>
    </xf>
    <xf numFmtId="0" fontId="3" fillId="0" borderId="0">
      <alignment horizontal="right" vertical="center" wrapText="1"/>
      <protection locked="0"/>
    </xf>
    <xf numFmtId="0" fontId="4" fillId="0" borderId="7">
      <alignment horizontal="center" vertical="center" wrapText="1"/>
    </xf>
    <xf numFmtId="0" fontId="2" fillId="0" borderId="0">
      <alignment horizontal="center" vertical="center"/>
    </xf>
    <xf numFmtId="0" fontId="31" fillId="0" borderId="0">
      <alignment vertical="top"/>
      <protection locked="0"/>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4" fontId="4" fillId="0" borderId="5">
      <alignment vertical="center"/>
      <protection locked="0"/>
    </xf>
    <xf numFmtId="0" fontId="4" fillId="0" borderId="2">
      <alignment horizontal="center" vertical="center" wrapText="1"/>
    </xf>
    <xf numFmtId="0" fontId="4" fillId="0" borderId="1">
      <alignment horizontal="center" vertical="center"/>
      <protection locked="0"/>
    </xf>
    <xf numFmtId="0" fontId="1" fillId="0" borderId="0">
      <alignment horizontal="right" vertical="center"/>
    </xf>
    <xf numFmtId="0" fontId="4" fillId="0" borderId="0">
      <protection locked="0"/>
    </xf>
    <xf numFmtId="0" fontId="4" fillId="0" borderId="22">
      <alignment horizontal="center" vertical="center" wrapText="1"/>
    </xf>
    <xf numFmtId="0" fontId="7" fillId="0" borderId="0"/>
    <xf numFmtId="4" fontId="4" fillId="0" borderId="5">
      <alignment vertical="center"/>
    </xf>
    <xf numFmtId="0" fontId="1" fillId="0" borderId="1">
      <alignment horizontal="center"/>
    </xf>
    <xf numFmtId="0" fontId="4" fillId="0" borderId="5">
      <alignment horizontal="center" vertical="center"/>
      <protection locked="0"/>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1" fillId="0" borderId="0">
      <alignment vertical="top"/>
      <protection locked="0"/>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5">
      <alignment horizontal="center" vertical="center"/>
    </xf>
    <xf numFmtId="0" fontId="4" fillId="0" borderId="2">
      <alignment horizontal="center" vertical="center" wrapText="1"/>
    </xf>
    <xf numFmtId="0" fontId="4" fillId="0" borderId="2">
      <alignment horizontal="center" vertical="center"/>
    </xf>
    <xf numFmtId="0" fontId="4" fillId="0" borderId="3">
      <alignment horizontal="center" vertical="center" wrapText="1"/>
    </xf>
    <xf numFmtId="0" fontId="4" fillId="0" borderId="4">
      <alignment horizontal="center" vertical="center"/>
    </xf>
    <xf numFmtId="0" fontId="4" fillId="0" borderId="4">
      <alignment horizontal="center" vertical="center" wrapText="1"/>
    </xf>
    <xf numFmtId="4" fontId="3" fillId="0" borderId="1">
      <alignment horizontal="right" vertical="center" wrapText="1"/>
      <protection locked="0"/>
    </xf>
    <xf numFmtId="0" fontId="3" fillId="0" borderId="7">
      <alignment horizontal="left" vertical="center" wrapText="1"/>
      <protection locked="0"/>
    </xf>
    <xf numFmtId="0" fontId="4" fillId="0" borderId="6">
      <alignment horizontal="center" vertical="center"/>
    </xf>
    <xf numFmtId="0" fontId="4" fillId="0" borderId="0"/>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31" fillId="0" borderId="0">
      <alignment vertical="top"/>
      <protection locked="0"/>
    </xf>
  </cellStyleXfs>
  <cellXfs count="303">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357" applyFont="1" applyBorder="1">
      <alignment horizontal="center" vertical="center"/>
    </xf>
    <xf numFmtId="0" fontId="1" fillId="0" borderId="1" xfId="626" applyFont="1" applyBorder="1">
      <alignment horizontal="center" vertical="center"/>
      <protection locked="0"/>
    </xf>
    <xf numFmtId="49" fontId="5" fillId="0" borderId="1" xfId="141" applyNumberFormat="1" applyFont="1" applyBorder="1">
      <alignment horizontal="left" vertical="center" wrapText="1"/>
    </xf>
    <xf numFmtId="0" fontId="0" fillId="0" borderId="1" xfId="0" applyFont="1" applyBorder="1"/>
    <xf numFmtId="4" fontId="5" fillId="0" borderId="1" xfId="0" applyNumberFormat="1" applyFont="1" applyBorder="1" applyAlignment="1">
      <alignment horizontal="right" vertical="center"/>
    </xf>
    <xf numFmtId="0" fontId="3" fillId="0" borderId="1" xfId="531" applyFont="1" applyBorder="1">
      <alignment horizontal="center" vertical="center" wrapText="1"/>
      <protection locked="0"/>
    </xf>
    <xf numFmtId="0" fontId="3" fillId="0" borderId="1" xfId="612" applyFont="1" applyBorder="1">
      <alignment horizontal="left" vertical="center" wrapText="1"/>
      <protection locked="0"/>
    </xf>
    <xf numFmtId="0" fontId="3" fillId="0" borderId="1" xfId="621" applyFont="1" applyBorder="1">
      <alignment horizontal="left" vertical="center" wrapText="1"/>
      <protection locked="0"/>
    </xf>
    <xf numFmtId="49" fontId="1" fillId="0" borderId="0" xfId="613" applyNumberFormat="1" applyFont="1" applyBorder="1"/>
    <xf numFmtId="0" fontId="2" fillId="0" borderId="0" xfId="269" applyFont="1" applyBorder="1">
      <alignment horizontal="center" vertical="center"/>
    </xf>
    <xf numFmtId="0" fontId="4" fillId="0" borderId="0" xfId="610" applyFont="1" applyBorder="1">
      <alignment horizontal="left" vertical="center"/>
    </xf>
    <xf numFmtId="0" fontId="4" fillId="0" borderId="0" xfId="623" applyFont="1" applyBorder="1"/>
    <xf numFmtId="0" fontId="4" fillId="0" borderId="2" xfId="278" applyFont="1" applyBorder="1">
      <alignment horizontal="center" vertical="center" wrapText="1"/>
      <protection locked="0"/>
    </xf>
    <xf numFmtId="0" fontId="4" fillId="0" borderId="2" xfId="615" applyFont="1" applyBorder="1">
      <alignment horizontal="center" vertical="center" wrapText="1"/>
    </xf>
    <xf numFmtId="0" fontId="4" fillId="0" borderId="2" xfId="616" applyFont="1" applyBorder="1">
      <alignment horizontal="center" vertical="center"/>
    </xf>
    <xf numFmtId="0" fontId="4" fillId="0" borderId="3" xfId="351" applyFont="1" applyBorder="1">
      <alignment horizontal="center" vertical="center" wrapText="1"/>
      <protection locked="0"/>
    </xf>
    <xf numFmtId="0" fontId="4" fillId="0" borderId="3" xfId="617" applyFont="1" applyBorder="1">
      <alignment horizontal="center" vertical="center" wrapText="1"/>
    </xf>
    <xf numFmtId="0" fontId="4" fillId="0" borderId="3" xfId="55" applyFont="1" applyBorder="1">
      <alignment horizontal="center" vertical="center"/>
    </xf>
    <xf numFmtId="0" fontId="4" fillId="0" borderId="4" xfId="354" applyFont="1" applyBorder="1">
      <alignment horizontal="center" vertical="center" wrapText="1"/>
      <protection locked="0"/>
    </xf>
    <xf numFmtId="0" fontId="4" fillId="0" borderId="4" xfId="619" applyFont="1" applyBorder="1">
      <alignment horizontal="center" vertical="center" wrapText="1"/>
    </xf>
    <xf numFmtId="0" fontId="4" fillId="0" borderId="4" xfId="618" applyFont="1" applyBorder="1">
      <alignment horizontal="center" vertical="center"/>
    </xf>
    <xf numFmtId="0" fontId="1" fillId="0" borderId="5" xfId="27" applyFont="1" applyBorder="1">
      <alignment horizontal="center" vertical="center" wrapText="1"/>
      <protection locked="0"/>
    </xf>
    <xf numFmtId="0" fontId="3" fillId="0" borderId="6" xfId="608" applyFont="1" applyBorder="1">
      <alignment horizontal="left" vertical="center"/>
    </xf>
    <xf numFmtId="0" fontId="3" fillId="0" borderId="7" xfId="225" applyFont="1" applyBorder="1">
      <alignment horizontal="left" vertical="center"/>
    </xf>
    <xf numFmtId="0" fontId="1" fillId="0" borderId="0" xfId="81" applyFont="1" applyBorder="1">
      <alignment horizontal="right" vertical="center"/>
      <protection locked="0"/>
    </xf>
    <xf numFmtId="0" fontId="4" fillId="0" borderId="5" xfId="614" applyFont="1" applyBorder="1">
      <alignment horizontal="center" vertical="center"/>
    </xf>
    <xf numFmtId="0" fontId="4" fillId="0" borderId="6" xfId="622" applyFont="1" applyBorder="1">
      <alignment horizontal="center" vertical="center"/>
    </xf>
    <xf numFmtId="0" fontId="4" fillId="0" borderId="7" xfId="625" applyFont="1" applyBorder="1">
      <alignment horizontal="center" vertical="center"/>
    </xf>
    <xf numFmtId="0" fontId="1" fillId="0" borderId="2" xfId="626" applyFont="1" applyBorder="1">
      <alignment horizontal="center" vertical="center"/>
      <protection locked="0"/>
    </xf>
    <xf numFmtId="179" fontId="5" fillId="0" borderId="5" xfId="0" applyNumberFormat="1" applyFont="1" applyBorder="1" applyAlignment="1">
      <alignment horizontal="right" vertical="center"/>
    </xf>
    <xf numFmtId="0" fontId="0" fillId="0" borderId="8" xfId="0" applyFont="1" applyBorder="1"/>
    <xf numFmtId="179" fontId="5" fillId="0" borderId="1" xfId="0" applyNumberFormat="1" applyFont="1" applyBorder="1" applyAlignment="1">
      <alignment horizontal="right" vertical="center"/>
    </xf>
    <xf numFmtId="0" fontId="3" fillId="0" borderId="0" xfId="94" applyFont="1" applyBorder="1">
      <alignment horizontal="right" vertical="center"/>
    </xf>
    <xf numFmtId="0" fontId="6" fillId="0" borderId="0" xfId="373" applyFont="1" applyBorder="1">
      <alignment horizontal="center" vertical="center" wrapText="1"/>
    </xf>
    <xf numFmtId="0" fontId="3" fillId="0" borderId="0" xfId="0" applyFont="1" applyBorder="1" applyAlignment="1">
      <alignment horizontal="left" vertical="center"/>
    </xf>
    <xf numFmtId="0" fontId="4" fillId="0" borderId="5" xfId="481" applyFont="1" applyBorder="1">
      <alignment horizontal="center" vertical="center" wrapText="1"/>
    </xf>
    <xf numFmtId="0" fontId="4" fillId="0" borderId="6" xfId="490" applyFont="1" applyBorder="1">
      <alignment horizontal="center" vertical="center" wrapText="1"/>
    </xf>
    <xf numFmtId="0" fontId="4" fillId="0" borderId="7" xfId="126" applyFont="1" applyBorder="1">
      <alignment horizontal="center" vertical="center" wrapText="1"/>
    </xf>
    <xf numFmtId="0" fontId="4" fillId="0" borderId="1" xfId="596" applyFont="1" applyBorder="1">
      <alignment horizontal="center" vertical="center" wrapText="1"/>
    </xf>
    <xf numFmtId="0" fontId="3" fillId="0" borderId="8" xfId="331" applyFont="1" applyFill="1" applyBorder="1" applyAlignment="1" applyProtection="1">
      <alignment vertical="center" wrapText="1"/>
    </xf>
    <xf numFmtId="4" fontId="5" fillId="0" borderId="1" xfId="141" applyNumberFormat="1" applyFont="1" applyBorder="1">
      <alignment horizontal="left" vertical="center" wrapText="1"/>
    </xf>
    <xf numFmtId="0" fontId="3" fillId="0" borderId="7" xfId="371" applyFont="1" applyBorder="1">
      <alignment vertical="center" wrapText="1"/>
      <protection locked="0"/>
    </xf>
    <xf numFmtId="0" fontId="3" fillId="0" borderId="1" xfId="598" applyFont="1" applyBorder="1">
      <alignment horizontal="center" vertical="center" wrapText="1"/>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83" applyFont="1" applyBorder="1">
      <alignment horizontal="center" vertical="center"/>
      <protection locked="0"/>
    </xf>
    <xf numFmtId="0" fontId="4" fillId="0" borderId="1" xfId="586" applyFont="1" applyBorder="1">
      <alignment horizontal="center" vertical="center" wrapText="1"/>
      <protection locked="0"/>
    </xf>
    <xf numFmtId="49" fontId="5" fillId="0" borderId="1" xfId="141" applyNumberFormat="1" applyFont="1" applyBorder="1" applyAlignment="1">
      <alignment horizontal="left" vertical="center" wrapText="1" indent="1"/>
    </xf>
    <xf numFmtId="0" fontId="3" fillId="0" borderId="0" xfId="0" applyFont="1" applyBorder="1" applyAlignment="1" applyProtection="1">
      <alignment horizontal="right" vertical="center"/>
      <protection locked="0"/>
    </xf>
    <xf numFmtId="0" fontId="1" fillId="0" borderId="0" xfId="573" applyFont="1" applyBorder="1">
      <alignment horizontal="right" vertical="center"/>
    </xf>
    <xf numFmtId="0" fontId="7" fillId="0" borderId="0" xfId="144" applyFont="1" applyBorder="1">
      <alignment vertical="top"/>
    </xf>
    <xf numFmtId="0" fontId="8" fillId="0" borderId="0" xfId="499" applyFont="1" applyBorder="1">
      <alignment horizontal="center" vertical="center" wrapText="1"/>
    </xf>
    <xf numFmtId="0" fontId="8" fillId="0" borderId="0" xfId="510" applyFont="1" applyBorder="1">
      <alignment horizontal="center" vertical="center"/>
    </xf>
    <xf numFmtId="0" fontId="4" fillId="0" borderId="0" xfId="0" applyFont="1" applyBorder="1" applyAlignment="1">
      <alignment horizontal="left" vertical="center" wrapText="1"/>
    </xf>
    <xf numFmtId="0" fontId="4" fillId="0" borderId="0" xfId="513" applyFont="1" applyBorder="1">
      <alignment wrapText="1"/>
    </xf>
    <xf numFmtId="0" fontId="4" fillId="0" borderId="0" xfId="145" applyFont="1" applyBorder="1">
      <alignment horizontal="right" wrapText="1"/>
    </xf>
    <xf numFmtId="0" fontId="4" fillId="0" borderId="0" xfId="574" applyFont="1" applyBorder="1">
      <protection locked="0"/>
    </xf>
    <xf numFmtId="0" fontId="4" fillId="0" borderId="1" xfId="575" applyFont="1" applyBorder="1">
      <alignment horizontal="center" vertical="center" wrapText="1"/>
    </xf>
    <xf numFmtId="0" fontId="4" fillId="0" borderId="1" xfId="507" applyFont="1" applyBorder="1">
      <alignment horizontal="center" vertical="center"/>
    </xf>
    <xf numFmtId="0" fontId="4" fillId="0" borderId="1" xfId="0" applyFont="1" applyBorder="1" applyAlignment="1" applyProtection="1">
      <alignment horizontal="center" vertical="center"/>
      <protection locked="0"/>
    </xf>
    <xf numFmtId="0" fontId="9" fillId="0" borderId="1" xfId="331" applyFont="1" applyFill="1" applyBorder="1" applyAlignment="1" applyProtection="1">
      <alignment vertical="center" wrapText="1"/>
    </xf>
    <xf numFmtId="4" fontId="9" fillId="0" borderId="1" xfId="331" applyNumberFormat="1" applyFont="1" applyFill="1" applyBorder="1" applyAlignment="1" applyProtection="1">
      <alignment vertical="center"/>
    </xf>
    <xf numFmtId="4" fontId="9" fillId="0" borderId="5" xfId="331" applyNumberFormat="1" applyFont="1" applyFill="1" applyBorder="1" applyAlignment="1" applyProtection="1">
      <alignment vertical="center"/>
    </xf>
    <xf numFmtId="4" fontId="9" fillId="0" borderId="1" xfId="331" applyNumberFormat="1" applyFont="1" applyFill="1" applyBorder="1" applyAlignment="1" applyProtection="1">
      <alignment vertical="center"/>
      <protection locked="0"/>
    </xf>
    <xf numFmtId="0" fontId="4" fillId="0" borderId="1" xfId="42" applyFont="1" applyBorder="1" applyAlignment="1">
      <alignment horizontal="left" vertical="center" wrapText="1" indent="1"/>
    </xf>
    <xf numFmtId="0" fontId="3" fillId="0" borderId="0" xfId="591" applyFont="1" applyBorder="1">
      <alignment horizontal="right" vertical="center"/>
      <protection locked="0"/>
    </xf>
    <xf numFmtId="0" fontId="4" fillId="0" borderId="0" xfId="580" applyFont="1" applyBorder="1">
      <alignment horizontal="right" vertical="center"/>
      <protection locked="0"/>
    </xf>
    <xf numFmtId="0" fontId="1" fillId="0" borderId="1" xfId="578" applyFont="1" applyBorder="1">
      <alignment horizontal="center"/>
    </xf>
    <xf numFmtId="0" fontId="1" fillId="0" borderId="0" xfId="533" applyFont="1" applyBorder="1">
      <alignment wrapText="1"/>
    </xf>
    <xf numFmtId="0" fontId="1" fillId="0" borderId="0" xfId="411" applyFont="1" applyBorder="1">
      <protection locked="0"/>
    </xf>
    <xf numFmtId="0" fontId="2" fillId="0" borderId="0" xfId="392" applyFont="1" applyBorder="1">
      <alignment horizontal="center" vertical="center" wrapText="1"/>
    </xf>
    <xf numFmtId="0" fontId="2" fillId="0" borderId="0" xfId="589" applyFont="1" applyBorder="1">
      <alignment horizontal="center" vertical="center"/>
      <protection locked="0"/>
    </xf>
    <xf numFmtId="0" fontId="3" fillId="0" borderId="0" xfId="535" applyFont="1" applyBorder="1">
      <alignment horizontal="left" vertical="center" wrapText="1"/>
    </xf>
    <xf numFmtId="0" fontId="4" fillId="0" borderId="9" xfId="398" applyFont="1" applyBorder="1">
      <alignment horizontal="center" vertical="center" wrapText="1"/>
    </xf>
    <xf numFmtId="0" fontId="4" fillId="0" borderId="9" xfId="408" applyFont="1" applyBorder="1">
      <alignment horizontal="center" vertical="center" wrapText="1"/>
      <protection locked="0"/>
    </xf>
    <xf numFmtId="0" fontId="4" fillId="0" borderId="10" xfId="401" applyFont="1" applyBorder="1">
      <alignment horizontal="center" vertical="center" wrapText="1"/>
    </xf>
    <xf numFmtId="0" fontId="4" fillId="0" borderId="10" xfId="29" applyFont="1" applyBorder="1">
      <alignment horizontal="center" vertical="center" wrapText="1"/>
      <protection locked="0"/>
    </xf>
    <xf numFmtId="0" fontId="4" fillId="0" borderId="11" xfId="404" applyFont="1" applyBorder="1">
      <alignment horizontal="center" vertical="center" wrapText="1"/>
    </xf>
    <xf numFmtId="0" fontId="4" fillId="0" borderId="11" xfId="412" applyFont="1" applyBorder="1">
      <alignment horizontal="center" vertical="center" wrapText="1"/>
      <protection locked="0"/>
    </xf>
    <xf numFmtId="0" fontId="3" fillId="0" borderId="11" xfId="134" applyFont="1" applyBorder="1">
      <alignment horizontal="left" vertical="center" wrapText="1"/>
    </xf>
    <xf numFmtId="0" fontId="3" fillId="0" borderId="11" xfId="416" applyFont="1" applyBorder="1">
      <alignment horizontal="right" vertical="center"/>
      <protection locked="0"/>
    </xf>
    <xf numFmtId="0" fontId="3" fillId="0" borderId="12" xfId="539" applyFont="1" applyBorder="1">
      <alignment horizontal="center" vertical="center"/>
    </xf>
    <xf numFmtId="0" fontId="3" fillId="0" borderId="13" xfId="407" applyFont="1" applyBorder="1">
      <alignment horizontal="left" vertical="center"/>
    </xf>
    <xf numFmtId="0" fontId="3" fillId="0" borderId="11" xfId="28" applyFont="1" applyBorder="1">
      <alignment horizontal="left" vertical="center"/>
    </xf>
    <xf numFmtId="0" fontId="3" fillId="0" borderId="0" xfId="548" applyFont="1" applyBorder="1">
      <alignment vertical="top" wrapText="1"/>
      <protection locked="0"/>
    </xf>
    <xf numFmtId="0" fontId="2" fillId="0" borderId="0" xfId="420" applyFont="1" applyBorder="1">
      <alignment horizontal="center" vertical="center" wrapText="1"/>
      <protection locked="0"/>
    </xf>
    <xf numFmtId="0" fontId="3" fillId="0" borderId="0" xfId="546" applyFont="1" applyBorder="1">
      <alignment horizontal="right"/>
      <protection locked="0"/>
    </xf>
    <xf numFmtId="0" fontId="4" fillId="0" borderId="6" xfId="424" applyFont="1" applyBorder="1">
      <alignment horizontal="center" vertical="center" wrapText="1"/>
      <protection locked="0"/>
    </xf>
    <xf numFmtId="0" fontId="4" fillId="0" borderId="6" xfId="550" applyFont="1" applyBorder="1">
      <alignment horizontal="center" vertical="center"/>
      <protection locked="0"/>
    </xf>
    <xf numFmtId="0" fontId="4" fillId="0" borderId="13" xfId="542" applyFont="1" applyBorder="1">
      <alignment horizontal="center" vertical="center" wrapText="1"/>
    </xf>
    <xf numFmtId="0" fontId="4" fillId="0" borderId="13" xfId="553" applyFont="1" applyBorder="1">
      <alignment horizontal="center" vertical="center"/>
      <protection locked="0"/>
    </xf>
    <xf numFmtId="0" fontId="3" fillId="0" borderId="0" xfId="562" applyFont="1" applyBorder="1">
      <alignment horizontal="right" vertical="center" wrapText="1"/>
      <protection locked="0"/>
    </xf>
    <xf numFmtId="0" fontId="3" fillId="0" borderId="0" xfId="557" applyFont="1" applyBorder="1">
      <alignment horizontal="right" vertical="center" wrapText="1"/>
    </xf>
    <xf numFmtId="0" fontId="3" fillId="0" borderId="0" xfId="551" applyFont="1" applyBorder="1">
      <alignment horizontal="right" wrapText="1"/>
      <protection locked="0"/>
    </xf>
    <xf numFmtId="0" fontId="3" fillId="0" borderId="0" xfId="0" applyFont="1" applyBorder="1" applyAlignment="1">
      <alignment horizontal="right" wrapText="1"/>
    </xf>
    <xf numFmtId="0" fontId="4" fillId="0" borderId="13" xfId="554" applyFont="1" applyBorder="1">
      <alignment horizontal="center" vertical="center" wrapText="1"/>
      <protection locked="0"/>
    </xf>
    <xf numFmtId="0" fontId="4" fillId="0" borderId="11" xfId="508" applyFont="1" applyBorder="1">
      <alignment horizontal="center" vertical="center"/>
    </xf>
    <xf numFmtId="0" fontId="4" fillId="0" borderId="11" xfId="44" applyFont="1" applyBorder="1">
      <alignment horizontal="center" vertical="center"/>
      <protection locked="0"/>
    </xf>
    <xf numFmtId="0" fontId="3" fillId="0" borderId="11" xfId="544" applyFont="1" applyBorder="1">
      <alignment horizontal="right" vertical="center"/>
    </xf>
    <xf numFmtId="0" fontId="3" fillId="0" borderId="0" xfId="0" applyFont="1" applyBorder="1" applyAlignment="1">
      <alignment horizontal="right"/>
    </xf>
    <xf numFmtId="0" fontId="10" fillId="0" borderId="0" xfId="228" applyFont="1" applyBorder="1">
      <alignment horizontal="right"/>
      <protection locked="0"/>
    </xf>
    <xf numFmtId="49" fontId="10" fillId="0" borderId="0" xfId="364" applyNumberFormat="1" applyFont="1" applyBorder="1">
      <protection locked="0"/>
    </xf>
    <xf numFmtId="0" fontId="1" fillId="0" borderId="0" xfId="491" applyFont="1" applyBorder="1">
      <alignment horizontal="right"/>
    </xf>
    <xf numFmtId="0" fontId="3" fillId="0" borderId="0" xfId="529" applyFont="1" applyBorder="1">
      <alignment horizontal="right"/>
    </xf>
    <xf numFmtId="0" fontId="11" fillId="0" borderId="0" xfId="232" applyFont="1" applyBorder="1">
      <alignment horizontal="center" vertical="center" wrapText="1"/>
      <protection locked="0"/>
    </xf>
    <xf numFmtId="0" fontId="11" fillId="0" borderId="0" xfId="484" applyFont="1" applyBorder="1">
      <alignment horizontal="center" vertical="center"/>
      <protection locked="0"/>
    </xf>
    <xf numFmtId="0" fontId="11" fillId="0" borderId="0" xfId="494" applyFont="1" applyBorder="1">
      <alignment horizontal="center" vertical="center"/>
    </xf>
    <xf numFmtId="0" fontId="3" fillId="0" borderId="0" xfId="274" applyFont="1" applyBorder="1">
      <alignment horizontal="left" vertical="center"/>
      <protection locked="0"/>
    </xf>
    <xf numFmtId="0" fontId="4" fillId="0" borderId="2" xfId="241" applyFont="1" applyBorder="1">
      <alignment horizontal="center" vertical="center"/>
      <protection locked="0"/>
    </xf>
    <xf numFmtId="49" fontId="4" fillId="0" borderId="2" xfId="366" applyNumberFormat="1" applyFont="1" applyBorder="1">
      <alignment horizontal="center" vertical="center" wrapText="1"/>
      <protection locked="0"/>
    </xf>
    <xf numFmtId="0" fontId="4" fillId="0" borderId="3" xfId="10" applyFont="1" applyBorder="1">
      <alignment horizontal="center" vertical="center"/>
      <protection locked="0"/>
    </xf>
    <xf numFmtId="49" fontId="4" fillId="0" borderId="3" xfId="370" applyNumberFormat="1" applyFont="1" applyBorder="1">
      <alignment horizontal="center" vertical="center" wrapText="1"/>
      <protection locked="0"/>
    </xf>
    <xf numFmtId="49" fontId="4" fillId="0" borderId="1" xfId="480" applyNumberFormat="1" applyFont="1" applyBorder="1">
      <alignment horizontal="center" vertical="center"/>
      <protection locked="0"/>
    </xf>
    <xf numFmtId="0" fontId="3" fillId="0" borderId="1" xfId="360" applyFont="1" applyBorder="1">
      <alignment horizontal="left" vertical="center" wrapText="1"/>
      <protection locked="0"/>
    </xf>
    <xf numFmtId="0" fontId="1" fillId="0" borderId="6" xfId="294" applyFont="1" applyBorder="1">
      <alignment horizontal="center" vertical="center"/>
      <protection locked="0"/>
    </xf>
    <xf numFmtId="0" fontId="1" fillId="0" borderId="7" xfId="487" applyFont="1" applyBorder="1">
      <alignment horizontal="center" vertical="center"/>
      <protection locked="0"/>
    </xf>
    <xf numFmtId="0" fontId="12" fillId="0" borderId="0" xfId="331" applyFont="1" applyFill="1" applyBorder="1" applyAlignment="1" applyProtection="1"/>
    <xf numFmtId="49" fontId="12" fillId="0" borderId="0" xfId="331" applyNumberFormat="1" applyFont="1" applyFill="1" applyBorder="1" applyAlignment="1" applyProtection="1"/>
    <xf numFmtId="0" fontId="1" fillId="0" borderId="0" xfId="0" applyFont="1" applyBorder="1" applyAlignment="1">
      <alignment horizontal="right"/>
    </xf>
    <xf numFmtId="0" fontId="11" fillId="0" borderId="0" xfId="0" applyFont="1" applyBorder="1" applyAlignment="1">
      <alignment horizontal="center" vertical="center"/>
    </xf>
    <xf numFmtId="49" fontId="4" fillId="0" borderId="1" xfId="366" applyNumberFormat="1" applyFont="1" applyBorder="1">
      <alignment horizontal="center" vertical="center" wrapText="1"/>
      <protection locked="0"/>
    </xf>
    <xf numFmtId="49" fontId="4" fillId="0" borderId="1" xfId="370"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87" applyFont="1" applyBorder="1">
      <alignment horizontal="center" vertical="center"/>
      <protection locked="0"/>
    </xf>
    <xf numFmtId="0" fontId="6" fillId="0" borderId="0" xfId="543" applyFont="1" applyBorder="1">
      <alignment horizontal="center" vertical="center"/>
    </xf>
    <xf numFmtId="0" fontId="13" fillId="0" borderId="0" xfId="0" applyFont="1" applyBorder="1"/>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3" fillId="0" borderId="1" xfId="597" applyFont="1" applyBorder="1">
      <alignment vertical="center" wrapText="1"/>
    </xf>
    <xf numFmtId="0" fontId="3" fillId="0" borderId="1" xfId="587" applyFont="1" applyBorder="1">
      <alignment horizontal="center" vertical="center" wrapText="1"/>
    </xf>
    <xf numFmtId="0" fontId="3" fillId="0" borderId="1" xfId="590" applyFont="1" applyBorder="1">
      <alignment horizontal="center" vertical="center"/>
      <protection locked="0"/>
    </xf>
    <xf numFmtId="0" fontId="12" fillId="0" borderId="0" xfId="331" applyFont="1" applyFill="1" applyBorder="1" applyAlignment="1" applyProtection="1">
      <alignment vertical="center"/>
    </xf>
    <xf numFmtId="0" fontId="3" fillId="0" borderId="1" xfId="605" applyFont="1" applyBorder="1">
      <alignment horizontal="left" vertical="center" wrapText="1"/>
    </xf>
    <xf numFmtId="0" fontId="0" fillId="2" borderId="0" xfId="0" applyFont="1" applyFill="1" applyBorder="1"/>
    <xf numFmtId="0" fontId="14"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583" applyFont="1" applyBorder="1">
      <alignment horizontal="center" vertical="center"/>
      <protection locked="0"/>
    </xf>
    <xf numFmtId="0" fontId="0" fillId="0" borderId="1" xfId="0" applyFont="1" applyBorder="1" applyAlignment="1">
      <alignment horizontal="center" vertical="center"/>
    </xf>
    <xf numFmtId="0" fontId="0" fillId="2" borderId="1" xfId="0" applyFont="1" applyFill="1" applyBorder="1" applyAlignment="1">
      <alignment horizontal="center" vertical="center"/>
    </xf>
    <xf numFmtId="49" fontId="5" fillId="2" borderId="1" xfId="141" applyNumberFormat="1" applyFont="1" applyFill="1" applyBorder="1">
      <alignment horizontal="left" vertical="center" wrapText="1"/>
    </xf>
    <xf numFmtId="0" fontId="1" fillId="0" borderId="0" xfId="0" applyFont="1" applyBorder="1" applyAlignment="1">
      <alignment vertical="top"/>
    </xf>
    <xf numFmtId="0" fontId="4" fillId="0" borderId="1" xfId="617" applyFont="1" applyBorder="1">
      <alignment horizontal="center" vertical="center" wrapText="1"/>
    </xf>
    <xf numFmtId="0" fontId="4" fillId="0" borderId="1" xfId="409" applyFont="1" applyBorder="1">
      <alignment horizontal="center" vertical="center"/>
    </xf>
    <xf numFmtId="0" fontId="4" fillId="0" borderId="1" xfId="400" applyFont="1" applyBorder="1">
      <alignment horizontal="center" vertical="center" wrapText="1"/>
      <protection locked="0"/>
    </xf>
    <xf numFmtId="0" fontId="3" fillId="0" borderId="0" xfId="0" applyFont="1" applyBorder="1" applyAlignment="1">
      <alignment horizontal="right" vertical="center"/>
    </xf>
    <xf numFmtId="0" fontId="1" fillId="0" borderId="1" xfId="0" applyFont="1" applyBorder="1" applyAlignment="1" applyProtection="1">
      <alignment horizontal="center" vertical="center" wrapText="1"/>
      <protection locked="0"/>
    </xf>
    <xf numFmtId="0" fontId="3" fillId="0" borderId="1" xfId="608" applyFont="1" applyBorder="1">
      <alignment horizontal="left" vertical="center"/>
    </xf>
    <xf numFmtId="0" fontId="3" fillId="0" borderId="1" xfId="225" applyFont="1" applyBorder="1">
      <alignment horizontal="left" vertical="center"/>
    </xf>
    <xf numFmtId="0" fontId="1" fillId="0" borderId="0" xfId="248" applyFont="1" applyBorder="1">
      <alignment vertical="top"/>
      <protection locked="0"/>
    </xf>
    <xf numFmtId="49" fontId="1" fillId="0" borderId="0" xfId="258" applyNumberFormat="1" applyFont="1" applyBorder="1">
      <protection locked="0"/>
    </xf>
    <xf numFmtId="0" fontId="1" fillId="0" borderId="0" xfId="0" applyFont="1" applyBorder="1" applyProtection="1">
      <protection locked="0"/>
    </xf>
    <xf numFmtId="0" fontId="4" fillId="0" borderId="0" xfId="17" applyFont="1" applyBorder="1">
      <alignment horizontal="left" vertical="center"/>
      <protection locked="0"/>
    </xf>
    <xf numFmtId="0" fontId="4" fillId="0" borderId="0" xfId="0" applyFont="1" applyBorder="1" applyProtection="1">
      <protection locked="0"/>
    </xf>
    <xf numFmtId="0" fontId="4" fillId="0" borderId="1" xfId="278" applyFont="1" applyBorder="1">
      <alignment horizontal="center" vertical="center" wrapText="1"/>
      <protection locked="0"/>
    </xf>
    <xf numFmtId="0" fontId="4" fillId="0" borderId="1" xfId="351" applyFont="1" applyBorder="1">
      <alignment horizontal="center" vertical="center" wrapText="1"/>
      <protection locked="0"/>
    </xf>
    <xf numFmtId="0" fontId="4" fillId="0" borderId="1" xfId="10" applyFont="1" applyBorder="1">
      <alignment horizontal="center" vertical="center"/>
      <protection locked="0"/>
    </xf>
    <xf numFmtId="0" fontId="4" fillId="0" borderId="1" xfId="55" applyFont="1" applyBorder="1">
      <alignment horizontal="center" vertical="center"/>
    </xf>
    <xf numFmtId="0" fontId="4" fillId="0" borderId="1" xfId="207" applyFont="1" applyBorder="1">
      <alignment horizontal="center" vertical="center"/>
      <protection locked="0"/>
    </xf>
    <xf numFmtId="0" fontId="3" fillId="0" borderId="1" xfId="213" applyFont="1" applyBorder="1">
      <alignment horizontal="left" vertical="center"/>
    </xf>
    <xf numFmtId="49" fontId="5" fillId="0" borderId="1" xfId="141" applyNumberFormat="1" applyFont="1" applyBorder="1" applyAlignment="1">
      <alignment horizontal="left" vertical="center" wrapText="1" indent="2"/>
    </xf>
    <xf numFmtId="0" fontId="4" fillId="0" borderId="1" xfId="550" applyFont="1" applyBorder="1">
      <alignment horizontal="center" vertical="center"/>
      <protection locked="0"/>
    </xf>
    <xf numFmtId="0" fontId="4" fillId="0" borderId="1" xfId="353" applyFont="1" applyBorder="1">
      <alignment horizontal="center" vertical="center"/>
      <protection locked="0"/>
    </xf>
    <xf numFmtId="0" fontId="4" fillId="0" borderId="1" xfId="268" applyFont="1" applyBorder="1">
      <alignment horizontal="center" vertical="center" wrapText="1"/>
      <protection locked="0"/>
    </xf>
    <xf numFmtId="0" fontId="4" fillId="0" borderId="1" xfId="355" applyFont="1" applyBorder="1">
      <alignment horizontal="center" vertical="center" wrapText="1"/>
      <protection locked="0"/>
    </xf>
    <xf numFmtId="0" fontId="4" fillId="0" borderId="1" xfId="354" applyFont="1" applyBorder="1">
      <alignment horizontal="center" vertical="center" wrapText="1"/>
      <protection locked="0"/>
    </xf>
    <xf numFmtId="0" fontId="4" fillId="0" borderId="1" xfId="424" applyFont="1" applyBorder="1">
      <alignment horizontal="center" vertical="center" wrapText="1"/>
      <protection locked="0"/>
    </xf>
    <xf numFmtId="0" fontId="1" fillId="0" borderId="1" xfId="359" applyFont="1" applyBorder="1">
      <alignment horizontal="center"/>
    </xf>
    <xf numFmtId="0" fontId="19" fillId="0" borderId="5" xfId="331" applyFont="1" applyFill="1" applyBorder="1" applyAlignment="1" applyProtection="1">
      <alignment horizontal="left" vertical="center" wrapText="1"/>
      <protection locked="0"/>
    </xf>
    <xf numFmtId="0" fontId="19" fillId="0" borderId="8" xfId="331" applyFont="1" applyFill="1" applyBorder="1" applyAlignment="1" applyProtection="1">
      <alignment horizontal="left" vertical="center" wrapText="1"/>
      <protection locked="0"/>
    </xf>
    <xf numFmtId="4" fontId="3" fillId="0" borderId="8" xfId="331" applyNumberFormat="1" applyFont="1" applyFill="1" applyBorder="1" applyAlignment="1" applyProtection="1">
      <alignment horizontal="right" vertical="center"/>
      <protection locked="0"/>
    </xf>
    <xf numFmtId="0" fontId="1" fillId="0" borderId="1" xfId="27" applyFont="1" applyBorder="1">
      <alignment horizontal="center" vertical="center" wrapText="1"/>
      <protection locked="0"/>
    </xf>
    <xf numFmtId="0" fontId="3" fillId="0" borderId="1" xfId="254" applyFont="1" applyBorder="1">
      <alignment horizontal="left" vertical="center"/>
      <protection locked="0"/>
    </xf>
    <xf numFmtId="0" fontId="3" fillId="0" borderId="1" xfId="38" applyFont="1" applyBorder="1">
      <alignment horizontal="left" vertical="center"/>
      <protection locked="0"/>
    </xf>
    <xf numFmtId="4" fontId="3" fillId="0" borderId="1" xfId="331" applyNumberFormat="1" applyFont="1" applyFill="1" applyBorder="1" applyAlignment="1" applyProtection="1">
      <alignment horizontal="right" vertical="center"/>
      <protection locked="0"/>
    </xf>
    <xf numFmtId="0" fontId="12" fillId="0" borderId="1" xfId="331" applyFont="1" applyFill="1" applyBorder="1" applyAlignment="1" applyProtection="1"/>
    <xf numFmtId="0" fontId="1" fillId="0" borderId="0" xfId="325" applyFont="1" applyBorder="1">
      <alignment horizontal="center" wrapText="1"/>
    </xf>
    <xf numFmtId="0" fontId="3" fillId="0" borderId="0" xfId="560" applyFont="1" applyBorder="1">
      <alignment horizontal="right" wrapText="1"/>
    </xf>
    <xf numFmtId="0" fontId="20" fillId="0" borderId="0" xfId="326" applyFont="1" applyBorder="1">
      <alignment horizontal="center" vertical="center" wrapText="1"/>
    </xf>
    <xf numFmtId="0" fontId="21" fillId="0" borderId="1" xfId="330" applyFont="1" applyBorder="1">
      <alignment horizontal="center" vertical="center" wrapText="1"/>
    </xf>
    <xf numFmtId="0" fontId="21" fillId="0" borderId="1" xfId="339" applyFont="1" applyBorder="1">
      <alignment horizontal="center" vertical="center" wrapText="1"/>
    </xf>
    <xf numFmtId="0" fontId="0" fillId="0" borderId="0" xfId="0" applyFont="1" applyFill="1" applyBorder="1" applyAlignment="1"/>
    <xf numFmtId="179" fontId="22" fillId="0" borderId="0" xfId="0" applyNumberFormat="1" applyFont="1" applyFill="1" applyBorder="1" applyAlignment="1">
      <alignment horizontal="right" vertical="center"/>
    </xf>
    <xf numFmtId="0" fontId="7" fillId="0" borderId="0" xfId="174" applyNumberFormat="1" applyFont="1" applyFill="1" applyBorder="1" applyAlignment="1" applyProtection="1">
      <alignment vertical="top"/>
    </xf>
    <xf numFmtId="0" fontId="23" fillId="0" borderId="0" xfId="132" applyFont="1" applyFill="1" applyBorder="1" applyAlignment="1">
      <alignment horizontal="center" vertical="center"/>
    </xf>
    <xf numFmtId="0" fontId="24" fillId="0" borderId="0" xfId="132" applyFont="1" applyFill="1" applyBorder="1" applyAlignment="1">
      <alignment horizontal="center" vertical="center"/>
    </xf>
    <xf numFmtId="0" fontId="4" fillId="0" borderId="0" xfId="131" applyFont="1" applyFill="1" applyBorder="1" applyAlignment="1">
      <alignment horizontal="left" vertical="center"/>
    </xf>
    <xf numFmtId="0" fontId="25" fillId="0" borderId="1" xfId="148" applyFont="1" applyFill="1" applyBorder="1" applyAlignment="1">
      <alignment horizontal="center" vertical="center"/>
    </xf>
    <xf numFmtId="0" fontId="25" fillId="0" borderId="1" xfId="155" applyFont="1" applyFill="1" applyBorder="1" applyAlignment="1" applyProtection="1">
      <alignment horizontal="center" vertical="center"/>
    </xf>
    <xf numFmtId="49" fontId="25" fillId="0" borderId="1" xfId="118" applyNumberFormat="1" applyFont="1" applyFill="1" applyBorder="1" applyAlignment="1">
      <alignment horizontal="center" vertical="center" wrapText="1"/>
    </xf>
    <xf numFmtId="49" fontId="25" fillId="0" borderId="1" xfId="159" applyNumberFormat="1" applyFont="1" applyFill="1" applyBorder="1" applyAlignment="1">
      <alignment horizontal="center" vertical="center" wrapText="1"/>
    </xf>
    <xf numFmtId="49" fontId="25" fillId="0" borderId="1" xfId="168" applyNumberFormat="1" applyFont="1" applyFill="1" applyBorder="1" applyAlignment="1">
      <alignment horizontal="center" vertical="center" wrapText="1"/>
    </xf>
    <xf numFmtId="0" fontId="25" fillId="0" borderId="1" xfId="114" applyNumberFormat="1" applyFont="1" applyFill="1" applyBorder="1" applyAlignment="1">
      <alignment horizontal="center" vertical="center"/>
    </xf>
    <xf numFmtId="0" fontId="25" fillId="0" borderId="1" xfId="193" applyFont="1" applyFill="1" applyBorder="1" applyAlignment="1" applyProtection="1">
      <alignment horizontal="center" vertical="center"/>
    </xf>
    <xf numFmtId="49" fontId="25" fillId="0" borderId="1" xfId="120" applyNumberFormat="1" applyFont="1" applyFill="1" applyBorder="1" applyAlignment="1">
      <alignment horizontal="center" vertical="center"/>
    </xf>
    <xf numFmtId="0" fontId="25" fillId="0" borderId="1" xfId="177" applyNumberFormat="1" applyFont="1" applyFill="1" applyBorder="1" applyAlignment="1">
      <alignment horizontal="center" vertical="center"/>
    </xf>
    <xf numFmtId="0" fontId="25" fillId="0" borderId="1" xfId="178" applyNumberFormat="1" applyFont="1" applyFill="1" applyBorder="1" applyAlignment="1" applyProtection="1">
      <alignment horizontal="center" vertical="center"/>
    </xf>
    <xf numFmtId="49" fontId="26" fillId="0" borderId="1" xfId="120" applyNumberFormat="1" applyFont="1" applyFill="1" applyBorder="1" applyAlignment="1">
      <alignment horizontal="center" vertical="center"/>
    </xf>
    <xf numFmtId="49" fontId="26" fillId="0" borderId="1" xfId="180" applyNumberFormat="1" applyFont="1" applyFill="1" applyBorder="1" applyAlignment="1">
      <alignment horizontal="center" vertical="center"/>
      <protection locked="0"/>
    </xf>
    <xf numFmtId="0" fontId="25" fillId="0" borderId="1" xfId="0" applyFont="1" applyFill="1" applyBorder="1" applyAlignment="1"/>
    <xf numFmtId="179" fontId="5" fillId="0" borderId="1" xfId="0" applyNumberFormat="1" applyFont="1" applyFill="1" applyBorder="1" applyAlignment="1">
      <alignment horizontal="right" vertical="center"/>
    </xf>
    <xf numFmtId="0" fontId="25" fillId="0" borderId="1" xfId="0" applyFont="1" applyFill="1" applyBorder="1" applyAlignment="1">
      <alignment horizontal="left" indent="1"/>
    </xf>
    <xf numFmtId="0" fontId="25" fillId="0" borderId="1" xfId="152" applyFont="1" applyFill="1" applyBorder="1" applyAlignment="1">
      <alignment horizontal="center" vertical="center"/>
    </xf>
    <xf numFmtId="0" fontId="25" fillId="0" borderId="1" xfId="166" applyFont="1" applyFill="1" applyBorder="1" applyAlignment="1">
      <alignment horizontal="center" vertical="center"/>
    </xf>
    <xf numFmtId="0" fontId="25" fillId="0" borderId="1" xfId="171" applyNumberFormat="1" applyFont="1" applyFill="1" applyBorder="1" applyAlignment="1" applyProtection="1">
      <alignment horizontal="center" vertical="center"/>
    </xf>
    <xf numFmtId="179" fontId="27" fillId="0" borderId="1" xfId="0" applyNumberFormat="1" applyFont="1" applyFill="1" applyBorder="1" applyAlignment="1">
      <alignment horizontal="right" vertical="center"/>
    </xf>
    <xf numFmtId="179" fontId="27" fillId="0" borderId="1" xfId="0" applyNumberFormat="1" applyFont="1" applyFill="1" applyBorder="1" applyAlignment="1">
      <alignment horizontal="right" vertical="center" indent="1"/>
    </xf>
    <xf numFmtId="179" fontId="27" fillId="0" borderId="1" xfId="0" applyNumberFormat="1" applyFont="1" applyFill="1" applyBorder="1" applyAlignment="1">
      <alignment horizontal="center" vertical="center"/>
    </xf>
    <xf numFmtId="0" fontId="1" fillId="0" borderId="0" xfId="191" applyFont="1" applyFill="1" applyBorder="1" applyAlignment="1" applyProtection="1">
      <alignment horizontal="right" vertical="center"/>
    </xf>
    <xf numFmtId="0" fontId="1" fillId="0" borderId="0" xfId="194" applyFont="1" applyFill="1" applyBorder="1" applyAlignment="1">
      <alignment horizontal="right"/>
    </xf>
    <xf numFmtId="0" fontId="25" fillId="0" borderId="1" xfId="196" applyFont="1" applyFill="1" applyBorder="1" applyAlignment="1">
      <alignment horizontal="center" vertical="center"/>
      <protection locked="0"/>
    </xf>
    <xf numFmtId="0" fontId="25" fillId="0" borderId="1" xfId="199" applyFont="1" applyFill="1" applyBorder="1" applyAlignment="1">
      <alignment horizontal="center" vertical="center"/>
      <protection locked="0"/>
    </xf>
    <xf numFmtId="0" fontId="25" fillId="0" borderId="1" xfId="181" applyFont="1" applyFill="1" applyBorder="1" applyAlignment="1" applyProtection="1">
      <alignment horizontal="center" vertical="center"/>
      <protection locked="0"/>
    </xf>
    <xf numFmtId="0" fontId="3" fillId="0" borderId="0" xfId="0" applyFont="1" applyFill="1" applyBorder="1" applyAlignment="1" applyProtection="1">
      <alignment horizontal="right" vertical="center"/>
      <protection locked="0"/>
    </xf>
    <xf numFmtId="0" fontId="0" fillId="0" borderId="0" xfId="0" applyFont="1" applyFill="1" applyBorder="1" applyAlignment="1">
      <alignment horizontal="center" vertical="center"/>
    </xf>
    <xf numFmtId="0" fontId="25" fillId="0" borderId="1" xfId="59" applyFont="1" applyFill="1" applyBorder="1" applyAlignment="1">
      <alignment horizontal="center" vertical="center"/>
      <protection locked="0"/>
    </xf>
    <xf numFmtId="0" fontId="26" fillId="0" borderId="1" xfId="197" applyFont="1" applyFill="1" applyBorder="1" applyAlignment="1">
      <alignment horizontal="center" vertical="center"/>
    </xf>
    <xf numFmtId="0" fontId="26" fillId="0" borderId="1" xfId="202" applyFont="1" applyFill="1" applyBorder="1" applyAlignment="1" applyProtection="1">
      <alignment horizontal="center" vertical="center"/>
    </xf>
    <xf numFmtId="0" fontId="1" fillId="0" borderId="0" xfId="52" applyFont="1" applyBorder="1">
      <alignment vertical="top"/>
    </xf>
    <xf numFmtId="49" fontId="4" fillId="0" borderId="1" xfId="306" applyNumberFormat="1" applyFont="1" applyBorder="1">
      <alignment horizontal="center" vertical="center" wrapText="1"/>
    </xf>
    <xf numFmtId="49" fontId="4" fillId="0" borderId="1" xfId="310" applyNumberFormat="1" applyFont="1" applyBorder="1">
      <alignment horizontal="center" vertical="center" wrapText="1"/>
    </xf>
    <xf numFmtId="0" fontId="4" fillId="0" borderId="1" xfId="579" applyFont="1" applyBorder="1">
      <alignment horizontal="center" vertical="center"/>
      <protection locked="0"/>
    </xf>
    <xf numFmtId="49" fontId="4" fillId="0" borderId="1" xfId="307" applyNumberFormat="1" applyFont="1" applyBorder="1">
      <alignment horizontal="center" vertical="center"/>
    </xf>
    <xf numFmtId="0" fontId="1" fillId="0" borderId="1" xfId="0" applyFont="1" applyBorder="1" applyAlignment="1">
      <alignment horizontal="center" vertical="center"/>
    </xf>
    <xf numFmtId="0" fontId="1" fillId="0" borderId="1" xfId="311" applyFont="1" applyBorder="1">
      <alignment horizontal="center" vertical="center"/>
    </xf>
    <xf numFmtId="0" fontId="0" fillId="0" borderId="0" xfId="0" applyFont="1" applyBorder="1" applyAlignment="1">
      <alignment horizontal="center" vertical="center"/>
    </xf>
    <xf numFmtId="49" fontId="5" fillId="0" borderId="0" xfId="141" applyNumberFormat="1" applyFont="1" applyBorder="1">
      <alignment horizontal="left" vertical="center" wrapText="1"/>
    </xf>
    <xf numFmtId="0" fontId="28" fillId="0" borderId="0" xfId="243" applyFont="1" applyBorder="1">
      <alignment horizontal="center" vertical="center"/>
    </xf>
    <xf numFmtId="0" fontId="29" fillId="0" borderId="0" xfId="0" applyFont="1" applyBorder="1" applyAlignment="1">
      <alignment horizontal="center" vertical="center"/>
    </xf>
    <xf numFmtId="49" fontId="30" fillId="0" borderId="1" xfId="141" applyNumberFormat="1" applyFont="1" applyBorder="1" applyAlignment="1">
      <alignment horizontal="center" vertical="center" wrapText="1"/>
    </xf>
    <xf numFmtId="0" fontId="25" fillId="0" borderId="1" xfId="0" applyFont="1" applyBorder="1" applyAlignment="1">
      <alignment horizontal="center" vertical="center"/>
    </xf>
    <xf numFmtId="0" fontId="4" fillId="0" borderId="1" xfId="241" applyFont="1" applyBorder="1">
      <alignment horizontal="center" vertical="center"/>
      <protection locked="0"/>
    </xf>
    <xf numFmtId="49" fontId="5" fillId="0" borderId="1" xfId="141" applyNumberFormat="1" applyFont="1" applyBorder="1" applyAlignment="1">
      <alignment horizontal="center" vertical="center" wrapText="1"/>
    </xf>
    <xf numFmtId="0" fontId="4" fillId="0" borderId="1" xfId="619" applyFont="1" applyBorder="1">
      <alignment horizontal="center" vertical="center" wrapText="1"/>
    </xf>
    <xf numFmtId="0" fontId="3" fillId="0" borderId="0" xfId="220" applyFont="1" applyBorder="1">
      <alignment horizontal="left" vertical="center" wrapText="1"/>
      <protection locked="0"/>
    </xf>
    <xf numFmtId="0" fontId="4" fillId="0" borderId="0" xfId="501" applyFont="1" applyBorder="1">
      <alignment horizontal="left" vertical="center" wrapText="1"/>
    </xf>
    <xf numFmtId="0" fontId="4" fillId="0" borderId="1" xfId="615" applyFont="1" applyBorder="1">
      <alignment horizontal="center" vertical="center" wrapText="1"/>
    </xf>
    <xf numFmtId="0" fontId="4" fillId="0" borderId="1" xfId="398" applyFont="1" applyBorder="1">
      <alignment horizontal="center" vertical="center" wrapText="1"/>
    </xf>
    <xf numFmtId="0" fontId="4" fillId="0" borderId="1" xfId="137" applyFont="1" applyBorder="1">
      <alignment horizontal="center" vertical="center"/>
    </xf>
    <xf numFmtId="0" fontId="4" fillId="0" borderId="1" xfId="622" applyFont="1" applyBorder="1">
      <alignment horizontal="center" vertical="center"/>
    </xf>
    <xf numFmtId="0" fontId="1" fillId="0" borderId="1" xfId="257" applyFont="1" applyBorder="1">
      <alignment horizontal="center" vertical="center"/>
    </xf>
    <xf numFmtId="0" fontId="4" fillId="0" borderId="1" xfId="508" applyFont="1" applyBorder="1">
      <alignment horizontal="center" vertical="center"/>
    </xf>
    <xf numFmtId="0" fontId="4" fillId="0" borderId="1" xfId="44" applyFont="1" applyBorder="1">
      <alignment horizontal="center" vertical="center"/>
      <protection locked="0"/>
    </xf>
    <xf numFmtId="3" fontId="4" fillId="0" borderId="1" xfId="260" applyNumberFormat="1" applyFont="1" applyBorder="1">
      <alignment horizontal="center" vertical="center"/>
      <protection locked="0"/>
    </xf>
    <xf numFmtId="3" fontId="4" fillId="0" borderId="1" xfId="250" applyNumberFormat="1" applyFont="1" applyBorder="1">
      <alignment horizontal="center" vertical="center"/>
    </xf>
    <xf numFmtId="0" fontId="1" fillId="0" borderId="1" xfId="238"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08" applyFont="1" applyBorder="1">
      <alignment horizontal="center" vertical="center" wrapText="1"/>
      <protection locked="0"/>
    </xf>
    <xf numFmtId="0" fontId="4" fillId="0" borderId="1" xfId="490" applyFont="1" applyBorder="1">
      <alignment horizontal="center" vertical="center" wrapText="1"/>
    </xf>
    <xf numFmtId="0" fontId="4" fillId="0" borderId="1" xfId="412" applyFont="1" applyBorder="1">
      <alignment horizontal="center" vertical="center" wrapText="1"/>
      <protection locked="0"/>
    </xf>
    <xf numFmtId="3" fontId="4" fillId="0" borderId="1" xfId="275" applyNumberFormat="1" applyFont="1" applyBorder="1">
      <alignment horizontal="center" vertical="top"/>
      <protection locked="0"/>
    </xf>
    <xf numFmtId="0" fontId="1" fillId="0" borderId="1" xfId="279" applyFont="1" applyBorder="1">
      <alignment horizontal="center" vertical="top"/>
    </xf>
    <xf numFmtId="0" fontId="4" fillId="0" borderId="1" xfId="126" applyFont="1" applyBorder="1">
      <alignment horizontal="center" vertical="center" wrapText="1"/>
    </xf>
    <xf numFmtId="0" fontId="6" fillId="0" borderId="0" xfId="183" applyFont="1" applyBorder="1">
      <alignment horizontal="center" vertical="center"/>
      <protection locked="0"/>
    </xf>
    <xf numFmtId="0" fontId="1" fillId="0" borderId="1" xfId="7" applyFont="1" applyBorder="1">
      <alignment horizontal="center" vertical="center" wrapText="1"/>
      <protection locked="0"/>
    </xf>
    <xf numFmtId="0" fontId="1" fillId="0" borderId="1" xfId="117" applyFont="1" applyBorder="1">
      <alignment horizontal="center" vertical="center" wrapText="1"/>
      <protection locked="0"/>
    </xf>
    <xf numFmtId="0" fontId="1" fillId="0" borderId="1" xfId="160" applyFont="1" applyBorder="1">
      <alignment horizontal="center" vertical="center" wrapText="1"/>
      <protection locked="0"/>
    </xf>
    <xf numFmtId="0" fontId="1" fillId="0" borderId="1" xfId="122" applyFont="1" applyBorder="1">
      <alignment horizontal="center" vertical="center" wrapText="1"/>
    </xf>
    <xf numFmtId="0" fontId="1" fillId="0" borderId="1" xfId="185" applyFont="1" applyBorder="1">
      <alignment horizontal="center" vertical="center" wrapText="1"/>
    </xf>
    <xf numFmtId="0" fontId="1" fillId="0" borderId="1" xfId="119" applyFont="1" applyBorder="1">
      <alignment horizontal="center" vertical="center" wrapText="1"/>
    </xf>
    <xf numFmtId="0" fontId="1" fillId="0" borderId="1" xfId="186" applyFont="1" applyBorder="1">
      <alignment horizontal="center" vertical="center"/>
    </xf>
    <xf numFmtId="0" fontId="1" fillId="0" borderId="1" xfId="128" applyFont="1" applyBorder="1">
      <alignment horizontal="center" vertical="center"/>
    </xf>
    <xf numFmtId="0" fontId="1" fillId="0" borderId="1" xfId="309" applyFont="1" applyBorder="1">
      <alignment horizontal="center" vertical="center"/>
    </xf>
    <xf numFmtId="3" fontId="1" fillId="0" borderId="1" xfId="150" applyNumberFormat="1" applyFont="1" applyBorder="1">
      <alignment horizontal="center" vertical="center"/>
    </xf>
    <xf numFmtId="3" fontId="1" fillId="0" borderId="1" xfId="154" applyNumberFormat="1" applyFont="1" applyBorder="1">
      <alignment horizontal="center" vertical="center"/>
    </xf>
    <xf numFmtId="0" fontId="3" fillId="0" borderId="1" xfId="189" applyFont="1" applyBorder="1">
      <alignment horizontal="center" vertical="center"/>
      <protection locked="0"/>
    </xf>
    <xf numFmtId="0" fontId="3" fillId="0" borderId="1" xfId="149" applyFont="1" applyBorder="1">
      <alignment horizontal="right" vertical="center"/>
      <protection locked="0"/>
    </xf>
    <xf numFmtId="0" fontId="1" fillId="0" borderId="1" xfId="294" applyFont="1" applyBorder="1">
      <alignment horizontal="center" vertical="center"/>
      <protection locked="0"/>
    </xf>
    <xf numFmtId="0" fontId="1" fillId="0" borderId="1" xfId="194" applyFont="1" applyBorder="1">
      <alignment horizontal="center" vertical="center" wrapText="1"/>
    </xf>
    <xf numFmtId="0" fontId="1" fillId="0" borderId="1" xfId="193" applyFont="1" applyBorder="1">
      <alignment horizontal="center" vertical="center"/>
      <protection locked="0"/>
    </xf>
    <xf numFmtId="0" fontId="1" fillId="0" borderId="1" xfId="181" applyFont="1" applyBorder="1">
      <alignment horizontal="center" vertical="center" wrapText="1"/>
    </xf>
    <xf numFmtId="0" fontId="1" fillId="0" borderId="1" xfId="245" applyFont="1" applyBorder="1">
      <alignment horizontal="center" vertical="center" wrapText="1"/>
    </xf>
    <xf numFmtId="0" fontId="1" fillId="0" borderId="1" xfId="200" applyFont="1" applyBorder="1">
      <alignment horizontal="center" vertical="center" wrapText="1"/>
      <protection locked="0"/>
    </xf>
    <xf numFmtId="0" fontId="1" fillId="0" borderId="1" xfId="191" applyFont="1" applyBorder="1">
      <alignment horizontal="center" vertical="center" wrapText="1"/>
      <protection locked="0"/>
    </xf>
    <xf numFmtId="0" fontId="1" fillId="0" borderId="1" xfId="59" applyFont="1" applyBorder="1">
      <alignment horizontal="center" vertical="center"/>
      <protection locked="0"/>
    </xf>
    <xf numFmtId="0" fontId="1" fillId="0" borderId="0" xfId="624" applyFont="1" applyBorder="1">
      <alignment horizontal="right"/>
      <protection locked="0"/>
    </xf>
    <xf numFmtId="0" fontId="1" fillId="0" borderId="1" xfId="217" applyFont="1" applyBorder="1">
      <alignment horizontal="center" vertical="center" wrapText="1"/>
      <protection locked="0"/>
    </xf>
    <xf numFmtId="0" fontId="1" fillId="0" borderId="1" xfId="261" applyFont="1" applyBorder="1">
      <alignment horizontal="center" vertical="center" wrapText="1"/>
    </xf>
    <xf numFmtId="0" fontId="1" fillId="0" borderId="1" xfId="202" applyFont="1" applyBorder="1">
      <alignment horizontal="center" vertical="center"/>
      <protection locked="0"/>
    </xf>
    <xf numFmtId="3" fontId="1" fillId="0" borderId="1" xfId="205" applyNumberFormat="1" applyFont="1" applyBorder="1">
      <alignment horizontal="center" vertical="center"/>
    </xf>
    <xf numFmtId="3" fontId="1" fillId="0" borderId="1" xfId="211" applyNumberFormat="1" applyFont="1" applyBorder="1">
      <alignment horizontal="center" vertical="center"/>
    </xf>
    <xf numFmtId="0" fontId="2" fillId="0" borderId="0" xfId="159" applyFont="1" applyBorder="1">
      <alignment horizontal="center" vertical="top"/>
    </xf>
    <xf numFmtId="0" fontId="3" fillId="0" borderId="0" xfId="593" applyFont="1" applyBorder="1">
      <alignment horizontal="left" vertical="center"/>
    </xf>
    <xf numFmtId="0" fontId="29" fillId="0" borderId="0" xfId="12" applyFont="1" applyBorder="1">
      <alignment horizontal="center" vertical="center"/>
    </xf>
    <xf numFmtId="0" fontId="4" fillId="0" borderId="1" xfId="614" applyFont="1" applyBorder="1">
      <alignment horizontal="center" vertical="center"/>
    </xf>
    <xf numFmtId="0" fontId="4" fillId="0" borderId="1" xfId="625" applyFont="1" applyBorder="1">
      <alignment horizontal="center" vertical="center"/>
    </xf>
    <xf numFmtId="0" fontId="4" fillId="0" borderId="1" xfId="616" applyFont="1" applyBorder="1">
      <alignment horizontal="center" vertical="center"/>
    </xf>
    <xf numFmtId="0" fontId="4" fillId="0" borderId="1" xfId="618" applyFont="1" applyBorder="1">
      <alignment horizontal="center" vertical="center"/>
    </xf>
    <xf numFmtId="0" fontId="5" fillId="0" borderId="1" xfId="0" applyFont="1" applyBorder="1" applyAlignment="1">
      <alignment horizontal="left" vertical="center" wrapText="1"/>
    </xf>
  </cellXfs>
  <cellStyles count="628">
    <cellStyle name="常规" xfId="0" builtinId="0"/>
    <cellStyle name="货币[0]" xfId="1" builtinId="7"/>
    <cellStyle name="一般公共预算支出预算表（按功能科目分类）02-2 __b-16-0" xfId="2"/>
    <cellStyle name="一般公共预算支出预算表（按功能科目分类）02-2 __b-21-0" xfId="3"/>
    <cellStyle name="市对下转移支付预算表10-1 __b-31-0" xfId="4"/>
    <cellStyle name="市对下转移支付预算表10-1 __b-26-0" xfId="5"/>
    <cellStyle name="输入" xfId="6" builtinId="20"/>
    <cellStyle name="部门收入预算表01-2 __b-4-0" xfId="7"/>
    <cellStyle name="部门支出预算表01-03 __b-9-0" xfId="8"/>
    <cellStyle name="上级补助项目支出预算表12 __b-27-0" xfId="9"/>
    <cellStyle name="国有资本经营预算支出表07 __b-5-0" xfId="10"/>
    <cellStyle name="货币" xfId="11" builtinId="4"/>
    <cellStyle name="财政拨款收支预算总表02-1 __b-13-0" xfId="12"/>
    <cellStyle name="20% - 强调文字颜色 3" xfId="13" builtinId="38"/>
    <cellStyle name="政府性基金预算支出预算表06 __b-17-0" xfId="14"/>
    <cellStyle name="政府性基金预算支出预算表06 __b-22-0" xfId="15"/>
    <cellStyle name="千位分隔[0]" xfId="16" builtinId="6"/>
    <cellStyle name="基本支出预算表（人员类.运转类公用经费项目）04 __b-13-0" xfId="17"/>
    <cellStyle name="DateTimeStyle" xfId="18"/>
    <cellStyle name="差" xfId="19" builtinId="27"/>
    <cellStyle name="部门支出预算表01-03 __b-16-0" xfId="20"/>
    <cellStyle name="部门支出预算表01-03 __b-21-0" xfId="21"/>
    <cellStyle name="40% - 强调文字颜色 3" xfId="22" builtinId="39"/>
    <cellStyle name="千位分隔" xfId="23" builtinId="3"/>
    <cellStyle name="部门支出预算表01-03 __b-10-0" xfId="24"/>
    <cellStyle name="60% - 强调文字颜色 3" xfId="25" builtinId="40"/>
    <cellStyle name="超链接" xfId="26" builtinId="8"/>
    <cellStyle name="上级补助项目支出预算表12 __b-10-0" xfId="27"/>
    <cellStyle name="政府购买服务预算表09 __b-17-0" xfId="28"/>
    <cellStyle name="政府购买服务预算表09 __b-22-0" xfId="29"/>
    <cellStyle name="百分比" xfId="30" builtinId="5"/>
    <cellStyle name="项目支出预算表（其他运转类.特定目标类项目）05-1 __b-35-0" xfId="31"/>
    <cellStyle name="项目支出预算表（其他运转类.特定目标类项目）05-1 __b-40-0" xfId="32"/>
    <cellStyle name="已访问的超链接" xfId="33" builtinId="9"/>
    <cellStyle name="项目支出绩效目标表（另文下达）05-3 __b-12-0" xfId="34"/>
    <cellStyle name="政府性基金预算支出预算表06 __b-25-0" xfId="35"/>
    <cellStyle name="政府性基金预算支出预算表06 __b-30-0" xfId="36"/>
    <cellStyle name="注释" xfId="37" builtinId="10"/>
    <cellStyle name="基本支出预算表（人员类.运转类公用经费项目）04 __b-17-0" xfId="38"/>
    <cellStyle name="基本支出预算表（人员类.运转类公用经费项目）04 __b-22-0" xfId="39"/>
    <cellStyle name="部门支出预算表01-03 __b-25-0" xfId="40"/>
    <cellStyle name="部门支出预算表01-03 __b-30-0" xfId="41"/>
    <cellStyle name="市对下转移支付预算表10-1 __b-7-0" xfId="42"/>
    <cellStyle name="部门政府采购预算表08 __b-16-0" xfId="43"/>
    <cellStyle name="部门政府采购预算表08 __b-21-0" xfId="44"/>
    <cellStyle name="60% - 强调文字颜色 2" xfId="45" builtinId="36"/>
    <cellStyle name="__b-1-0" xfId="46"/>
    <cellStyle name="标题 4" xfId="47" builtinId="19"/>
    <cellStyle name="警告文本" xfId="48" builtinId="11"/>
    <cellStyle name="标题" xfId="49" builtinId="15"/>
    <cellStyle name="解释性文本" xfId="50" builtinId="53"/>
    <cellStyle name="标题 1" xfId="51" builtinId="16"/>
    <cellStyle name="项目支出预算表（其他运转类.特定目标类项目）05-1 __b-13-0" xfId="52"/>
    <cellStyle name="标题 2" xfId="53" builtinId="17"/>
    <cellStyle name="部门支出预算表01-03 __b-2-0" xfId="54"/>
    <cellStyle name="上级补助项目支出预算表12 __b-20-0" xfId="55"/>
    <cellStyle name="上级补助项目支出预算表12 __b-15-0" xfId="56"/>
    <cellStyle name="60% - 强调文字颜色 1" xfId="57" builtinId="32"/>
    <cellStyle name="基本支出预算表（人员类.运转类公用经费项目）04 __b-4-0" xfId="58"/>
    <cellStyle name="__b-35-0" xfId="59"/>
    <cellStyle name="__b-40-0" xfId="60"/>
    <cellStyle name="标题 3" xfId="61" builtinId="18"/>
    <cellStyle name="一般公共预算支出预算表（按功能科目分类）02-2 __b-18-0" xfId="62"/>
    <cellStyle name="一般公共预算支出预算表（按功能科目分类）02-2 __b-23-0" xfId="63"/>
    <cellStyle name="60% - 强调文字颜色 4" xfId="64" builtinId="44"/>
    <cellStyle name="项目支出绩效目标表（另文下达）05-3 __b-14-0" xfId="65"/>
    <cellStyle name="政府性基金预算支出预算表06 __b-27-0" xfId="66"/>
    <cellStyle name="项目支出绩效目标表（本级下达）05-2 __b-13-0" xfId="67"/>
    <cellStyle name="输出" xfId="68" builtinId="21"/>
    <cellStyle name="计算" xfId="69" builtinId="22"/>
    <cellStyle name="基本支出预算表（人员类.运转类公用经费项目）04 __b-11-0" xfId="70"/>
    <cellStyle name="部门支出预算表01-03 __b-14-0" xfId="71"/>
    <cellStyle name="财政拨款收支预算总表02-1 __b-1-0" xfId="72"/>
    <cellStyle name="政府购买服务预算表09 __b-9-0" xfId="73"/>
    <cellStyle name="检查单元格" xfId="74" builtinId="23"/>
    <cellStyle name="20% - 强调文字颜色 6" xfId="75" builtinId="50"/>
    <cellStyle name="强调文字颜色 2" xfId="76" builtinId="33"/>
    <cellStyle name="链接单元格" xfId="77" builtinId="24"/>
    <cellStyle name="上级补助项目支出预算表12 __b-4-0" xfId="78"/>
    <cellStyle name="汇总" xfId="79" builtinId="25"/>
    <cellStyle name="好" xfId="80" builtinId="26"/>
    <cellStyle name="部门项目中期规划预算表13 __b-25-0" xfId="81"/>
    <cellStyle name="__b-49-0" xfId="82"/>
    <cellStyle name="适中" xfId="83" builtinId="28"/>
    <cellStyle name="20% - 强调文字颜色 5" xfId="84" builtinId="46"/>
    <cellStyle name="强调文字颜色 1" xfId="85" builtinId="29"/>
    <cellStyle name="项目支出绩效目标表（本级下达）05-2 __b-9-0" xfId="86"/>
    <cellStyle name="20% - 强调文字颜色 1" xfId="87" builtinId="30"/>
    <cellStyle name="40% - 强调文字颜色 1" xfId="88" builtinId="31"/>
    <cellStyle name="一般公共预算支出预算表（按功能科目分类）02-2 __b-3-0" xfId="89"/>
    <cellStyle name="20% - 强调文字颜色 2" xfId="90" builtinId="34"/>
    <cellStyle name="40% - 强调文字颜色 2" xfId="91" builtinId="35"/>
    <cellStyle name="国有资本经营预算支出表07 __b-19-0" xfId="92"/>
    <cellStyle name="国有资本经营预算支出表07 __b-24-0" xfId="93"/>
    <cellStyle name="新增资产配置表11 __b-18-0" xfId="94"/>
    <cellStyle name="政府性基金预算支出预算表06 __b-10-0" xfId="95"/>
    <cellStyle name="新增资产配置表11 __b-9-0" xfId="96"/>
    <cellStyle name="强调文字颜色 3" xfId="97" builtinId="37"/>
    <cellStyle name="项目支出预算表（其他运转类.特定目标类项目）05-1 __b-10-0" xfId="98"/>
    <cellStyle name="强调文字颜色 4" xfId="99" builtinId="41"/>
    <cellStyle name="20% - 强调文字颜色 4" xfId="100" builtinId="42"/>
    <cellStyle name="政府购买服务预算表09 __b-5-0" xfId="101"/>
    <cellStyle name="40% - 强调文字颜色 4" xfId="102" builtinId="43"/>
    <cellStyle name="强调文字颜色 5" xfId="103" builtinId="45"/>
    <cellStyle name="40% - 强调文字颜色 5" xfId="104" builtinId="47"/>
    <cellStyle name="60% - 强调文字颜色 5" xfId="105" builtinId="48"/>
    <cellStyle name="一般公共预算支出预算表（按功能科目分类）02-2 __b-15-0" xfId="106"/>
    <cellStyle name="一般公共预算支出预算表（按功能科目分类）02-2 __b-20-0" xfId="107"/>
    <cellStyle name="强调文字颜色 6" xfId="108" builtinId="49"/>
    <cellStyle name="40% - 强调文字颜色 6" xfId="109" builtinId="51"/>
    <cellStyle name="市对下转移支付预算表10-1 __b-10-0" xfId="110"/>
    <cellStyle name="财政拨款收支预算总表02-1 __b-9-0" xfId="111"/>
    <cellStyle name="60% - 强调文字颜色 6" xfId="112" builtinId="52"/>
    <cellStyle name="部门政府采购预算表08 __b-7-0" xfId="113"/>
    <cellStyle name="__b-18-0" xfId="114"/>
    <cellStyle name="__b-23-0" xfId="115"/>
    <cellStyle name="DateStyle" xfId="116"/>
    <cellStyle name="部门收入预算表01-2 __b-12-0" xfId="117"/>
    <cellStyle name="__b-5-0" xfId="118"/>
    <cellStyle name="部门收入预算表01-2 __b-13-0" xfId="119"/>
    <cellStyle name="__b-6-0" xfId="120"/>
    <cellStyle name="部门收入预算表01-2 __b-15-0" xfId="121"/>
    <cellStyle name="部门收入预算表01-2 __b-20-0" xfId="122"/>
    <cellStyle name="__b-8-0" xfId="123"/>
    <cellStyle name="国有资本经营预算支出表07 __b-25-0" xfId="124"/>
    <cellStyle name="PercentStyle" xfId="125"/>
    <cellStyle name="新增资产配置表11 __b-19-0" xfId="126"/>
    <cellStyle name="政府性基金预算支出预算表06 __b-11-0" xfId="127"/>
    <cellStyle name="部门收入预算表01-2 __b-14-0" xfId="128"/>
    <cellStyle name="__b-7-0" xfId="129"/>
    <cellStyle name="部门收入预算表01-2 __b-10-0" xfId="130"/>
    <cellStyle name="__b-3-0" xfId="131"/>
    <cellStyle name="__b-2-0" xfId="132"/>
    <cellStyle name="NumberStyle" xfId="133"/>
    <cellStyle name="政府购买服务预算表09 __b-15-0" xfId="134"/>
    <cellStyle name="政府购买服务预算表09 __b-20-0" xfId="135"/>
    <cellStyle name="项目支出预算表（其他运转类.特定目标类项目）05-1 __b-28-0" xfId="136"/>
    <cellStyle name="项目支出预算表（其他运转类.特定目标类项目）05-1 __b-33-0" xfId="137"/>
    <cellStyle name="国有资本经营预算支出表07 __b-29-0" xfId="138"/>
    <cellStyle name="政府性基金预算支出预算表06 __b-15-0" xfId="139"/>
    <cellStyle name="政府性基金预算支出预算表06 __b-20-0" xfId="140"/>
    <cellStyle name="TextStyle" xfId="141"/>
    <cellStyle name="MoneyStyle" xfId="142"/>
    <cellStyle name="TimeStyle" xfId="143"/>
    <cellStyle name="市对下转移支付预算表10-1 __b-22-0" xfId="144"/>
    <cellStyle name="市对下转移支付预算表10-1 __b-17-0" xfId="145"/>
    <cellStyle name="IntegralNumberStyle" xfId="146"/>
    <cellStyle name="部门收入预算表01-2 __b-11-0" xfId="147"/>
    <cellStyle name="__b-4-0" xfId="148"/>
    <cellStyle name="部门收入预算表01-2 __b-16-0" xfId="149"/>
    <cellStyle name="部门收入预算表01-2 __b-21-0" xfId="150"/>
    <cellStyle name="__b-10-0" xfId="151"/>
    <cellStyle name="__b-9-0" xfId="152"/>
    <cellStyle name="部门收入预算表01-2 __b-17-0" xfId="153"/>
    <cellStyle name="部门收入预算表01-2 __b-22-0" xfId="154"/>
    <cellStyle name="__b-11-0" xfId="155"/>
    <cellStyle name="部门收入预算表01-2 __b-18-0" xfId="156"/>
    <cellStyle name="部门收入预算表01-2 __b-23-0" xfId="157"/>
    <cellStyle name="部门政府采购预算表08 __b-1-0" xfId="158"/>
    <cellStyle name="__b-12-0" xfId="159"/>
    <cellStyle name="部门收入预算表01-2 __b-19-0" xfId="160"/>
    <cellStyle name="部门收入预算表01-2 __b-24-0" xfId="161"/>
    <cellStyle name="部门政府采购预算表08 __b-2-0" xfId="162"/>
    <cellStyle name="__b-13-0" xfId="163"/>
    <cellStyle name="部门收入预算表01-2 __b-25-0" xfId="164"/>
    <cellStyle name="部门政府采购预算表08 __b-3-0" xfId="165"/>
    <cellStyle name="__b-14-0" xfId="166"/>
    <cellStyle name="部门政府采购预算表08 __b-4-0" xfId="167"/>
    <cellStyle name="__b-15-0" xfId="168"/>
    <cellStyle name="__b-20-0" xfId="169"/>
    <cellStyle name="部门政府采购预算表08 __b-5-0" xfId="170"/>
    <cellStyle name="__b-16-0" xfId="171"/>
    <cellStyle name="__b-21-0" xfId="172"/>
    <cellStyle name="部门政府采购预算表08 __b-6-0" xfId="173"/>
    <cellStyle name="__b-17-0" xfId="174"/>
    <cellStyle name="__b-22-0" xfId="175"/>
    <cellStyle name="部门政府采购预算表08 __b-8-0" xfId="176"/>
    <cellStyle name="__b-19-0" xfId="177"/>
    <cellStyle name="__b-24-0" xfId="178"/>
    <cellStyle name="部门政府采购预算表08 __b-9-0" xfId="179"/>
    <cellStyle name="__b-25-0" xfId="180"/>
    <cellStyle name="__b-30-0" xfId="181"/>
    <cellStyle name="部门收入预算表01-2 __b-1-0" xfId="182"/>
    <cellStyle name="部门收入预算表01-2 __b-2-0" xfId="183"/>
    <cellStyle name="部门收入预算表01-2 __b-3-0" xfId="184"/>
    <cellStyle name="部门收入预算表01-2 __b-5-0" xfId="185"/>
    <cellStyle name="部门收入预算表01-2 __b-6-0" xfId="186"/>
    <cellStyle name="部门收入预算表01-2 __b-7-0" xfId="187"/>
    <cellStyle name="部门收入预算表01-2 __b-8-0" xfId="188"/>
    <cellStyle name="部门收入预算表01-2 __b-9-0" xfId="189"/>
    <cellStyle name="__b-26-0" xfId="190"/>
    <cellStyle name="__b-31-0" xfId="191"/>
    <cellStyle name="基本支出预算表（人员类.运转类公用经费项目）04 __b-1-0" xfId="192"/>
    <cellStyle name="__b-27-0" xfId="193"/>
    <cellStyle name="__b-32-0" xfId="194"/>
    <cellStyle name="基本支出预算表（人员类.运转类公用经费项目）04 __b-2-0" xfId="195"/>
    <cellStyle name="__b-28-0" xfId="196"/>
    <cellStyle name="__b-33-0" xfId="197"/>
    <cellStyle name="基本支出预算表（人员类.运转类公用经费项目）04 __b-3-0" xfId="198"/>
    <cellStyle name="__b-29-0" xfId="199"/>
    <cellStyle name="__b-34-0" xfId="200"/>
    <cellStyle name="基本支出预算表（人员类.运转类公用经费项目）04 __b-5-0" xfId="201"/>
    <cellStyle name="__b-36-0" xfId="202"/>
    <cellStyle name="__b-41-0" xfId="203"/>
    <cellStyle name="基本支出预算表（人员类.运转类公用经费项目）04 __b-6-0" xfId="204"/>
    <cellStyle name="__b-37-0" xfId="205"/>
    <cellStyle name="__b-42-0" xfId="206"/>
    <cellStyle name="基本支出预算表（人员类.运转类公用经费项目）04 __b-7-0" xfId="207"/>
    <cellStyle name="__b-38-0" xfId="208"/>
    <cellStyle name="__b-43-0" xfId="209"/>
    <cellStyle name="基本支出预算表（人员类.运转类公用经费项目）04 __b-8-0" xfId="210"/>
    <cellStyle name="__b-39-0" xfId="211"/>
    <cellStyle name="__b-44-0" xfId="212"/>
    <cellStyle name="基本支出预算表（人员类.运转类公用经费项目）04 __b-9-0" xfId="213"/>
    <cellStyle name="__b-45-0" xfId="214"/>
    <cellStyle name="__b-46-0" xfId="215"/>
    <cellStyle name="__b-47-0" xfId="216"/>
    <cellStyle name="__b-48-0" xfId="217"/>
    <cellStyle name="部门支出预算表01-03 __b-1-0" xfId="218"/>
    <cellStyle name="上级补助项目支出预算表12 __b-14-0" xfId="219"/>
    <cellStyle name="部门支出预算表01-03 __b-3-0" xfId="220"/>
    <cellStyle name="上级补助项目支出预算表12 __b-21-0" xfId="221"/>
    <cellStyle name="上级补助项目支出预算表12 __b-16-0" xfId="222"/>
    <cellStyle name="部门支出预算表01-03 __b-4-0" xfId="223"/>
    <cellStyle name="上级补助项目支出预算表12 __b-22-0" xfId="224"/>
    <cellStyle name="上级补助项目支出预算表12 __b-17-0" xfId="225"/>
    <cellStyle name="上级补助项目支出预算表12 __b-23-0" xfId="226"/>
    <cellStyle name="上级补助项目支出预算表12 __b-18-0" xfId="227"/>
    <cellStyle name="国有资本经营预算支出表07 __b-1-0" xfId="228"/>
    <cellStyle name="部门支出预算表01-03 __b-5-0" xfId="229"/>
    <cellStyle name="上级补助项目支出预算表12 __b-24-0" xfId="230"/>
    <cellStyle name="上级补助项目支出预算表12 __b-19-0" xfId="231"/>
    <cellStyle name="国有资本经营预算支出表07 __b-2-0" xfId="232"/>
    <cellStyle name="部门支出预算表01-03 __b-6-0" xfId="233"/>
    <cellStyle name="财政拨款收支预算总表02-1 __b-10-0" xfId="234"/>
    <cellStyle name="上级补助项目支出预算表12 __b-30-0" xfId="235"/>
    <cellStyle name="上级补助项目支出预算表12 __b-25-0" xfId="236"/>
    <cellStyle name="国有资本经营预算支出表07 __b-3-0" xfId="237"/>
    <cellStyle name="部门支出预算表01-03 __b-7-0" xfId="238"/>
    <cellStyle name="财政拨款收支预算总表02-1 __b-11-0" xfId="239"/>
    <cellStyle name="上级补助项目支出预算表12 __b-26-0" xfId="240"/>
    <cellStyle name="国有资本经营预算支出表07 __b-4-0" xfId="241"/>
    <cellStyle name="部门支出预算表01-03 __b-8-0" xfId="242"/>
    <cellStyle name="财政拨款收支预算总表02-1 __b-12-0" xfId="243"/>
    <cellStyle name="部门支出预算表01-03 __b-11-0" xfId="244"/>
    <cellStyle name="部门支出预算表01-03 __b-12-0" xfId="245"/>
    <cellStyle name="基本支出预算表（人员类.运转类公用经费项目）04 __b-10-0" xfId="246"/>
    <cellStyle name="部门支出预算表01-03 __b-13-0" xfId="247"/>
    <cellStyle name="基本支出预算表（人员类.运转类公用经费项目）04 __b-12-0" xfId="248"/>
    <cellStyle name="部门支出预算表01-03 __b-15-0" xfId="249"/>
    <cellStyle name="部门支出预算表01-03 __b-20-0" xfId="250"/>
    <cellStyle name="基本支出预算表（人员类.运转类公用经费项目）04 __b-14-0" xfId="251"/>
    <cellStyle name="部门支出预算表01-03 __b-17-0" xfId="252"/>
    <cellStyle name="部门支出预算表01-03 __b-22-0" xfId="253"/>
    <cellStyle name="基本支出预算表（人员类.运转类公用经费项目）04 __b-15-0" xfId="254"/>
    <cellStyle name="基本支出预算表（人员类.运转类公用经费项目）04 __b-20-0" xfId="255"/>
    <cellStyle name="部门支出预算表01-03 __b-18-0" xfId="256"/>
    <cellStyle name="部门支出预算表01-03 __b-23-0" xfId="257"/>
    <cellStyle name="基本支出预算表（人员类.运转类公用经费项目）04 __b-16-0" xfId="258"/>
    <cellStyle name="基本支出预算表（人员类.运转类公用经费项目）04 __b-21-0" xfId="259"/>
    <cellStyle name="部门支出预算表01-03 __b-19-0" xfId="260"/>
    <cellStyle name="部门支出预算表01-03 __b-24-0" xfId="261"/>
    <cellStyle name="基本支出预算表（人员类.运转类公用经费项目）04 __b-18-0" xfId="262"/>
    <cellStyle name="基本支出预算表（人员类.运转类公用经费项目）04 __b-23-0" xfId="263"/>
    <cellStyle name="部门项目中期规划预算表13 __b-1-0" xfId="264"/>
    <cellStyle name="部门支出预算表01-03 __b-26-0" xfId="265"/>
    <cellStyle name="部门支出预算表01-03 __b-31-0" xfId="266"/>
    <cellStyle name="基本支出预算表（人员类.运转类公用经费项目）04 __b-19-0" xfId="267"/>
    <cellStyle name="基本支出预算表（人员类.运转类公用经费项目）04 __b-24-0" xfId="268"/>
    <cellStyle name="部门项目中期规划预算表13 __b-2-0" xfId="269"/>
    <cellStyle name="部门支出预算表01-03 __b-27-0" xfId="270"/>
    <cellStyle name="部门支出预算表01-03 __b-32-0" xfId="271"/>
    <cellStyle name="基本支出预算表（人员类.运转类公用经费项目）04 __b-25-0" xfId="272"/>
    <cellStyle name="基本支出预算表（人员类.运转类公用经费项目）04 __b-30-0" xfId="273"/>
    <cellStyle name="部门项目中期规划预算表13 __b-3-0" xfId="274"/>
    <cellStyle name="部门支出预算表01-03 __b-28-0" xfId="275"/>
    <cellStyle name="基本支出预算表（人员类.运转类公用经费项目）04 __b-26-0" xfId="276"/>
    <cellStyle name="基本支出预算表（人员类.运转类公用经费项目）04 __b-31-0" xfId="277"/>
    <cellStyle name="部门项目中期规划预算表13 __b-4-0" xfId="278"/>
    <cellStyle name="部门支出预算表01-03 __b-29-0" xfId="279"/>
    <cellStyle name="财政拨款收支预算总表02-1 __b-2-0" xfId="280"/>
    <cellStyle name="财政拨款收支预算总表02-1 __b-3-0" xfId="281"/>
    <cellStyle name="财政拨款收支预算总表02-1 __b-4-0" xfId="282"/>
    <cellStyle name="财政拨款收支预算总表02-1 __b-5-0" xfId="283"/>
    <cellStyle name="财政拨款收支预算总表02-1 __b-6-0" xfId="284"/>
    <cellStyle name="财政拨款收支预算总表02-1 __b-7-0" xfId="285"/>
    <cellStyle name="财政拨款收支预算总表02-1 __b-8-0" xfId="286"/>
    <cellStyle name="上级补助项目支出预算表12 __b-28-0" xfId="287"/>
    <cellStyle name="国有资本经营预算支出表07 __b-6-0" xfId="288"/>
    <cellStyle name="财政拨款收支预算总表02-1 __b-14-0" xfId="289"/>
    <cellStyle name="上级补助项目支出预算表12 __b-29-0" xfId="290"/>
    <cellStyle name="国有资本经营预算支出表07 __b-7-0" xfId="291"/>
    <cellStyle name="财政拨款收支预算总表02-1 __b-15-0" xfId="292"/>
    <cellStyle name="财政拨款收支预算总表02-1 __b-20-0" xfId="293"/>
    <cellStyle name="国有资本经营预算支出表07 __b-8-0" xfId="294"/>
    <cellStyle name="财政拨款收支预算总表02-1 __b-16-0" xfId="295"/>
    <cellStyle name="财政拨款收支预算总表02-1 __b-21-0" xfId="296"/>
    <cellStyle name="国有资本经营预算支出表07 __b-9-0" xfId="297"/>
    <cellStyle name="财政拨款收支预算总表02-1 __b-17-0" xfId="298"/>
    <cellStyle name="财政拨款收支预算总表02-1 __b-22-0" xfId="299"/>
    <cellStyle name="财政拨款收支预算总表02-1 __b-18-0" xfId="300"/>
    <cellStyle name="财政拨款收支预算总表02-1 __b-23-0" xfId="301"/>
    <cellStyle name="财政拨款收支预算总表02-1 __b-19-0" xfId="302"/>
    <cellStyle name="财政拨款收支预算总表02-1 __b-24-0" xfId="303"/>
    <cellStyle name="一般公共预算支出预算表（按功能科目分类）02-2 __b-1-0" xfId="304"/>
    <cellStyle name="一般公共预算支出预算表（按功能科目分类）02-2 __b-2-0" xfId="305"/>
    <cellStyle name="一般公共预算支出预算表（按功能科目分类）02-2 __b-4-0" xfId="306"/>
    <cellStyle name="一般公共预算支出预算表（按功能科目分类）02-2 __b-5-0" xfId="307"/>
    <cellStyle name="一般公共预算支出预算表（按功能科目分类）02-2 __b-6-0" xfId="308"/>
    <cellStyle name="一般公共预算支出预算表（按功能科目分类）02-2 __b-7-0" xfId="309"/>
    <cellStyle name="一般公共预算支出预算表（按功能科目分类）02-2 __b-8-0" xfId="310"/>
    <cellStyle name="一般公共预算支出预算表（按功能科目分类）02-2 __b-9-0" xfId="311"/>
    <cellStyle name="一般公共预算支出预算表（按功能科目分类）02-2 __b-10-0" xfId="312"/>
    <cellStyle name="一般公共预算支出预算表（按功能科目分类）02-2 __b-11-0" xfId="313"/>
    <cellStyle name="一般公共预算支出预算表（按功能科目分类）02-2 __b-12-0" xfId="314"/>
    <cellStyle name="一般公共预算支出预算表（按功能科目分类）02-2 __b-13-0" xfId="315"/>
    <cellStyle name="一般公共预算支出预算表（按功能科目分类）02-2 __b-14-0" xfId="316"/>
    <cellStyle name="一般公共预算支出预算表（按功能科目分类）02-2 __b-17-0" xfId="317"/>
    <cellStyle name="一般公共预算支出预算表（按功能科目分类）02-2 __b-22-0" xfId="318"/>
    <cellStyle name="一般公共预算支出预算表（按功能科目分类）02-2 __b-19-0" xfId="319"/>
    <cellStyle name="一般公共预算支出预算表（按功能科目分类）02-2 __b-24-0" xfId="320"/>
    <cellStyle name="一般公共预算支出预算表（按功能科目分类）02-2 __b-25-0" xfId="321"/>
    <cellStyle name="一般公共预算支出预算表（按功能科目分类）02-2 __b-26-0" xfId="322"/>
    <cellStyle name="一般公共预算支出预算表（按功能科目分类）02-2 __b-27-0" xfId="323"/>
    <cellStyle name="一般公共预算支出预算表（按功能科目分类）02-2 __b-28-0" xfId="324"/>
    <cellStyle name="一般公共预算“三公”经费支出预算表03 __b-1-0" xfId="325"/>
    <cellStyle name="一般公共预算“三公”经费支出预算表03 __b-2-0" xfId="326"/>
    <cellStyle name="一般公共预算“三公”经费支出预算表03 __b-3-0" xfId="327"/>
    <cellStyle name="一般公共预算“三公”经费支出预算表03 __b-4-0" xfId="328"/>
    <cellStyle name="一般公共预算“三公”经费支出预算表03 __b-5-0" xfId="329"/>
    <cellStyle name="一般公共预算“三公”经费支出预算表03 __b-6-0" xfId="330"/>
    <cellStyle name="Normal" xfId="331"/>
    <cellStyle name="一般公共预算“三公”经费支出预算表03 __b-7-0" xfId="332"/>
    <cellStyle name="一般公共预算“三公”经费支出预算表03 __b-8-0" xfId="333"/>
    <cellStyle name="一般公共预算“三公”经费支出预算表03 __b-9-0" xfId="334"/>
    <cellStyle name="一般公共预算“三公”经费支出预算表03 __b-10-0" xfId="335"/>
    <cellStyle name="一般公共预算“三公”经费支出预算表03 __b-11-0" xfId="336"/>
    <cellStyle name="一般公共预算“三公”经费支出预算表03 __b-12-0" xfId="337"/>
    <cellStyle name="一般公共预算“三公”经费支出预算表03 __b-13-0" xfId="338"/>
    <cellStyle name="一般公共预算“三公”经费支出预算表03 __b-14-0" xfId="339"/>
    <cellStyle name="一般公共预算“三公”经费支出预算表03 __b-15-0" xfId="340"/>
    <cellStyle name="一般公共预算“三公”经费支出预算表03 __b-20-0" xfId="341"/>
    <cellStyle name="一般公共预算“三公”经费支出预算表03 __b-16-0" xfId="342"/>
    <cellStyle name="一般公共预算“三公”经费支出预算表03 __b-21-0" xfId="343"/>
    <cellStyle name="一般公共预算“三公”经费支出预算表03 __b-17-0" xfId="344"/>
    <cellStyle name="一般公共预算“三公”经费支出预算表03 __b-22-0" xfId="345"/>
    <cellStyle name="一般公共预算“三公”经费支出预算表03 __b-18-0" xfId="346"/>
    <cellStyle name="一般公共预算“三公”经费支出预算表03 __b-23-0" xfId="347"/>
    <cellStyle name="一般公共预算“三公”经费支出预算表03 __b-19-0" xfId="348"/>
    <cellStyle name="基本支出预算表（人员类.运转类公用经费项目）04 __b-27-0" xfId="349"/>
    <cellStyle name="基本支出预算表（人员类.运转类公用经费项目）04 __b-32-0" xfId="350"/>
    <cellStyle name="部门项目中期规划预算表13 __b-5-0" xfId="351"/>
    <cellStyle name="基本支出预算表（人员类.运转类公用经费项目）04 __b-28-0" xfId="352"/>
    <cellStyle name="基本支出预算表（人员类.运转类公用经费项目）04 __b-33-0" xfId="353"/>
    <cellStyle name="部门项目中期规划预算表13 __b-6-0" xfId="354"/>
    <cellStyle name="基本支出预算表（人员类.运转类公用经费项目）04 __b-29-0" xfId="355"/>
    <cellStyle name="基本支出预算表（人员类.运转类公用经费项目）04 __b-34-0" xfId="356"/>
    <cellStyle name="部门项目中期规划预算表13 __b-7-0" xfId="357"/>
    <cellStyle name="基本支出预算表（人员类.运转类公用经费项目）04 __b-35-0" xfId="358"/>
    <cellStyle name="基本支出预算表（人员类.运转类公用经费项目）04 __b-40-0" xfId="359"/>
    <cellStyle name="部门项目中期规划预算表13 __b-8-0" xfId="360"/>
    <cellStyle name="基本支出预算表（人员类.运转类公用经费项目）04 __b-36-0" xfId="361"/>
    <cellStyle name="基本支出预算表（人员类.运转类公用经费项目）04 __b-41-0" xfId="362"/>
    <cellStyle name="部门项目中期规划预算表13 __b-9-0" xfId="363"/>
    <cellStyle name="国有资本经营预算支出表07 __b-10-0" xfId="364"/>
    <cellStyle name="基本支出预算表（人员类.运转类公用经费项目）04 __b-37-0" xfId="365"/>
    <cellStyle name="国有资本经营预算支出表07 __b-11-0" xfId="366"/>
    <cellStyle name="新增资产配置表11 __b-10-0" xfId="367"/>
    <cellStyle name="基本支出预算表（人员类.运转类公用经费项目）04 __b-38-0" xfId="368"/>
    <cellStyle name="新增资产配置表11 __b-1-0" xfId="369"/>
    <cellStyle name="国有资本经营预算支出表07 __b-12-0" xfId="370"/>
    <cellStyle name="新增资产配置表11 __b-11-0" xfId="371"/>
    <cellStyle name="基本支出预算表（人员类.运转类公用经费项目）04 __b-39-0" xfId="372"/>
    <cellStyle name="新增资产配置表11 __b-2-0" xfId="373"/>
    <cellStyle name="项目支出预算表（其他运转类.特定目标类项目）05-1 __b-1-0" xfId="374"/>
    <cellStyle name="项目支出预算表（其他运转类.特定目标类项目）05-1 __b-2-0" xfId="375"/>
    <cellStyle name="项目支出预算表（其他运转类.特定目标类项目）05-1 __b-3-0" xfId="376"/>
    <cellStyle name="项目支出预算表（其他运转类.特定目标类项目）05-1 __b-4-0" xfId="377"/>
    <cellStyle name="项目支出预算表（其他运转类.特定目标类项目）05-1 __b-5-0" xfId="378"/>
    <cellStyle name="项目支出预算表（其他运转类.特定目标类项目）05-1 __b-6-0" xfId="379"/>
    <cellStyle name="项目支出预算表（其他运转类.特定目标类项目）05-1 __b-7-0" xfId="380"/>
    <cellStyle name="项目支出预算表（其他运转类.特定目标类项目）05-1 __b-8-0" xfId="381"/>
    <cellStyle name="项目支出预算表（其他运转类.特定目标类项目）05-1 __b-9-0" xfId="382"/>
    <cellStyle name="项目支出预算表（其他运转类.特定目标类项目）05-1 __b-11-0" xfId="383"/>
    <cellStyle name="项目支出预算表（其他运转类.特定目标类项目）05-1 __b-12-0" xfId="384"/>
    <cellStyle name="项目支出预算表（其他运转类.特定目标类项目）05-1 __b-14-0" xfId="385"/>
    <cellStyle name="项目支出预算表（其他运转类.特定目标类项目）05-1 __b-15-0" xfId="386"/>
    <cellStyle name="项目支出预算表（其他运转类.特定目标类项目）05-1 __b-20-0" xfId="387"/>
    <cellStyle name="项目支出预算表（其他运转类.特定目标类项目）05-1 __b-16-0" xfId="388"/>
    <cellStyle name="项目支出预算表（其他运转类.特定目标类项目）05-1 __b-21-0" xfId="389"/>
    <cellStyle name="项目支出预算表（其他运转类.特定目标类项目）05-1 __b-17-0" xfId="390"/>
    <cellStyle name="项目支出预算表（其他运转类.特定目标类项目）05-1 __b-22-0" xfId="391"/>
    <cellStyle name="政府购买服务预算表09 __b-10-0" xfId="392"/>
    <cellStyle name="项目支出预算表（其他运转类.特定目标类项目）05-1 __b-18-0" xfId="393"/>
    <cellStyle name="项目支出预算表（其他运转类.特定目标类项目）05-1 __b-23-0" xfId="394"/>
    <cellStyle name="政府购买服务预算表09 __b-11-0" xfId="395"/>
    <cellStyle name="项目支出预算表（其他运转类.特定目标类项目）05-1 __b-19-0" xfId="396"/>
    <cellStyle name="项目支出预算表（其他运转类.特定目标类项目）05-1 __b-24-0" xfId="397"/>
    <cellStyle name="政府购买服务预算表09 __b-12-0" xfId="398"/>
    <cellStyle name="项目支出预算表（其他运转类.特定目标类项目）05-1 __b-25-0" xfId="399"/>
    <cellStyle name="项目支出预算表（其他运转类.特定目标类项目）05-1 __b-30-0" xfId="400"/>
    <cellStyle name="政府购买服务预算表09 __b-13-0" xfId="401"/>
    <cellStyle name="项目支出预算表（其他运转类.特定目标类项目）05-1 __b-26-0" xfId="402"/>
    <cellStyle name="项目支出预算表（其他运转类.特定目标类项目）05-1 __b-31-0" xfId="403"/>
    <cellStyle name="政府购买服务预算表09 __b-14-0" xfId="404"/>
    <cellStyle name="项目支出预算表（其他运转类.特定目标类项目）05-1 __b-27-0" xfId="405"/>
    <cellStyle name="项目支出预算表（其他运转类.特定目标类项目）05-1 __b-32-0" xfId="406"/>
    <cellStyle name="政府购买服务预算表09 __b-16-0" xfId="407"/>
    <cellStyle name="政府购买服务预算表09 __b-21-0" xfId="408"/>
    <cellStyle name="项目支出预算表（其他运转类.特定目标类项目）05-1 __b-29-0" xfId="409"/>
    <cellStyle name="项目支出预算表（其他运转类.特定目标类项目）05-1 __b-34-0" xfId="410"/>
    <cellStyle name="政府购买服务预算表09 __b-18-0" xfId="411"/>
    <cellStyle name="政府购买服务预算表09 __b-23-0" xfId="412"/>
    <cellStyle name="项目支出预算表（其他运转类.特定目标类项目）05-1 __b-36-0" xfId="413"/>
    <cellStyle name="项目支出预算表（其他运转类.特定目标类项目）05-1 __b-41-0" xfId="414"/>
    <cellStyle name="政府购买服务预算表09 __b-19-0" xfId="415"/>
    <cellStyle name="政府购买服务预算表09 __b-24-0" xfId="416"/>
    <cellStyle name="项目支出预算表（其他运转类.特定目标类项目）05-1 __b-37-0" xfId="417"/>
    <cellStyle name="项目支出预算表（其他运转类.特定目标类项目）05-1 __b-42-0" xfId="418"/>
    <cellStyle name="政府购买服务预算表09 __b-25-0" xfId="419"/>
    <cellStyle name="政府购买服务预算表09 __b-30-0" xfId="420"/>
    <cellStyle name="项目支出预算表（其他运转类.特定目标类项目）05-1 __b-38-0" xfId="421"/>
    <cellStyle name="项目支出预算表（其他运转类.特定目标类项目）05-1 __b-43-0" xfId="422"/>
    <cellStyle name="政府购买服务预算表09 __b-26-0" xfId="423"/>
    <cellStyle name="政府购买服务预算表09 __b-31-0" xfId="424"/>
    <cellStyle name="项目支出预算表（其他运转类.特定目标类项目）05-1 __b-39-0" xfId="425"/>
    <cellStyle name="项目支出绩效目标表（本级下达）05-2 __b-1-0" xfId="426"/>
    <cellStyle name="项目支出绩效目标表（本级下达）05-2 __b-2-0" xfId="427"/>
    <cellStyle name="项目支出绩效目标表（本级下达）05-2 __b-3-0" xfId="428"/>
    <cellStyle name="项目支出绩效目标表（本级下达）05-2 __b-4-0" xfId="429"/>
    <cellStyle name="项目支出绩效目标表（本级下达）05-2 __b-5-0" xfId="430"/>
    <cellStyle name="项目支出绩效目标表（本级下达）05-2 __b-6-0" xfId="431"/>
    <cellStyle name="项目支出绩效目标表（本级下达）05-2 __b-7-0" xfId="432"/>
    <cellStyle name="项目支出绩效目标表（本级下达）05-2 __b-8-0" xfId="433"/>
    <cellStyle name="项目支出绩效目标表（本级下达）05-2 __b-10-0" xfId="434"/>
    <cellStyle name="项目支出绩效目标表（本级下达）05-2 __b-11-0" xfId="435"/>
    <cellStyle name="项目支出绩效目标表（本级下达）05-2 __b-12-0" xfId="436"/>
    <cellStyle name="项目支出绩效目标表（本级下达）05-2 __b-14-0" xfId="437"/>
    <cellStyle name="项目支出绩效目标表（本级下达）05-2 __b-15-0" xfId="438"/>
    <cellStyle name="项目支出绩效目标表（本级下达）05-2 __b-16-0" xfId="439"/>
    <cellStyle name="项目支出绩效目标表（本级下达）05-2 __b-17-0" xfId="440"/>
    <cellStyle name="项目支出绩效目标表（本级下达）05-2 __b-18-0" xfId="441"/>
    <cellStyle name="项目支出绩效目标表（另文下达）05-3 __b-1-0" xfId="442"/>
    <cellStyle name="项目支出绩效目标表（另文下达）05-3 __b-2-0" xfId="443"/>
    <cellStyle name="项目支出绩效目标表（另文下达）05-3 __b-3-0" xfId="444"/>
    <cellStyle name="项目支出绩效目标表（另文下达）05-3 __b-4-0" xfId="445"/>
    <cellStyle name="项目支出绩效目标表（另文下达）05-3 __b-5-0" xfId="446"/>
    <cellStyle name="项目支出绩效目标表（另文下达）05-3 __b-6-0" xfId="447"/>
    <cellStyle name="项目支出绩效目标表（另文下达）05-3 __b-7-0" xfId="448"/>
    <cellStyle name="项目支出绩效目标表（另文下达）05-3 __b-8-0" xfId="449"/>
    <cellStyle name="项目支出绩效目标表（另文下达）05-3 __b-9-0" xfId="450"/>
    <cellStyle name="项目支出绩效目标表（另文下达）05-3 __b-10-0" xfId="451"/>
    <cellStyle name="政府性基金预算支出预算表06 __b-18-0" xfId="452"/>
    <cellStyle name="政府性基金预算支出预算表06 __b-23-0" xfId="453"/>
    <cellStyle name="项目支出绩效目标表（另文下达）05-3 __b-11-0" xfId="454"/>
    <cellStyle name="政府性基金预算支出预算表06 __b-19-0" xfId="455"/>
    <cellStyle name="政府性基金预算支出预算表06 __b-24-0" xfId="456"/>
    <cellStyle name="项目支出绩效目标表（另文下达）05-3 __b-13-0" xfId="457"/>
    <cellStyle name="政府性基金预算支出预算表06 __b-26-0" xfId="458"/>
    <cellStyle name="项目支出绩效目标表（另文下达）05-3 __b-15-0" xfId="459"/>
    <cellStyle name="政府性基金预算支出预算表06 __b-28-0" xfId="460"/>
    <cellStyle name="项目支出绩效目标表（另文下达）05-3 __b-16-0" xfId="461"/>
    <cellStyle name="政府性基金预算支出预算表06 __b-29-0" xfId="462"/>
    <cellStyle name="政府性基金预算支出预算表06 __b-1-0" xfId="463"/>
    <cellStyle name="政府性基金预算支出预算表06 __b-2-0" xfId="464"/>
    <cellStyle name="政府性基金预算支出预算表06 __b-3-0" xfId="465"/>
    <cellStyle name="政府性基金预算支出预算表06 __b-4-0" xfId="466"/>
    <cellStyle name="政府性基金预算支出预算表06 __b-5-0" xfId="467"/>
    <cellStyle name="政府性基金预算支出预算表06 __b-6-0" xfId="468"/>
    <cellStyle name="政府性基金预算支出预算表06 __b-7-0" xfId="469"/>
    <cellStyle name="政府性基金预算支出预算表06 __b-8-0" xfId="470"/>
    <cellStyle name="政府性基金预算支出预算表06 __b-9-0" xfId="471"/>
    <cellStyle name="国有资本经营预算支出表07 __b-26-0" xfId="472"/>
    <cellStyle name="政府性基金预算支出预算表06 __b-12-0" xfId="473"/>
    <cellStyle name="国有资本经营预算支出表07 __b-27-0" xfId="474"/>
    <cellStyle name="政府性基金预算支出预算表06 __b-13-0" xfId="475"/>
    <cellStyle name="国有资本经营预算支出表07 __b-28-0" xfId="476"/>
    <cellStyle name="政府性基金预算支出预算表06 __b-14-0" xfId="477"/>
    <cellStyle name="政府性基金预算支出预算表06 __b-16-0" xfId="478"/>
    <cellStyle name="政府性基金预算支出预算表06 __b-21-0" xfId="479"/>
    <cellStyle name="国有资本经营预算支出表07 __b-13-0" xfId="480"/>
    <cellStyle name="新增资产配置表11 __b-12-0" xfId="481"/>
    <cellStyle name="国有资本经营预算支出表07 __b-14-0" xfId="482"/>
    <cellStyle name="新增资产配置表11 __b-13-0" xfId="483"/>
    <cellStyle name="国有资本经营预算支出表07 __b-15-0" xfId="484"/>
    <cellStyle name="国有资本经营预算支出表07 __b-20-0" xfId="485"/>
    <cellStyle name="新增资产配置表11 __b-14-0" xfId="486"/>
    <cellStyle name="国有资本经营预算支出表07 __b-16-0" xfId="487"/>
    <cellStyle name="国有资本经营预算支出表07 __b-21-0" xfId="488"/>
    <cellStyle name="新增资产配置表11 __b-20-0" xfId="489"/>
    <cellStyle name="新增资产配置表11 __b-15-0" xfId="490"/>
    <cellStyle name="国有资本经营预算支出表07 __b-17-0" xfId="491"/>
    <cellStyle name="国有资本经营预算支出表07 __b-22-0" xfId="492"/>
    <cellStyle name="新增资产配置表11 __b-16-0" xfId="493"/>
    <cellStyle name="国有资本经营预算支出表07 __b-18-0" xfId="494"/>
    <cellStyle name="国有资本经营预算支出表07 __b-23-0" xfId="495"/>
    <cellStyle name="新增资产配置表11 __b-17-0" xfId="496"/>
    <cellStyle name="市对下转移支付预算表10-1 __b-1-0" xfId="497"/>
    <cellStyle name="部门政府采购预算表08 __b-10-0" xfId="498"/>
    <cellStyle name="市对下转移支付预算表10-1 __b-2-0" xfId="499"/>
    <cellStyle name="部门政府采购预算表08 __b-11-0" xfId="500"/>
    <cellStyle name="市对下转移支付预算表10-1 __b-3-0" xfId="501"/>
    <cellStyle name="部门政府采购预算表08 __b-12-0" xfId="502"/>
    <cellStyle name="市对下转移支付预算表10-1 __b-4-0" xfId="503"/>
    <cellStyle name="部门政府采购预算表08 __b-13-0" xfId="504"/>
    <cellStyle name="市对下转移支付预算表10-1 __b-5-0" xfId="505"/>
    <cellStyle name="部门政府采购预算表08 __b-14-0" xfId="506"/>
    <cellStyle name="市对下转移支付预算表10-1 __b-6-0" xfId="507"/>
    <cellStyle name="部门政府采购预算表08 __b-15-0" xfId="508"/>
    <cellStyle name="部门政府采购预算表08 __b-20-0" xfId="509"/>
    <cellStyle name="市对下转移支付预算表10-1 __b-8-0" xfId="510"/>
    <cellStyle name="部门政府采购预算表08 __b-17-0" xfId="511"/>
    <cellStyle name="部门政府采购预算表08 __b-22-0" xfId="512"/>
    <cellStyle name="市对下转移支付预算表10-1 __b-9-0" xfId="513"/>
    <cellStyle name="部门政府采购预算表08 __b-18-0" xfId="514"/>
    <cellStyle name="部门政府采购预算表08 __b-23-0" xfId="515"/>
    <cellStyle name="部门政府采购预算表08 __b-19-0" xfId="516"/>
    <cellStyle name="部门政府采购预算表08 __b-24-0" xfId="517"/>
    <cellStyle name="部门政府采购预算表08 __b-25-0" xfId="518"/>
    <cellStyle name="部门政府采购预算表08 __b-30-0" xfId="519"/>
    <cellStyle name="部门政府采购预算表08 __b-26-0" xfId="520"/>
    <cellStyle name="部门政府采购预算表08 __b-31-0" xfId="521"/>
    <cellStyle name="部门政府采购预算表08 __b-27-0" xfId="522"/>
    <cellStyle name="部门政府采购预算表08 __b-32-0" xfId="523"/>
    <cellStyle name="部门政府采购预算表08 __b-28-0" xfId="524"/>
    <cellStyle name="部门政府采购预算表08 __b-33-0" xfId="525"/>
    <cellStyle name="部门政府采购预算表08 __b-29-0" xfId="526"/>
    <cellStyle name="部门政府采购预算表08 __b-34-0" xfId="527"/>
    <cellStyle name="部门政府采购预算表08 __b-35-0" xfId="528"/>
    <cellStyle name="部门政府采购预算表08 __b-36-0" xfId="529"/>
    <cellStyle name="部门政府采购预算表08 __b-37-0" xfId="530"/>
    <cellStyle name="部门项目中期规划预算表13 __b-10-0" xfId="531"/>
    <cellStyle name="部门政府采购预算表08 __b-38-0" xfId="532"/>
    <cellStyle name="政府购买服务预算表09 __b-1-0" xfId="533"/>
    <cellStyle name="政府购买服务预算表09 __b-2-0" xfId="534"/>
    <cellStyle name="政府购买服务预算表09 __b-3-0" xfId="535"/>
    <cellStyle name="政府购买服务预算表09 __b-4-0" xfId="536"/>
    <cellStyle name="政府购买服务预算表09 __b-6-0" xfId="537"/>
    <cellStyle name="政府购买服务预算表09 __b-7-0" xfId="538"/>
    <cellStyle name="政府购买服务预算表09 __b-8-0" xfId="539"/>
    <cellStyle name="市对下转移支付绩效目标表10-2 __b-1-0" xfId="540"/>
    <cellStyle name="政府购买服务预算表09 __b-27-0" xfId="541"/>
    <cellStyle name="政府购买服务预算表09 __b-32-0" xfId="542"/>
    <cellStyle name="市对下转移支付绩效目标表10-2 __b-2-0" xfId="543"/>
    <cellStyle name="政府购买服务预算表09 __b-28-0" xfId="544"/>
    <cellStyle name="政府购买服务预算表09 __b-33-0" xfId="545"/>
    <cellStyle name="政府购买服务预算表09 __b-34-0" xfId="546"/>
    <cellStyle name="市对下转移支付绩效目标表10-2 __b-3-0" xfId="547"/>
    <cellStyle name="政府购买服务预算表09 __b-29-0" xfId="548"/>
    <cellStyle name="市对下转移支付绩效目标表10-2 __b-4-0" xfId="549"/>
    <cellStyle name="政府购买服务预算表09 __b-35-0" xfId="550"/>
    <cellStyle name="政府购买服务预算表09 __b-40-0" xfId="551"/>
    <cellStyle name="市对下转移支付绩效目标表10-2 __b-5-0" xfId="552"/>
    <cellStyle name="政府购买服务预算表09 __b-36-0" xfId="553"/>
    <cellStyle name="政府购买服务预算表09 __b-41-0" xfId="554"/>
    <cellStyle name="市对下转移支付绩效目标表10-2 __b-6-0" xfId="555"/>
    <cellStyle name="政府购买服务预算表09 __b-37-0" xfId="556"/>
    <cellStyle name="政府购买服务预算表09 __b-42-0" xfId="557"/>
    <cellStyle name="市对下转移支付绩效目标表10-2 __b-7-0" xfId="558"/>
    <cellStyle name="政府购买服务预算表09 __b-38-0" xfId="559"/>
    <cellStyle name="政府购买服务预算表09 __b-43-0" xfId="560"/>
    <cellStyle name="市对下转移支付绩效目标表10-2 __b-8-0" xfId="561"/>
    <cellStyle name="政府购买服务预算表09 __b-39-0" xfId="562"/>
    <cellStyle name="政府购买服务预算表09 __b-44-0" xfId="563"/>
    <cellStyle name="市对下转移支付绩效目标表10-2 __b-9-0" xfId="564"/>
    <cellStyle name="政府购买服务预算表09 __b-45-0" xfId="565"/>
    <cellStyle name="市对下转移支付预算表10-1 __b-11-0" xfId="566"/>
    <cellStyle name="市对下转移支付预算表10-1 __b-12-0" xfId="567"/>
    <cellStyle name="市对下转移支付预算表10-1 __b-13-0" xfId="568"/>
    <cellStyle name="市对下转移支付预算表10-1 __b-14-0" xfId="569"/>
    <cellStyle name="市对下转移支付预算表10-1 __b-20-0" xfId="570"/>
    <cellStyle name="市对下转移支付预算表10-1 __b-15-0" xfId="571"/>
    <cellStyle name="市对下转移支付预算表10-1 __b-21-0" xfId="572"/>
    <cellStyle name="市对下转移支付预算表10-1 __b-16-0" xfId="573"/>
    <cellStyle name="市对下转移支付预算表10-1 __b-23-0" xfId="574"/>
    <cellStyle name="市对下转移支付预算表10-1 __b-18-0" xfId="575"/>
    <cellStyle name="市对下转移支付预算表10-1 __b-24-0" xfId="576"/>
    <cellStyle name="市对下转移支付预算表10-1 __b-19-0" xfId="577"/>
    <cellStyle name="市对下转移支付预算表10-1 __b-30-0" xfId="578"/>
    <cellStyle name="市对下转移支付预算表10-1 __b-25-0" xfId="579"/>
    <cellStyle name="市对下转移支付预算表10-1 __b-27-0" xfId="580"/>
    <cellStyle name="市对下转移支付预算表10-1 __b-28-0" xfId="581"/>
    <cellStyle name="市对下转移支付预算表10-1 __b-29-0" xfId="582"/>
    <cellStyle name="市对下转移支付绩效目标表10-2 __b-10-0" xfId="583"/>
    <cellStyle name="市对下转移支付绩效目标表10-2 __b-11-0" xfId="584"/>
    <cellStyle name="市对下转移支付绩效目标表10-2 __b-12-0" xfId="585"/>
    <cellStyle name="市对下转移支付绩效目标表10-2 __b-13-0" xfId="586"/>
    <cellStyle name="市对下转移支付绩效目标表10-2 __b-14-0" xfId="587"/>
    <cellStyle name="市对下转移支付绩效目标表10-2 __b-15-0" xfId="588"/>
    <cellStyle name="市对下转移支付绩效目标表10-2 __b-16-0" xfId="589"/>
    <cellStyle name="市对下转移支付绩效目标表10-2 __b-17-0" xfId="590"/>
    <cellStyle name="市对下转移支付绩效目标表10-2 __b-18-0" xfId="591"/>
    <cellStyle name="市对下转移支付绩效目标表10-2 __b-19-0" xfId="592"/>
    <cellStyle name="新增资产配置表11 __b-3-0" xfId="593"/>
    <cellStyle name="新增资产配置表11 __b-4-0" xfId="594"/>
    <cellStyle name="新增资产配置表11 __b-5-0" xfId="595"/>
    <cellStyle name="新增资产配置表11 __b-6-0" xfId="596"/>
    <cellStyle name="新增资产配置表11 __b-7-0" xfId="597"/>
    <cellStyle name="新增资产配置表11 __b-8-0" xfId="598"/>
    <cellStyle name="上级补助项目支出预算表12 __b-1-0" xfId="599"/>
    <cellStyle name="上级补助项目支出预算表12 __b-2-0" xfId="600"/>
    <cellStyle name="上级补助项目支出预算表12 __b-3-0" xfId="601"/>
    <cellStyle name="上级补助项目支出预算表12 __b-5-0" xfId="602"/>
    <cellStyle name="上级补助项目支出预算表12 __b-6-0" xfId="603"/>
    <cellStyle name="上级补助项目支出预算表12 __b-7-0" xfId="604"/>
    <cellStyle name="上级补助项目支出预算表12 __b-8-0" xfId="605"/>
    <cellStyle name="上级补助项目支出预算表12 __b-9-0" xfId="606"/>
    <cellStyle name="上级补助项目支出预算表12 __b-11-0" xfId="607"/>
    <cellStyle name="上级补助项目支出预算表12 __b-12-0" xfId="608"/>
    <cellStyle name="上级补助项目支出预算表12 __b-13-0" xfId="609"/>
    <cellStyle name="部门项目中期规划预算表13 __b-11-0" xfId="610"/>
    <cellStyle name="部门项目中期规划预算表13 __b-12-0" xfId="611"/>
    <cellStyle name="部门项目中期规划预算表13 __b-13-0" xfId="612"/>
    <cellStyle name="部门项目中期规划预算表13 __b-14-0" xfId="613"/>
    <cellStyle name="部门项目中期规划预算表13 __b-20-0" xfId="614"/>
    <cellStyle name="部门项目中期规划预算表13 __b-15-0" xfId="615"/>
    <cellStyle name="部门项目中期规划预算表13 __b-21-0" xfId="616"/>
    <cellStyle name="部门项目中期规划预算表13 __b-16-0" xfId="617"/>
    <cellStyle name="部门项目中期规划预算表13 __b-22-0" xfId="618"/>
    <cellStyle name="部门项目中期规划预算表13 __b-17-0" xfId="619"/>
    <cellStyle name="部门项目中期规划预算表13 __b-23-0" xfId="620"/>
    <cellStyle name="部门项目中期规划预算表13 __b-18-0" xfId="621"/>
    <cellStyle name="部门项目中期规划预算表13 __b-24-0" xfId="622"/>
    <cellStyle name="部门项目中期规划预算表13 __b-19-0" xfId="623"/>
    <cellStyle name="部门项目中期规划预算表13 __b-26-0" xfId="624"/>
    <cellStyle name="部门项目中期规划预算表13 __b-27-0" xfId="625"/>
    <cellStyle name="部门项目中期规划预算表13 __b-28-0" xfId="626"/>
    <cellStyle name="部门项目中期规划预算表13 __b-29-0" xfId="62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workbookViewId="0">
      <selection activeCell="B14" sqref="B14"/>
    </sheetView>
  </sheetViews>
  <sheetFormatPr defaultColWidth="8" defaultRowHeight="14.25" customHeight="1" outlineLevelCol="3"/>
  <cols>
    <col min="1" max="1" width="39.575" customWidth="1"/>
    <col min="2" max="2" width="43.1416666666667" customWidth="1"/>
    <col min="3" max="3" width="39.7" customWidth="1"/>
    <col min="4" max="4" width="42.7" customWidth="1"/>
    <col min="7" max="7" width="12.6333333333333"/>
  </cols>
  <sheetData>
    <row r="1" ht="13.5" customHeight="1" spans="4:4">
      <c r="D1" s="114" t="s">
        <v>0</v>
      </c>
    </row>
    <row r="2" ht="36" customHeight="1" spans="1:4">
      <c r="A2" s="135" t="s">
        <v>1</v>
      </c>
      <c r="B2" s="295"/>
      <c r="C2" s="295"/>
      <c r="D2" s="295"/>
    </row>
    <row r="3" ht="21" customHeight="1" spans="1:4">
      <c r="A3" s="296" t="str">
        <f>"单位名称："&amp;"曲靖市发展和改革委员会"</f>
        <v>单位名称：曲靖市发展和改革委员会</v>
      </c>
      <c r="B3" s="297"/>
      <c r="C3" s="297"/>
      <c r="D3" s="114" t="str">
        <f>"单位："&amp;"万元"</f>
        <v>单位：万元</v>
      </c>
    </row>
    <row r="4" ht="19.5" customHeight="1" spans="1:4">
      <c r="A4" s="298" t="s">
        <v>2</v>
      </c>
      <c r="B4" s="299"/>
      <c r="C4" s="298" t="s">
        <v>3</v>
      </c>
      <c r="D4" s="299"/>
    </row>
    <row r="5" ht="19.5" customHeight="1" spans="1:4">
      <c r="A5" s="300" t="s">
        <v>4</v>
      </c>
      <c r="B5" s="300" t="s">
        <v>5</v>
      </c>
      <c r="C5" s="300" t="s">
        <v>6</v>
      </c>
      <c r="D5" s="300" t="s">
        <v>5</v>
      </c>
    </row>
    <row r="6" ht="19.5" customHeight="1" spans="1:4">
      <c r="A6" s="301"/>
      <c r="B6" s="301"/>
      <c r="C6" s="301"/>
      <c r="D6" s="301"/>
    </row>
    <row r="7" ht="20.25" customHeight="1" spans="1:4">
      <c r="A7" s="13" t="s">
        <v>7</v>
      </c>
      <c r="B7" s="15">
        <v>33481.87</v>
      </c>
      <c r="C7" s="302" t="str">
        <f>"一"&amp;"、"&amp;"一般公共服务支出"</f>
        <v>一、一般公共服务支出</v>
      </c>
      <c r="D7" s="15">
        <v>12596.752276</v>
      </c>
    </row>
    <row r="8" ht="20.25" customHeight="1" spans="1:4">
      <c r="A8" s="13" t="s">
        <v>8</v>
      </c>
      <c r="B8" s="15"/>
      <c r="C8" s="302" t="str">
        <f>"二"&amp;"、"&amp;"外交支出"</f>
        <v>二、外交支出</v>
      </c>
      <c r="D8" s="15"/>
    </row>
    <row r="9" ht="20.25" customHeight="1" spans="1:4">
      <c r="A9" s="13" t="s">
        <v>9</v>
      </c>
      <c r="B9" s="15"/>
      <c r="C9" s="302" t="str">
        <f>"三"&amp;"、"&amp;"国防支出"</f>
        <v>三、国防支出</v>
      </c>
      <c r="D9" s="15"/>
    </row>
    <row r="10" ht="20.25" customHeight="1" spans="1:4">
      <c r="A10" s="13" t="s">
        <v>10</v>
      </c>
      <c r="B10" s="15"/>
      <c r="C10" s="302" t="str">
        <f>"四"&amp;"、"&amp;"公共安全支出"</f>
        <v>四、公共安全支出</v>
      </c>
      <c r="D10" s="15"/>
    </row>
    <row r="11" ht="20.25" customHeight="1" spans="1:4">
      <c r="A11" s="13" t="s">
        <v>11</v>
      </c>
      <c r="B11" s="15">
        <v>5461.298332</v>
      </c>
      <c r="C11" s="302" t="str">
        <f>"五"&amp;"、"&amp;"教育支出"</f>
        <v>五、教育支出</v>
      </c>
      <c r="D11" s="15"/>
    </row>
    <row r="12" ht="20.25" customHeight="1" spans="1:4">
      <c r="A12" s="13" t="s">
        <v>12</v>
      </c>
      <c r="B12" s="15"/>
      <c r="C12" s="302" t="str">
        <f>"六"&amp;"、"&amp;"科学技术支出"</f>
        <v>六、科学技术支出</v>
      </c>
      <c r="D12" s="15"/>
    </row>
    <row r="13" ht="20.25" customHeight="1" spans="1:4">
      <c r="A13" s="13" t="s">
        <v>13</v>
      </c>
      <c r="B13" s="15"/>
      <c r="C13" s="302" t="str">
        <f>"七"&amp;"、"&amp;"文化旅游体育与传媒支出"</f>
        <v>七、文化旅游体育与传媒支出</v>
      </c>
      <c r="D13" s="15"/>
    </row>
    <row r="14" ht="20.25" customHeight="1" spans="1:4">
      <c r="A14" s="13" t="s">
        <v>14</v>
      </c>
      <c r="B14" s="15">
        <v>30</v>
      </c>
      <c r="C14" s="302" t="str">
        <f>"八"&amp;"、"&amp;"社会保障和就业支出"</f>
        <v>八、社会保障和就业支出</v>
      </c>
      <c r="D14" s="15">
        <v>304.723614</v>
      </c>
    </row>
    <row r="15" ht="20.25" customHeight="1" spans="1:4">
      <c r="A15" s="13" t="s">
        <v>15</v>
      </c>
      <c r="B15" s="15"/>
      <c r="C15" s="302" t="str">
        <f>"九"&amp;"、"&amp;"社会保险基金支出"</f>
        <v>九、社会保险基金支出</v>
      </c>
      <c r="D15" s="15"/>
    </row>
    <row r="16" ht="20.25" customHeight="1" spans="1:4">
      <c r="A16" s="13" t="s">
        <v>16</v>
      </c>
      <c r="B16" s="15">
        <v>5431.298332</v>
      </c>
      <c r="C16" s="302" t="str">
        <f>"十"&amp;"、"&amp;"卫生健康支出"</f>
        <v>十、卫生健康支出</v>
      </c>
      <c r="D16" s="15">
        <v>176.602634</v>
      </c>
    </row>
    <row r="17" ht="20.25" customHeight="1" spans="1:4">
      <c r="A17" s="13"/>
      <c r="B17" s="42"/>
      <c r="C17" s="302" t="str">
        <f>"十一"&amp;"、"&amp;"节能环保支出"</f>
        <v>十一、节能环保支出</v>
      </c>
      <c r="D17" s="15">
        <v>10</v>
      </c>
    </row>
    <row r="18" ht="20.25" customHeight="1" spans="1:4">
      <c r="A18" s="13"/>
      <c r="B18" s="51"/>
      <c r="C18" s="302" t="str">
        <f>"十二"&amp;"、"&amp;"城乡社区支出"</f>
        <v>十二、城乡社区支出</v>
      </c>
      <c r="D18" s="15">
        <v>1000</v>
      </c>
    </row>
    <row r="19" ht="20.25" customHeight="1" spans="1:4">
      <c r="A19" s="13"/>
      <c r="B19" s="51"/>
      <c r="C19" s="302" t="str">
        <f>"十三"&amp;"、"&amp;"农林水支出"</f>
        <v>十三、农林水支出</v>
      </c>
      <c r="D19" s="15">
        <v>30</v>
      </c>
    </row>
    <row r="20" ht="20.25" customHeight="1" spans="1:4">
      <c r="A20" s="13"/>
      <c r="B20" s="51"/>
      <c r="C20" s="302" t="str">
        <f>"十四"&amp;"、"&amp;"交通运输支出"</f>
        <v>十四、交通运输支出</v>
      </c>
      <c r="D20" s="15">
        <v>25</v>
      </c>
    </row>
    <row r="21" ht="20.25" customHeight="1" spans="1:4">
      <c r="A21" s="13"/>
      <c r="B21" s="13"/>
      <c r="C21" s="302" t="str">
        <f>"十五"&amp;"、"&amp;"资源勘探工业信息等支出"</f>
        <v>十五、资源勘探工业信息等支出</v>
      </c>
      <c r="D21" s="15">
        <v>1000</v>
      </c>
    </row>
    <row r="22" ht="20.25" customHeight="1" spans="1:4">
      <c r="A22" s="13"/>
      <c r="B22" s="13"/>
      <c r="C22" s="302" t="str">
        <f>"十六"&amp;"、"&amp;"商业服务业等支出"</f>
        <v>十六、商业服务业等支出</v>
      </c>
      <c r="D22" s="15"/>
    </row>
    <row r="23" ht="20.25" customHeight="1" spans="1:4">
      <c r="A23" s="13"/>
      <c r="B23" s="13"/>
      <c r="C23" s="302" t="str">
        <f>"十七"&amp;"、"&amp;"金融支出"</f>
        <v>十七、金融支出</v>
      </c>
      <c r="D23" s="15"/>
    </row>
    <row r="24" ht="20.25" customHeight="1" spans="1:4">
      <c r="A24" s="13"/>
      <c r="B24" s="13"/>
      <c r="C24" s="302" t="str">
        <f>"十八"&amp;"、"&amp;"援助其他地区支出"</f>
        <v>十八、援助其他地区支出</v>
      </c>
      <c r="D24" s="15"/>
    </row>
    <row r="25" ht="20.25" customHeight="1" spans="1:4">
      <c r="A25" s="13"/>
      <c r="B25" s="13"/>
      <c r="C25" s="302" t="str">
        <f>"十九"&amp;"、"&amp;"自然资源海洋气象等支出"</f>
        <v>十九、自然资源海洋气象等支出</v>
      </c>
      <c r="D25" s="15"/>
    </row>
    <row r="26" ht="20.25" customHeight="1" spans="1:4">
      <c r="A26" s="13"/>
      <c r="B26" s="13"/>
      <c r="C26" s="302" t="str">
        <f>"二十"&amp;"、"&amp;"住房保障支出"</f>
        <v>二十、住房保障支出</v>
      </c>
      <c r="D26" s="15">
        <v>223.792159</v>
      </c>
    </row>
    <row r="27" ht="20.25" customHeight="1" spans="1:4">
      <c r="A27" s="13"/>
      <c r="B27" s="13"/>
      <c r="C27" s="302" t="str">
        <f>"二十一"&amp;"、"&amp;"粮油物资储备支出"</f>
        <v>二十一、粮油物资储备支出</v>
      </c>
      <c r="D27" s="15">
        <v>5401.428332</v>
      </c>
    </row>
    <row r="28" ht="20.25" customHeight="1" spans="1:4">
      <c r="A28" s="13"/>
      <c r="B28" s="13"/>
      <c r="C28" s="302" t="str">
        <f>"二十二"&amp;"、"&amp;"灾害防治及应急管理支出"</f>
        <v>二十二、灾害防治及应急管理支出</v>
      </c>
      <c r="D28" s="15">
        <v>10</v>
      </c>
    </row>
    <row r="29" ht="20.25" customHeight="1" spans="1:4">
      <c r="A29" s="13"/>
      <c r="B29" s="13"/>
      <c r="C29" s="302" t="str">
        <f>"二十三"&amp;"、"&amp;"预备费"</f>
        <v>二十三、预备费</v>
      </c>
      <c r="D29" s="15"/>
    </row>
    <row r="30" ht="20.25" customHeight="1" spans="1:4">
      <c r="A30" s="13"/>
      <c r="B30" s="13"/>
      <c r="C30" s="302" t="str">
        <f>"二十四"&amp;"、"&amp;"其他支出"</f>
        <v>二十四、其他支出</v>
      </c>
      <c r="D30" s="15"/>
    </row>
    <row r="31" ht="20.25" customHeight="1" spans="1:4">
      <c r="A31" s="13"/>
      <c r="B31" s="13"/>
      <c r="C31" s="302" t="str">
        <f>"二十五"&amp;"、"&amp;"转移性支出"</f>
        <v>二十五、转移性支出</v>
      </c>
      <c r="D31" s="15">
        <v>18095</v>
      </c>
    </row>
    <row r="32" ht="20.25" customHeight="1" spans="1:4">
      <c r="A32" s="13"/>
      <c r="B32" s="13"/>
      <c r="C32" s="302" t="str">
        <f>"二十六"&amp;"、"&amp;"债务还本支出"</f>
        <v>二十六、债务还本支出</v>
      </c>
      <c r="D32" s="15"/>
    </row>
    <row r="33" ht="20.25" customHeight="1" spans="1:4">
      <c r="A33" s="13"/>
      <c r="B33" s="13"/>
      <c r="C33" s="302" t="str">
        <f>"二十七"&amp;"、"&amp;"债务付息支出"</f>
        <v>二十七、债务付息支出</v>
      </c>
      <c r="D33" s="15">
        <v>69.87</v>
      </c>
    </row>
    <row r="34" ht="20.25" customHeight="1" spans="1:4">
      <c r="A34" s="13"/>
      <c r="B34" s="13"/>
      <c r="C34" s="302" t="str">
        <f>"二十八"&amp;"、"&amp;"债务发行费用支出"</f>
        <v>二十八、债务发行费用支出</v>
      </c>
      <c r="D34" s="15"/>
    </row>
    <row r="35" ht="20.25" customHeight="1" spans="1:4">
      <c r="A35" s="13"/>
      <c r="B35" s="13"/>
      <c r="C35" s="302" t="str">
        <f>"二十九"&amp;"、"&amp;"抗疫特别国债安排的支出"</f>
        <v>二十九、抗疫特别国债安排的支出</v>
      </c>
      <c r="D35" s="15"/>
    </row>
    <row r="36" ht="20.25" customHeight="1" spans="1:4">
      <c r="A36" s="246" t="s">
        <v>17</v>
      </c>
      <c r="B36" s="42">
        <f>SUM(B7:B11)</f>
        <v>38943.168332</v>
      </c>
      <c r="C36" s="246" t="s">
        <v>18</v>
      </c>
      <c r="D36" s="15">
        <f>SUM(D7:D35)</f>
        <v>38943.169015</v>
      </c>
    </row>
    <row r="37" ht="20.25" customHeight="1" spans="1:4">
      <c r="A37" s="13" t="s">
        <v>19</v>
      </c>
      <c r="B37" s="42"/>
      <c r="C37" s="13" t="s">
        <v>20</v>
      </c>
      <c r="D37" s="42"/>
    </row>
    <row r="38" ht="20.25" customHeight="1" spans="1:4">
      <c r="A38" s="246" t="s">
        <v>21</v>
      </c>
      <c r="B38" s="42">
        <v>38943.169015</v>
      </c>
      <c r="C38" s="246" t="s">
        <v>22</v>
      </c>
      <c r="D38" s="15">
        <v>38943.169015</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99"/>
  <sheetViews>
    <sheetView topLeftCell="B1" workbookViewId="0">
      <selection activeCell="G20" sqref="G20"/>
    </sheetView>
  </sheetViews>
  <sheetFormatPr defaultColWidth="9.14166666666667" defaultRowHeight="12" customHeight="1"/>
  <cols>
    <col min="1" max="1" width="30.025" customWidth="1"/>
    <col min="2" max="2" width="29" customWidth="1"/>
    <col min="3" max="3" width="23.85" customWidth="1"/>
    <col min="4" max="4" width="20.575" customWidth="1"/>
    <col min="5" max="5" width="20.1416666666667" customWidth="1"/>
    <col min="6" max="6" width="19.85" customWidth="1"/>
    <col min="7" max="7" width="9.85" customWidth="1"/>
    <col min="8" max="8" width="19" customWidth="1"/>
    <col min="9" max="9" width="12.575" customWidth="1"/>
    <col min="10" max="10" width="12.2833333333333" customWidth="1"/>
    <col min="11" max="11" width="15.7" customWidth="1"/>
  </cols>
  <sheetData>
    <row r="1" customHeight="1" spans="11:11">
      <c r="K1" s="59" t="s">
        <v>443</v>
      </c>
    </row>
    <row r="2" ht="28.5" customHeight="1" spans="2:11">
      <c r="B2" s="54" t="s">
        <v>444</v>
      </c>
      <c r="C2" s="3"/>
      <c r="D2" s="3"/>
      <c r="E2" s="3"/>
      <c r="F2" s="3"/>
      <c r="G2" s="55"/>
      <c r="H2" s="3"/>
      <c r="I2" s="55"/>
      <c r="J2" s="55"/>
      <c r="K2" s="3"/>
    </row>
    <row r="3" ht="17.25" customHeight="1" spans="1:2">
      <c r="A3" t="str">
        <f>"单位名称："&amp;"曲靖市发展和改革委员会"</f>
        <v>单位名称：曲靖市发展和改革委员会</v>
      </c>
      <c r="B3" s="4"/>
    </row>
    <row r="4" ht="44.25" customHeight="1" spans="1:11">
      <c r="A4" s="148" t="s">
        <v>303</v>
      </c>
      <c r="B4" s="49" t="s">
        <v>445</v>
      </c>
      <c r="C4" s="49" t="s">
        <v>446</v>
      </c>
      <c r="D4" s="49" t="s">
        <v>447</v>
      </c>
      <c r="E4" s="49" t="s">
        <v>448</v>
      </c>
      <c r="F4" s="49" t="s">
        <v>449</v>
      </c>
      <c r="G4" s="56" t="s">
        <v>450</v>
      </c>
      <c r="H4" s="49" t="s">
        <v>451</v>
      </c>
      <c r="I4" s="56" t="s">
        <v>452</v>
      </c>
      <c r="J4" s="56" t="s">
        <v>453</v>
      </c>
      <c r="K4" s="49" t="s">
        <v>454</v>
      </c>
    </row>
    <row r="5" ht="18.75" customHeight="1" spans="1:11">
      <c r="A5" s="149">
        <v>1</v>
      </c>
      <c r="B5" s="150">
        <v>2</v>
      </c>
      <c r="C5" s="150">
        <v>3</v>
      </c>
      <c r="D5" s="150">
        <v>4</v>
      </c>
      <c r="E5" s="150">
        <v>5</v>
      </c>
      <c r="F5" s="150">
        <v>6</v>
      </c>
      <c r="G5" s="151">
        <v>7</v>
      </c>
      <c r="H5" s="150">
        <v>8</v>
      </c>
      <c r="I5" s="151">
        <v>9</v>
      </c>
      <c r="J5" s="151">
        <v>10</v>
      </c>
      <c r="K5" s="150">
        <v>11</v>
      </c>
    </row>
    <row r="6" ht="21.75" customHeight="1" spans="1:11">
      <c r="A6" s="14"/>
      <c r="B6" s="13" t="s">
        <v>41</v>
      </c>
      <c r="C6" s="14"/>
      <c r="D6" s="14"/>
      <c r="E6" s="14"/>
      <c r="F6" s="14"/>
      <c r="G6" s="14"/>
      <c r="H6" s="14"/>
      <c r="I6" s="14"/>
      <c r="J6" s="14"/>
      <c r="K6" s="14"/>
    </row>
    <row r="7" ht="19.5" customHeight="1" spans="1:11">
      <c r="A7" s="152"/>
      <c r="B7" s="58" t="s">
        <v>41</v>
      </c>
      <c r="C7" s="13"/>
      <c r="D7" s="13"/>
      <c r="E7" s="13"/>
      <c r="F7" s="13"/>
      <c r="G7" s="13"/>
      <c r="H7" s="13"/>
      <c r="I7" s="13"/>
      <c r="J7" s="13"/>
      <c r="K7" s="13"/>
    </row>
    <row r="8" ht="19.5" customHeight="1" spans="1:11">
      <c r="A8" s="152" t="s">
        <v>426</v>
      </c>
      <c r="B8" s="13" t="s">
        <v>425</v>
      </c>
      <c r="C8" s="13" t="s">
        <v>455</v>
      </c>
      <c r="D8" s="13" t="s">
        <v>456</v>
      </c>
      <c r="E8" s="13" t="s">
        <v>457</v>
      </c>
      <c r="F8" s="13" t="s">
        <v>458</v>
      </c>
      <c r="G8" s="13" t="s">
        <v>459</v>
      </c>
      <c r="H8" s="13" t="s">
        <v>460</v>
      </c>
      <c r="I8" s="13" t="s">
        <v>461</v>
      </c>
      <c r="J8" s="13" t="s">
        <v>462</v>
      </c>
      <c r="K8" s="13" t="s">
        <v>463</v>
      </c>
    </row>
    <row r="9" ht="19.5" customHeight="1" spans="1:11">
      <c r="A9" s="152" t="s">
        <v>426</v>
      </c>
      <c r="B9" s="13" t="s">
        <v>425</v>
      </c>
      <c r="C9" s="13" t="s">
        <v>455</v>
      </c>
      <c r="D9" s="13" t="s">
        <v>456</v>
      </c>
      <c r="E9" s="13" t="s">
        <v>457</v>
      </c>
      <c r="F9" s="13" t="s">
        <v>464</v>
      </c>
      <c r="G9" s="13" t="s">
        <v>465</v>
      </c>
      <c r="H9" s="13" t="s">
        <v>466</v>
      </c>
      <c r="I9" s="13" t="s">
        <v>461</v>
      </c>
      <c r="J9" s="13" t="s">
        <v>462</v>
      </c>
      <c r="K9" s="13" t="s">
        <v>467</v>
      </c>
    </row>
    <row r="10" ht="19.5" customHeight="1" spans="1:11">
      <c r="A10" s="152" t="s">
        <v>426</v>
      </c>
      <c r="B10" s="13" t="s">
        <v>425</v>
      </c>
      <c r="C10" s="13" t="s">
        <v>455</v>
      </c>
      <c r="D10" s="13" t="s">
        <v>456</v>
      </c>
      <c r="E10" s="13" t="s">
        <v>468</v>
      </c>
      <c r="F10" s="13" t="s">
        <v>469</v>
      </c>
      <c r="G10" s="13" t="s">
        <v>459</v>
      </c>
      <c r="H10" s="13" t="s">
        <v>470</v>
      </c>
      <c r="I10" s="13" t="s">
        <v>461</v>
      </c>
      <c r="J10" s="13" t="s">
        <v>462</v>
      </c>
      <c r="K10" s="13" t="s">
        <v>471</v>
      </c>
    </row>
    <row r="11" ht="19.5" customHeight="1" spans="1:11">
      <c r="A11" s="152" t="s">
        <v>426</v>
      </c>
      <c r="B11" s="13" t="s">
        <v>425</v>
      </c>
      <c r="C11" s="13" t="s">
        <v>455</v>
      </c>
      <c r="D11" s="13" t="s">
        <v>456</v>
      </c>
      <c r="E11" s="13" t="s">
        <v>468</v>
      </c>
      <c r="F11" s="13" t="s">
        <v>472</v>
      </c>
      <c r="G11" s="13" t="s">
        <v>465</v>
      </c>
      <c r="H11" s="13" t="s">
        <v>466</v>
      </c>
      <c r="I11" s="13" t="s">
        <v>461</v>
      </c>
      <c r="J11" s="13" t="s">
        <v>473</v>
      </c>
      <c r="K11" s="13" t="s">
        <v>474</v>
      </c>
    </row>
    <row r="12" ht="19.5" customHeight="1" spans="1:11">
      <c r="A12" s="152" t="s">
        <v>426</v>
      </c>
      <c r="B12" s="13" t="s">
        <v>425</v>
      </c>
      <c r="C12" s="13" t="s">
        <v>455</v>
      </c>
      <c r="D12" s="13" t="s">
        <v>456</v>
      </c>
      <c r="E12" s="13" t="s">
        <v>475</v>
      </c>
      <c r="F12" s="13" t="s">
        <v>476</v>
      </c>
      <c r="G12" s="13" t="s">
        <v>459</v>
      </c>
      <c r="H12" s="13" t="s">
        <v>193</v>
      </c>
      <c r="I12" s="13" t="s">
        <v>477</v>
      </c>
      <c r="J12" s="13" t="s">
        <v>462</v>
      </c>
      <c r="K12" s="13" t="s">
        <v>478</v>
      </c>
    </row>
    <row r="13" ht="19.5" customHeight="1" spans="1:11">
      <c r="A13" s="152" t="s">
        <v>426</v>
      </c>
      <c r="B13" s="13" t="s">
        <v>425</v>
      </c>
      <c r="C13" s="13" t="s">
        <v>455</v>
      </c>
      <c r="D13" s="13" t="s">
        <v>479</v>
      </c>
      <c r="E13" s="13" t="s">
        <v>480</v>
      </c>
      <c r="F13" s="13" t="s">
        <v>481</v>
      </c>
      <c r="G13" s="13" t="s">
        <v>482</v>
      </c>
      <c r="H13" s="13" t="s">
        <v>483</v>
      </c>
      <c r="I13" s="13" t="s">
        <v>484</v>
      </c>
      <c r="J13" s="13" t="s">
        <v>462</v>
      </c>
      <c r="K13" s="13" t="s">
        <v>485</v>
      </c>
    </row>
    <row r="14" ht="19.5" customHeight="1" spans="1:11">
      <c r="A14" s="152" t="s">
        <v>426</v>
      </c>
      <c r="B14" s="13" t="s">
        <v>425</v>
      </c>
      <c r="C14" s="13" t="s">
        <v>455</v>
      </c>
      <c r="D14" s="13" t="s">
        <v>486</v>
      </c>
      <c r="E14" s="13" t="s">
        <v>487</v>
      </c>
      <c r="F14" s="13" t="s">
        <v>488</v>
      </c>
      <c r="G14" s="13" t="s">
        <v>482</v>
      </c>
      <c r="H14" s="13" t="s">
        <v>489</v>
      </c>
      <c r="I14" s="13" t="s">
        <v>461</v>
      </c>
      <c r="J14" s="13" t="s">
        <v>473</v>
      </c>
      <c r="K14" s="13" t="s">
        <v>488</v>
      </c>
    </row>
    <row r="15" ht="19.5" customHeight="1" spans="1:11">
      <c r="A15" s="152" t="s">
        <v>440</v>
      </c>
      <c r="B15" s="13" t="s">
        <v>439</v>
      </c>
      <c r="C15" s="13" t="s">
        <v>490</v>
      </c>
      <c r="D15" s="13" t="s">
        <v>456</v>
      </c>
      <c r="E15" s="13" t="s">
        <v>468</v>
      </c>
      <c r="F15" s="13" t="s">
        <v>491</v>
      </c>
      <c r="G15" s="13" t="s">
        <v>482</v>
      </c>
      <c r="H15" s="13" t="s">
        <v>492</v>
      </c>
      <c r="I15" s="13" t="s">
        <v>461</v>
      </c>
      <c r="J15" s="13" t="s">
        <v>462</v>
      </c>
      <c r="K15" s="13" t="s">
        <v>493</v>
      </c>
    </row>
    <row r="16" ht="19.5" customHeight="1" spans="1:11">
      <c r="A16" s="152" t="s">
        <v>440</v>
      </c>
      <c r="B16" s="13" t="s">
        <v>439</v>
      </c>
      <c r="C16" s="13" t="s">
        <v>490</v>
      </c>
      <c r="D16" s="13" t="s">
        <v>479</v>
      </c>
      <c r="E16" s="13" t="s">
        <v>480</v>
      </c>
      <c r="F16" s="13" t="s">
        <v>494</v>
      </c>
      <c r="G16" s="13" t="s">
        <v>482</v>
      </c>
      <c r="H16" s="13" t="s">
        <v>492</v>
      </c>
      <c r="I16" s="13" t="s">
        <v>461</v>
      </c>
      <c r="J16" s="13" t="s">
        <v>462</v>
      </c>
      <c r="K16" s="13" t="s">
        <v>495</v>
      </c>
    </row>
    <row r="17" ht="19.5" customHeight="1" spans="1:11">
      <c r="A17" s="152" t="s">
        <v>440</v>
      </c>
      <c r="B17" s="13" t="s">
        <v>439</v>
      </c>
      <c r="C17" s="13" t="s">
        <v>490</v>
      </c>
      <c r="D17" s="13" t="s">
        <v>486</v>
      </c>
      <c r="E17" s="13" t="s">
        <v>487</v>
      </c>
      <c r="F17" s="13" t="s">
        <v>496</v>
      </c>
      <c r="G17" s="13" t="s">
        <v>482</v>
      </c>
      <c r="H17" s="13" t="s">
        <v>492</v>
      </c>
      <c r="I17" s="13" t="s">
        <v>461</v>
      </c>
      <c r="J17" s="13" t="s">
        <v>462</v>
      </c>
      <c r="K17" s="13" t="s">
        <v>497</v>
      </c>
    </row>
    <row r="18" ht="19.5" customHeight="1" spans="1:11">
      <c r="A18" s="152" t="s">
        <v>409</v>
      </c>
      <c r="B18" s="13" t="s">
        <v>408</v>
      </c>
      <c r="C18" s="13" t="s">
        <v>498</v>
      </c>
      <c r="D18" s="13" t="s">
        <v>456</v>
      </c>
      <c r="E18" s="13" t="s">
        <v>457</v>
      </c>
      <c r="F18" s="13" t="s">
        <v>499</v>
      </c>
      <c r="G18" s="13" t="s">
        <v>482</v>
      </c>
      <c r="H18" s="13" t="s">
        <v>191</v>
      </c>
      <c r="I18" s="13" t="s">
        <v>500</v>
      </c>
      <c r="J18" s="13" t="s">
        <v>462</v>
      </c>
      <c r="K18" s="13" t="s">
        <v>499</v>
      </c>
    </row>
    <row r="19" ht="19.5" customHeight="1" spans="1:11">
      <c r="A19" s="152" t="s">
        <v>409</v>
      </c>
      <c r="B19" s="13" t="s">
        <v>408</v>
      </c>
      <c r="C19" s="13" t="s">
        <v>498</v>
      </c>
      <c r="D19" s="13" t="s">
        <v>456</v>
      </c>
      <c r="E19" s="13" t="s">
        <v>468</v>
      </c>
      <c r="F19" s="13" t="s">
        <v>501</v>
      </c>
      <c r="G19" s="13" t="s">
        <v>482</v>
      </c>
      <c r="H19" s="13" t="s">
        <v>489</v>
      </c>
      <c r="I19" s="13" t="s">
        <v>461</v>
      </c>
      <c r="J19" s="13" t="s">
        <v>462</v>
      </c>
      <c r="K19" s="13" t="s">
        <v>501</v>
      </c>
    </row>
    <row r="20" ht="19.5" customHeight="1" spans="1:11">
      <c r="A20" s="152" t="s">
        <v>409</v>
      </c>
      <c r="B20" s="13" t="s">
        <v>408</v>
      </c>
      <c r="C20" s="13" t="s">
        <v>498</v>
      </c>
      <c r="D20" s="13" t="s">
        <v>479</v>
      </c>
      <c r="E20" s="13" t="s">
        <v>502</v>
      </c>
      <c r="F20" s="13" t="s">
        <v>503</v>
      </c>
      <c r="G20" s="13" t="s">
        <v>482</v>
      </c>
      <c r="H20" s="13" t="s">
        <v>178</v>
      </c>
      <c r="I20" s="13" t="s">
        <v>461</v>
      </c>
      <c r="J20" s="13" t="s">
        <v>462</v>
      </c>
      <c r="K20" s="13" t="s">
        <v>503</v>
      </c>
    </row>
    <row r="21" ht="19.5" customHeight="1" spans="1:11">
      <c r="A21" s="152" t="s">
        <v>409</v>
      </c>
      <c r="B21" s="13" t="s">
        <v>408</v>
      </c>
      <c r="C21" s="13" t="s">
        <v>498</v>
      </c>
      <c r="D21" s="13" t="s">
        <v>486</v>
      </c>
      <c r="E21" s="13" t="s">
        <v>487</v>
      </c>
      <c r="F21" s="13" t="s">
        <v>504</v>
      </c>
      <c r="G21" s="13" t="s">
        <v>482</v>
      </c>
      <c r="H21" s="13" t="s">
        <v>489</v>
      </c>
      <c r="I21" s="13" t="s">
        <v>461</v>
      </c>
      <c r="J21" s="13" t="s">
        <v>473</v>
      </c>
      <c r="K21" s="13" t="s">
        <v>504</v>
      </c>
    </row>
    <row r="22" ht="19.5" customHeight="1" spans="1:11">
      <c r="A22" s="152" t="s">
        <v>419</v>
      </c>
      <c r="B22" s="13" t="s">
        <v>418</v>
      </c>
      <c r="C22" s="13" t="s">
        <v>505</v>
      </c>
      <c r="D22" s="13" t="s">
        <v>456</v>
      </c>
      <c r="E22" s="13" t="s">
        <v>457</v>
      </c>
      <c r="F22" s="13" t="s">
        <v>506</v>
      </c>
      <c r="G22" s="13" t="s">
        <v>482</v>
      </c>
      <c r="H22" s="13" t="s">
        <v>175</v>
      </c>
      <c r="I22" s="13" t="s">
        <v>507</v>
      </c>
      <c r="J22" s="13" t="s">
        <v>462</v>
      </c>
      <c r="K22" s="13" t="s">
        <v>508</v>
      </c>
    </row>
    <row r="23" ht="19.5" customHeight="1" spans="1:11">
      <c r="A23" s="152" t="s">
        <v>419</v>
      </c>
      <c r="B23" s="13" t="s">
        <v>418</v>
      </c>
      <c r="C23" s="13" t="s">
        <v>505</v>
      </c>
      <c r="D23" s="13" t="s">
        <v>456</v>
      </c>
      <c r="E23" s="13" t="s">
        <v>457</v>
      </c>
      <c r="F23" s="13" t="s">
        <v>509</v>
      </c>
      <c r="G23" s="13" t="s">
        <v>465</v>
      </c>
      <c r="H23" s="13" t="s">
        <v>201</v>
      </c>
      <c r="I23" s="13" t="s">
        <v>507</v>
      </c>
      <c r="J23" s="13" t="s">
        <v>462</v>
      </c>
      <c r="K23" s="13" t="s">
        <v>510</v>
      </c>
    </row>
    <row r="24" ht="19.5" customHeight="1" spans="1:11">
      <c r="A24" s="152" t="s">
        <v>419</v>
      </c>
      <c r="B24" s="13" t="s">
        <v>418</v>
      </c>
      <c r="C24" s="13" t="s">
        <v>505</v>
      </c>
      <c r="D24" s="13" t="s">
        <v>456</v>
      </c>
      <c r="E24" s="13" t="s">
        <v>457</v>
      </c>
      <c r="F24" s="13" t="s">
        <v>511</v>
      </c>
      <c r="G24" s="13" t="s">
        <v>465</v>
      </c>
      <c r="H24" s="13" t="s">
        <v>190</v>
      </c>
      <c r="I24" s="13" t="s">
        <v>507</v>
      </c>
      <c r="J24" s="13" t="s">
        <v>462</v>
      </c>
      <c r="K24" s="13" t="s">
        <v>512</v>
      </c>
    </row>
    <row r="25" ht="19.5" customHeight="1" spans="1:11">
      <c r="A25" s="152" t="s">
        <v>419</v>
      </c>
      <c r="B25" s="13" t="s">
        <v>418</v>
      </c>
      <c r="C25" s="13" t="s">
        <v>505</v>
      </c>
      <c r="D25" s="13" t="s">
        <v>456</v>
      </c>
      <c r="E25" s="13" t="s">
        <v>457</v>
      </c>
      <c r="F25" s="13" t="s">
        <v>513</v>
      </c>
      <c r="G25" s="13" t="s">
        <v>482</v>
      </c>
      <c r="H25" s="13" t="s">
        <v>190</v>
      </c>
      <c r="I25" s="13" t="s">
        <v>514</v>
      </c>
      <c r="J25" s="13" t="s">
        <v>473</v>
      </c>
      <c r="K25" s="13" t="s">
        <v>515</v>
      </c>
    </row>
    <row r="26" ht="19.5" customHeight="1" spans="1:11">
      <c r="A26" s="152" t="s">
        <v>419</v>
      </c>
      <c r="B26" s="13" t="s">
        <v>418</v>
      </c>
      <c r="C26" s="13" t="s">
        <v>505</v>
      </c>
      <c r="D26" s="13" t="s">
        <v>479</v>
      </c>
      <c r="E26" s="13" t="s">
        <v>516</v>
      </c>
      <c r="F26" s="13" t="s">
        <v>517</v>
      </c>
      <c r="G26" s="13" t="s">
        <v>482</v>
      </c>
      <c r="H26" s="13" t="s">
        <v>193</v>
      </c>
      <c r="I26" s="13" t="s">
        <v>518</v>
      </c>
      <c r="J26" s="13" t="s">
        <v>462</v>
      </c>
      <c r="K26" s="13" t="s">
        <v>519</v>
      </c>
    </row>
    <row r="27" ht="19.5" customHeight="1" spans="1:11">
      <c r="A27" s="152" t="s">
        <v>419</v>
      </c>
      <c r="B27" s="13" t="s">
        <v>418</v>
      </c>
      <c r="C27" s="13" t="s">
        <v>505</v>
      </c>
      <c r="D27" s="13" t="s">
        <v>486</v>
      </c>
      <c r="E27" s="13" t="s">
        <v>487</v>
      </c>
      <c r="F27" s="13" t="s">
        <v>520</v>
      </c>
      <c r="G27" s="13" t="s">
        <v>482</v>
      </c>
      <c r="H27" s="13" t="s">
        <v>521</v>
      </c>
      <c r="I27" s="13" t="s">
        <v>461</v>
      </c>
      <c r="J27" s="13" t="s">
        <v>473</v>
      </c>
      <c r="K27" s="13" t="s">
        <v>522</v>
      </c>
    </row>
    <row r="28" ht="19.5" customHeight="1" spans="1:11">
      <c r="A28" s="152" t="s">
        <v>406</v>
      </c>
      <c r="B28" s="13" t="s">
        <v>405</v>
      </c>
      <c r="C28" s="13" t="s">
        <v>523</v>
      </c>
      <c r="D28" s="13" t="s">
        <v>456</v>
      </c>
      <c r="E28" s="13" t="s">
        <v>457</v>
      </c>
      <c r="F28" s="13" t="s">
        <v>524</v>
      </c>
      <c r="G28" s="13" t="s">
        <v>465</v>
      </c>
      <c r="H28" s="13" t="s">
        <v>175</v>
      </c>
      <c r="I28" s="13" t="s">
        <v>507</v>
      </c>
      <c r="J28" s="13" t="s">
        <v>462</v>
      </c>
      <c r="K28" s="13" t="s">
        <v>525</v>
      </c>
    </row>
    <row r="29" ht="19.5" customHeight="1" spans="1:11">
      <c r="A29" s="152" t="s">
        <v>406</v>
      </c>
      <c r="B29" s="13" t="s">
        <v>405</v>
      </c>
      <c r="C29" s="13" t="s">
        <v>523</v>
      </c>
      <c r="D29" s="13" t="s">
        <v>456</v>
      </c>
      <c r="E29" s="13" t="s">
        <v>457</v>
      </c>
      <c r="F29" s="13" t="s">
        <v>526</v>
      </c>
      <c r="G29" s="13" t="s">
        <v>465</v>
      </c>
      <c r="H29" s="13" t="s">
        <v>466</v>
      </c>
      <c r="I29" s="13" t="s">
        <v>461</v>
      </c>
      <c r="J29" s="13" t="s">
        <v>462</v>
      </c>
      <c r="K29" s="13" t="s">
        <v>527</v>
      </c>
    </row>
    <row r="30" ht="19.5" customHeight="1" spans="1:11">
      <c r="A30" s="152" t="s">
        <v>406</v>
      </c>
      <c r="B30" s="13" t="s">
        <v>405</v>
      </c>
      <c r="C30" s="13" t="s">
        <v>523</v>
      </c>
      <c r="D30" s="13" t="s">
        <v>456</v>
      </c>
      <c r="E30" s="13" t="s">
        <v>457</v>
      </c>
      <c r="F30" s="13" t="s">
        <v>528</v>
      </c>
      <c r="G30" s="13" t="s">
        <v>482</v>
      </c>
      <c r="H30" s="13" t="s">
        <v>521</v>
      </c>
      <c r="I30" s="13" t="s">
        <v>461</v>
      </c>
      <c r="J30" s="13" t="s">
        <v>462</v>
      </c>
      <c r="K30" s="13" t="s">
        <v>528</v>
      </c>
    </row>
    <row r="31" ht="19.5" customHeight="1" spans="1:11">
      <c r="A31" s="152" t="s">
        <v>406</v>
      </c>
      <c r="B31" s="13" t="s">
        <v>405</v>
      </c>
      <c r="C31" s="13" t="s">
        <v>523</v>
      </c>
      <c r="D31" s="13" t="s">
        <v>456</v>
      </c>
      <c r="E31" s="13" t="s">
        <v>468</v>
      </c>
      <c r="F31" s="13" t="s">
        <v>529</v>
      </c>
      <c r="G31" s="13" t="s">
        <v>482</v>
      </c>
      <c r="H31" s="13" t="s">
        <v>521</v>
      </c>
      <c r="I31" s="13" t="s">
        <v>461</v>
      </c>
      <c r="J31" s="13" t="s">
        <v>462</v>
      </c>
      <c r="K31" s="13" t="s">
        <v>529</v>
      </c>
    </row>
    <row r="32" ht="19.5" customHeight="1" spans="1:11">
      <c r="A32" s="152" t="s">
        <v>406</v>
      </c>
      <c r="B32" s="13" t="s">
        <v>405</v>
      </c>
      <c r="C32" s="13" t="s">
        <v>523</v>
      </c>
      <c r="D32" s="13" t="s">
        <v>456</v>
      </c>
      <c r="E32" s="13" t="s">
        <v>468</v>
      </c>
      <c r="F32" s="13" t="s">
        <v>530</v>
      </c>
      <c r="G32" s="13" t="s">
        <v>531</v>
      </c>
      <c r="H32" s="13" t="s">
        <v>175</v>
      </c>
      <c r="I32" s="13" t="s">
        <v>461</v>
      </c>
      <c r="J32" s="13" t="s">
        <v>462</v>
      </c>
      <c r="K32" s="13" t="s">
        <v>532</v>
      </c>
    </row>
    <row r="33" ht="19.5" customHeight="1" spans="1:11">
      <c r="A33" s="152" t="s">
        <v>406</v>
      </c>
      <c r="B33" s="13" t="s">
        <v>405</v>
      </c>
      <c r="C33" s="13" t="s">
        <v>523</v>
      </c>
      <c r="D33" s="13" t="s">
        <v>486</v>
      </c>
      <c r="E33" s="13" t="s">
        <v>487</v>
      </c>
      <c r="F33" s="13" t="s">
        <v>533</v>
      </c>
      <c r="G33" s="13" t="s">
        <v>482</v>
      </c>
      <c r="H33" s="13" t="s">
        <v>489</v>
      </c>
      <c r="I33" s="13" t="s">
        <v>461</v>
      </c>
      <c r="J33" s="13" t="s">
        <v>462</v>
      </c>
      <c r="K33" s="13" t="s">
        <v>533</v>
      </c>
    </row>
    <row r="34" ht="19.5" customHeight="1" spans="1:11">
      <c r="A34" s="152" t="s">
        <v>534</v>
      </c>
      <c r="B34" s="13" t="s">
        <v>387</v>
      </c>
      <c r="C34" s="13" t="s">
        <v>535</v>
      </c>
      <c r="D34" s="13" t="s">
        <v>456</v>
      </c>
      <c r="E34" s="13" t="s">
        <v>457</v>
      </c>
      <c r="F34" s="13" t="s">
        <v>536</v>
      </c>
      <c r="G34" s="13" t="s">
        <v>465</v>
      </c>
      <c r="H34" s="13" t="s">
        <v>205</v>
      </c>
      <c r="I34" s="13" t="s">
        <v>537</v>
      </c>
      <c r="J34" s="13" t="s">
        <v>462</v>
      </c>
      <c r="K34" s="13" t="s">
        <v>538</v>
      </c>
    </row>
    <row r="35" ht="19.5" customHeight="1" spans="1:11">
      <c r="A35" s="152" t="s">
        <v>534</v>
      </c>
      <c r="B35" s="13" t="s">
        <v>387</v>
      </c>
      <c r="C35" s="13" t="s">
        <v>535</v>
      </c>
      <c r="D35" s="13" t="s">
        <v>456</v>
      </c>
      <c r="E35" s="13" t="s">
        <v>475</v>
      </c>
      <c r="F35" s="13" t="s">
        <v>539</v>
      </c>
      <c r="G35" s="13" t="s">
        <v>465</v>
      </c>
      <c r="H35" s="13" t="s">
        <v>466</v>
      </c>
      <c r="I35" s="13" t="s">
        <v>461</v>
      </c>
      <c r="J35" s="13" t="s">
        <v>462</v>
      </c>
      <c r="K35" s="13" t="s">
        <v>540</v>
      </c>
    </row>
    <row r="36" ht="19.5" customHeight="1" spans="1:11">
      <c r="A36" s="152" t="s">
        <v>534</v>
      </c>
      <c r="B36" s="13" t="s">
        <v>387</v>
      </c>
      <c r="C36" s="13" t="s">
        <v>535</v>
      </c>
      <c r="D36" s="13" t="s">
        <v>479</v>
      </c>
      <c r="E36" s="13" t="s">
        <v>480</v>
      </c>
      <c r="F36" s="13" t="s">
        <v>541</v>
      </c>
      <c r="G36" s="13" t="s">
        <v>465</v>
      </c>
      <c r="H36" s="13" t="s">
        <v>205</v>
      </c>
      <c r="I36" s="13" t="s">
        <v>537</v>
      </c>
      <c r="J36" s="13" t="s">
        <v>462</v>
      </c>
      <c r="K36" s="13" t="s">
        <v>542</v>
      </c>
    </row>
    <row r="37" ht="19.5" customHeight="1" spans="1:11">
      <c r="A37" s="152" t="s">
        <v>534</v>
      </c>
      <c r="B37" s="13" t="s">
        <v>387</v>
      </c>
      <c r="C37" s="13" t="s">
        <v>535</v>
      </c>
      <c r="D37" s="13" t="s">
        <v>486</v>
      </c>
      <c r="E37" s="13" t="s">
        <v>487</v>
      </c>
      <c r="F37" s="13" t="s">
        <v>543</v>
      </c>
      <c r="G37" s="13" t="s">
        <v>482</v>
      </c>
      <c r="H37" s="13" t="s">
        <v>521</v>
      </c>
      <c r="I37" s="13" t="s">
        <v>461</v>
      </c>
      <c r="J37" s="13" t="s">
        <v>462</v>
      </c>
      <c r="K37" s="13" t="s">
        <v>544</v>
      </c>
    </row>
    <row r="38" ht="19.5" customHeight="1" spans="1:11">
      <c r="A38" s="152" t="s">
        <v>436</v>
      </c>
      <c r="B38" s="13" t="s">
        <v>435</v>
      </c>
      <c r="C38" s="13" t="s">
        <v>545</v>
      </c>
      <c r="D38" s="13" t="s">
        <v>456</v>
      </c>
      <c r="E38" s="13" t="s">
        <v>457</v>
      </c>
      <c r="F38" s="13" t="s">
        <v>546</v>
      </c>
      <c r="G38" s="13" t="s">
        <v>482</v>
      </c>
      <c r="H38" s="13" t="s">
        <v>176</v>
      </c>
      <c r="I38" s="13" t="s">
        <v>500</v>
      </c>
      <c r="J38" s="13" t="s">
        <v>462</v>
      </c>
      <c r="K38" s="13" t="s">
        <v>547</v>
      </c>
    </row>
    <row r="39" ht="19.5" customHeight="1" spans="1:11">
      <c r="A39" s="152" t="s">
        <v>436</v>
      </c>
      <c r="B39" s="13" t="s">
        <v>435</v>
      </c>
      <c r="C39" s="13" t="s">
        <v>545</v>
      </c>
      <c r="D39" s="13" t="s">
        <v>456</v>
      </c>
      <c r="E39" s="13" t="s">
        <v>457</v>
      </c>
      <c r="F39" s="13" t="s">
        <v>548</v>
      </c>
      <c r="G39" s="13" t="s">
        <v>482</v>
      </c>
      <c r="H39" s="13" t="s">
        <v>549</v>
      </c>
      <c r="I39" s="13" t="s">
        <v>500</v>
      </c>
      <c r="J39" s="13" t="s">
        <v>462</v>
      </c>
      <c r="K39" s="13" t="s">
        <v>550</v>
      </c>
    </row>
    <row r="40" ht="19.5" customHeight="1" spans="1:11">
      <c r="A40" s="152" t="s">
        <v>436</v>
      </c>
      <c r="B40" s="13" t="s">
        <v>435</v>
      </c>
      <c r="C40" s="13" t="s">
        <v>545</v>
      </c>
      <c r="D40" s="13" t="s">
        <v>456</v>
      </c>
      <c r="E40" s="13" t="s">
        <v>468</v>
      </c>
      <c r="F40" s="13" t="s">
        <v>551</v>
      </c>
      <c r="G40" s="13" t="s">
        <v>465</v>
      </c>
      <c r="H40" s="13" t="s">
        <v>466</v>
      </c>
      <c r="I40" s="13" t="s">
        <v>461</v>
      </c>
      <c r="J40" s="13" t="s">
        <v>462</v>
      </c>
      <c r="K40" s="13" t="s">
        <v>552</v>
      </c>
    </row>
    <row r="41" ht="19.5" customHeight="1" spans="1:11">
      <c r="A41" s="152" t="s">
        <v>436</v>
      </c>
      <c r="B41" s="13" t="s">
        <v>435</v>
      </c>
      <c r="C41" s="13" t="s">
        <v>545</v>
      </c>
      <c r="D41" s="13" t="s">
        <v>479</v>
      </c>
      <c r="E41" s="13" t="s">
        <v>516</v>
      </c>
      <c r="F41" s="13" t="s">
        <v>553</v>
      </c>
      <c r="G41" s="13" t="s">
        <v>465</v>
      </c>
      <c r="H41" s="13" t="s">
        <v>554</v>
      </c>
      <c r="I41" s="13" t="s">
        <v>461</v>
      </c>
      <c r="J41" s="13" t="s">
        <v>462</v>
      </c>
      <c r="K41" s="13" t="s">
        <v>555</v>
      </c>
    </row>
    <row r="42" ht="19.5" customHeight="1" spans="1:11">
      <c r="A42" s="152" t="s">
        <v>436</v>
      </c>
      <c r="B42" s="13" t="s">
        <v>435</v>
      </c>
      <c r="C42" s="13" t="s">
        <v>545</v>
      </c>
      <c r="D42" s="13" t="s">
        <v>479</v>
      </c>
      <c r="E42" s="13" t="s">
        <v>516</v>
      </c>
      <c r="F42" s="13" t="s">
        <v>556</v>
      </c>
      <c r="G42" s="13" t="s">
        <v>465</v>
      </c>
      <c r="H42" s="13" t="s">
        <v>554</v>
      </c>
      <c r="I42" s="13" t="s">
        <v>461</v>
      </c>
      <c r="J42" s="13" t="s">
        <v>462</v>
      </c>
      <c r="K42" s="13" t="s">
        <v>555</v>
      </c>
    </row>
    <row r="43" ht="19.5" customHeight="1" spans="1:11">
      <c r="A43" s="152" t="s">
        <v>436</v>
      </c>
      <c r="B43" s="13" t="s">
        <v>435</v>
      </c>
      <c r="C43" s="13" t="s">
        <v>545</v>
      </c>
      <c r="D43" s="13" t="s">
        <v>486</v>
      </c>
      <c r="E43" s="13" t="s">
        <v>487</v>
      </c>
      <c r="F43" s="13" t="s">
        <v>557</v>
      </c>
      <c r="G43" s="13" t="s">
        <v>482</v>
      </c>
      <c r="H43" s="13" t="s">
        <v>521</v>
      </c>
      <c r="I43" s="13" t="s">
        <v>461</v>
      </c>
      <c r="J43" s="13" t="s">
        <v>462</v>
      </c>
      <c r="K43" s="13" t="s">
        <v>558</v>
      </c>
    </row>
    <row r="44" ht="19.5" customHeight="1" spans="1:11">
      <c r="A44" s="152" t="s">
        <v>432</v>
      </c>
      <c r="B44" s="13" t="s">
        <v>430</v>
      </c>
      <c r="C44" s="13" t="s">
        <v>559</v>
      </c>
      <c r="D44" s="13" t="s">
        <v>456</v>
      </c>
      <c r="E44" s="13" t="s">
        <v>457</v>
      </c>
      <c r="F44" s="13" t="s">
        <v>560</v>
      </c>
      <c r="G44" s="13" t="s">
        <v>465</v>
      </c>
      <c r="H44" s="13" t="s">
        <v>466</v>
      </c>
      <c r="I44" s="13" t="s">
        <v>461</v>
      </c>
      <c r="J44" s="13" t="s">
        <v>462</v>
      </c>
      <c r="K44" s="13" t="s">
        <v>561</v>
      </c>
    </row>
    <row r="45" ht="19.5" customHeight="1" spans="1:11">
      <c r="A45" s="152" t="s">
        <v>432</v>
      </c>
      <c r="B45" s="13" t="s">
        <v>430</v>
      </c>
      <c r="C45" s="13" t="s">
        <v>559</v>
      </c>
      <c r="D45" s="13" t="s">
        <v>456</v>
      </c>
      <c r="E45" s="13" t="s">
        <v>468</v>
      </c>
      <c r="F45" s="13" t="s">
        <v>562</v>
      </c>
      <c r="G45" s="13" t="s">
        <v>465</v>
      </c>
      <c r="H45" s="13" t="s">
        <v>466</v>
      </c>
      <c r="I45" s="13" t="s">
        <v>461</v>
      </c>
      <c r="J45" s="13" t="s">
        <v>462</v>
      </c>
      <c r="K45" s="13" t="s">
        <v>563</v>
      </c>
    </row>
    <row r="46" ht="19.5" customHeight="1" spans="1:11">
      <c r="A46" s="152" t="s">
        <v>432</v>
      </c>
      <c r="B46" s="13" t="s">
        <v>430</v>
      </c>
      <c r="C46" s="13" t="s">
        <v>559</v>
      </c>
      <c r="D46" s="13" t="s">
        <v>456</v>
      </c>
      <c r="E46" s="13" t="s">
        <v>475</v>
      </c>
      <c r="F46" s="13" t="s">
        <v>564</v>
      </c>
      <c r="G46" s="13" t="s">
        <v>465</v>
      </c>
      <c r="H46" s="13" t="s">
        <v>466</v>
      </c>
      <c r="I46" s="13" t="s">
        <v>461</v>
      </c>
      <c r="J46" s="13" t="s">
        <v>462</v>
      </c>
      <c r="K46" s="13" t="s">
        <v>565</v>
      </c>
    </row>
    <row r="47" ht="19.5" customHeight="1" spans="1:11">
      <c r="A47" s="152" t="s">
        <v>432</v>
      </c>
      <c r="B47" s="13" t="s">
        <v>430</v>
      </c>
      <c r="C47" s="13" t="s">
        <v>559</v>
      </c>
      <c r="D47" s="13" t="s">
        <v>479</v>
      </c>
      <c r="E47" s="13" t="s">
        <v>480</v>
      </c>
      <c r="F47" s="13" t="s">
        <v>566</v>
      </c>
      <c r="G47" s="13" t="s">
        <v>482</v>
      </c>
      <c r="H47" s="13" t="s">
        <v>466</v>
      </c>
      <c r="I47" s="13" t="s">
        <v>461</v>
      </c>
      <c r="J47" s="13" t="s">
        <v>473</v>
      </c>
      <c r="K47" s="13" t="s">
        <v>567</v>
      </c>
    </row>
    <row r="48" ht="19.5" customHeight="1" spans="1:11">
      <c r="A48" s="152" t="s">
        <v>432</v>
      </c>
      <c r="B48" s="13" t="s">
        <v>430</v>
      </c>
      <c r="C48" s="13" t="s">
        <v>559</v>
      </c>
      <c r="D48" s="13" t="s">
        <v>486</v>
      </c>
      <c r="E48" s="13" t="s">
        <v>487</v>
      </c>
      <c r="F48" s="13" t="s">
        <v>568</v>
      </c>
      <c r="G48" s="13" t="s">
        <v>482</v>
      </c>
      <c r="H48" s="13" t="s">
        <v>489</v>
      </c>
      <c r="I48" s="13" t="s">
        <v>461</v>
      </c>
      <c r="J48" s="13" t="s">
        <v>462</v>
      </c>
      <c r="K48" s="13" t="s">
        <v>569</v>
      </c>
    </row>
    <row r="49" ht="19.5" customHeight="1" spans="1:11">
      <c r="A49" s="152" t="s">
        <v>412</v>
      </c>
      <c r="B49" s="13" t="s">
        <v>411</v>
      </c>
      <c r="C49" s="13" t="s">
        <v>570</v>
      </c>
      <c r="D49" s="13" t="s">
        <v>456</v>
      </c>
      <c r="E49" s="13" t="s">
        <v>457</v>
      </c>
      <c r="F49" s="13" t="s">
        <v>571</v>
      </c>
      <c r="G49" s="13" t="s">
        <v>572</v>
      </c>
      <c r="H49" s="13" t="s">
        <v>573</v>
      </c>
      <c r="I49" s="13" t="s">
        <v>574</v>
      </c>
      <c r="J49" s="13" t="s">
        <v>462</v>
      </c>
      <c r="K49" s="13" t="s">
        <v>571</v>
      </c>
    </row>
    <row r="50" ht="19.5" customHeight="1" spans="1:11">
      <c r="A50" s="152" t="s">
        <v>412</v>
      </c>
      <c r="B50" s="13" t="s">
        <v>411</v>
      </c>
      <c r="C50" s="13" t="s">
        <v>570</v>
      </c>
      <c r="D50" s="13" t="s">
        <v>479</v>
      </c>
      <c r="E50" s="13" t="s">
        <v>480</v>
      </c>
      <c r="F50" s="13" t="s">
        <v>575</v>
      </c>
      <c r="G50" s="13" t="s">
        <v>465</v>
      </c>
      <c r="H50" s="13" t="s">
        <v>466</v>
      </c>
      <c r="I50" s="13" t="s">
        <v>461</v>
      </c>
      <c r="J50" s="13" t="s">
        <v>462</v>
      </c>
      <c r="K50" s="13" t="s">
        <v>571</v>
      </c>
    </row>
    <row r="51" ht="19.5" customHeight="1" spans="1:11">
      <c r="A51" s="152" t="s">
        <v>412</v>
      </c>
      <c r="B51" s="13" t="s">
        <v>411</v>
      </c>
      <c r="C51" s="13" t="s">
        <v>570</v>
      </c>
      <c r="D51" s="13" t="s">
        <v>486</v>
      </c>
      <c r="E51" s="13" t="s">
        <v>487</v>
      </c>
      <c r="F51" s="13" t="s">
        <v>568</v>
      </c>
      <c r="G51" s="13" t="s">
        <v>572</v>
      </c>
      <c r="H51" s="13" t="s">
        <v>489</v>
      </c>
      <c r="I51" s="13" t="s">
        <v>461</v>
      </c>
      <c r="J51" s="13" t="s">
        <v>473</v>
      </c>
      <c r="K51" s="13" t="s">
        <v>571</v>
      </c>
    </row>
    <row r="52" ht="19.5" customHeight="1" spans="1:11">
      <c r="A52" s="152" t="s">
        <v>438</v>
      </c>
      <c r="B52" s="13" t="s">
        <v>437</v>
      </c>
      <c r="C52" s="13" t="s">
        <v>576</v>
      </c>
      <c r="D52" s="13" t="s">
        <v>456</v>
      </c>
      <c r="E52" s="13" t="s">
        <v>457</v>
      </c>
      <c r="F52" s="13" t="s">
        <v>577</v>
      </c>
      <c r="G52" s="13" t="s">
        <v>465</v>
      </c>
      <c r="H52" s="13" t="s">
        <v>578</v>
      </c>
      <c r="I52" s="13" t="s">
        <v>579</v>
      </c>
      <c r="J52" s="13" t="s">
        <v>462</v>
      </c>
      <c r="K52" s="13" t="s">
        <v>580</v>
      </c>
    </row>
    <row r="53" ht="19.5" customHeight="1" spans="1:11">
      <c r="A53" s="152" t="s">
        <v>438</v>
      </c>
      <c r="B53" s="13" t="s">
        <v>437</v>
      </c>
      <c r="C53" s="13" t="s">
        <v>576</v>
      </c>
      <c r="D53" s="13" t="s">
        <v>479</v>
      </c>
      <c r="E53" s="13" t="s">
        <v>480</v>
      </c>
      <c r="F53" s="13" t="s">
        <v>581</v>
      </c>
      <c r="G53" s="13" t="s">
        <v>465</v>
      </c>
      <c r="H53" s="13" t="s">
        <v>466</v>
      </c>
      <c r="I53" s="13" t="s">
        <v>461</v>
      </c>
      <c r="J53" s="13" t="s">
        <v>473</v>
      </c>
      <c r="K53" s="13" t="s">
        <v>580</v>
      </c>
    </row>
    <row r="54" ht="19.5" customHeight="1" spans="1:11">
      <c r="A54" s="152" t="s">
        <v>438</v>
      </c>
      <c r="B54" s="13" t="s">
        <v>437</v>
      </c>
      <c r="C54" s="13" t="s">
        <v>576</v>
      </c>
      <c r="D54" s="13" t="s">
        <v>486</v>
      </c>
      <c r="E54" s="13" t="s">
        <v>487</v>
      </c>
      <c r="F54" s="13" t="s">
        <v>582</v>
      </c>
      <c r="G54" s="13" t="s">
        <v>465</v>
      </c>
      <c r="H54" s="13" t="s">
        <v>583</v>
      </c>
      <c r="I54" s="13" t="s">
        <v>461</v>
      </c>
      <c r="J54" s="13" t="s">
        <v>473</v>
      </c>
      <c r="K54" s="13" t="s">
        <v>580</v>
      </c>
    </row>
    <row r="55" s="147" customFormat="1" ht="18" customHeight="1" spans="1:11">
      <c r="A55" s="153" t="s">
        <v>428</v>
      </c>
      <c r="B55" s="154" t="s">
        <v>427</v>
      </c>
      <c r="C55" s="154" t="s">
        <v>584</v>
      </c>
      <c r="D55" s="154" t="s">
        <v>456</v>
      </c>
      <c r="E55" s="154" t="s">
        <v>457</v>
      </c>
      <c r="F55" s="154" t="s">
        <v>585</v>
      </c>
      <c r="G55" s="154" t="s">
        <v>482</v>
      </c>
      <c r="H55" s="154" t="s">
        <v>489</v>
      </c>
      <c r="I55" s="154" t="s">
        <v>461</v>
      </c>
      <c r="J55" s="154" t="s">
        <v>462</v>
      </c>
      <c r="K55" s="154" t="s">
        <v>585</v>
      </c>
    </row>
    <row r="56" s="147" customFormat="1" ht="19.5" customHeight="1" spans="1:11">
      <c r="A56" s="153" t="s">
        <v>428</v>
      </c>
      <c r="B56" s="154" t="s">
        <v>427</v>
      </c>
      <c r="C56" s="154" t="s">
        <v>584</v>
      </c>
      <c r="D56" s="154" t="s">
        <v>456</v>
      </c>
      <c r="E56" s="154" t="s">
        <v>457</v>
      </c>
      <c r="F56" s="154" t="s">
        <v>586</v>
      </c>
      <c r="G56" s="154" t="s">
        <v>482</v>
      </c>
      <c r="H56" s="154" t="s">
        <v>587</v>
      </c>
      <c r="I56" s="154" t="s">
        <v>461</v>
      </c>
      <c r="J56" s="154" t="s">
        <v>462</v>
      </c>
      <c r="K56" s="154" t="s">
        <v>586</v>
      </c>
    </row>
    <row r="57" s="147" customFormat="1" ht="19.5" customHeight="1" spans="1:11">
      <c r="A57" s="153" t="s">
        <v>428</v>
      </c>
      <c r="B57" s="154" t="s">
        <v>427</v>
      </c>
      <c r="C57" s="154" t="s">
        <v>584</v>
      </c>
      <c r="D57" s="154" t="s">
        <v>456</v>
      </c>
      <c r="E57" s="154" t="s">
        <v>468</v>
      </c>
      <c r="F57" s="154" t="s">
        <v>588</v>
      </c>
      <c r="G57" s="154" t="s">
        <v>465</v>
      </c>
      <c r="H57" s="154" t="s">
        <v>466</v>
      </c>
      <c r="I57" s="154" t="s">
        <v>461</v>
      </c>
      <c r="J57" s="154" t="s">
        <v>462</v>
      </c>
      <c r="K57" s="154" t="s">
        <v>588</v>
      </c>
    </row>
    <row r="58" s="147" customFormat="1" ht="19.5" customHeight="1" spans="1:11">
      <c r="A58" s="153" t="s">
        <v>428</v>
      </c>
      <c r="B58" s="154" t="s">
        <v>427</v>
      </c>
      <c r="C58" s="154" t="s">
        <v>584</v>
      </c>
      <c r="D58" s="154" t="s">
        <v>456</v>
      </c>
      <c r="E58" s="154" t="s">
        <v>475</v>
      </c>
      <c r="F58" s="154" t="s">
        <v>589</v>
      </c>
      <c r="G58" s="154" t="s">
        <v>531</v>
      </c>
      <c r="H58" s="154" t="s">
        <v>590</v>
      </c>
      <c r="I58" s="154" t="s">
        <v>591</v>
      </c>
      <c r="J58" s="154" t="s">
        <v>462</v>
      </c>
      <c r="K58" s="154" t="s">
        <v>589</v>
      </c>
    </row>
    <row r="59" s="147" customFormat="1" ht="19.5" customHeight="1" spans="1:11">
      <c r="A59" s="153" t="s">
        <v>428</v>
      </c>
      <c r="B59" s="154" t="s">
        <v>427</v>
      </c>
      <c r="C59" s="154" t="s">
        <v>584</v>
      </c>
      <c r="D59" s="154" t="s">
        <v>456</v>
      </c>
      <c r="E59" s="154" t="s">
        <v>475</v>
      </c>
      <c r="F59" s="154" t="s">
        <v>592</v>
      </c>
      <c r="G59" s="154" t="s">
        <v>482</v>
      </c>
      <c r="H59" s="154" t="s">
        <v>492</v>
      </c>
      <c r="I59" s="154" t="s">
        <v>461</v>
      </c>
      <c r="J59" s="154" t="s">
        <v>462</v>
      </c>
      <c r="K59" s="154" t="s">
        <v>593</v>
      </c>
    </row>
    <row r="60" s="147" customFormat="1" ht="19.5" customHeight="1" spans="1:11">
      <c r="A60" s="153" t="s">
        <v>428</v>
      </c>
      <c r="B60" s="154" t="s">
        <v>427</v>
      </c>
      <c r="C60" s="154" t="s">
        <v>584</v>
      </c>
      <c r="D60" s="154" t="s">
        <v>479</v>
      </c>
      <c r="E60" s="154" t="s">
        <v>502</v>
      </c>
      <c r="F60" s="154" t="s">
        <v>594</v>
      </c>
      <c r="G60" s="154" t="s">
        <v>482</v>
      </c>
      <c r="H60" s="154" t="s">
        <v>178</v>
      </c>
      <c r="I60" s="154" t="s">
        <v>461</v>
      </c>
      <c r="J60" s="154" t="s">
        <v>462</v>
      </c>
      <c r="K60" s="154" t="s">
        <v>594</v>
      </c>
    </row>
    <row r="61" s="147" customFormat="1" ht="19.5" customHeight="1" spans="1:11">
      <c r="A61" s="153" t="s">
        <v>428</v>
      </c>
      <c r="B61" s="154" t="s">
        <v>427</v>
      </c>
      <c r="C61" s="154" t="s">
        <v>584</v>
      </c>
      <c r="D61" s="154" t="s">
        <v>479</v>
      </c>
      <c r="E61" s="154" t="s">
        <v>480</v>
      </c>
      <c r="F61" s="154" t="s">
        <v>595</v>
      </c>
      <c r="G61" s="154" t="s">
        <v>482</v>
      </c>
      <c r="H61" s="154" t="s">
        <v>596</v>
      </c>
      <c r="I61" s="154"/>
      <c r="J61" s="154" t="s">
        <v>473</v>
      </c>
      <c r="K61" s="154" t="s">
        <v>595</v>
      </c>
    </row>
    <row r="62" s="147" customFormat="1" ht="19.5" customHeight="1" spans="1:11">
      <c r="A62" s="153" t="s">
        <v>428</v>
      </c>
      <c r="B62" s="154" t="s">
        <v>427</v>
      </c>
      <c r="C62" s="154" t="s">
        <v>584</v>
      </c>
      <c r="D62" s="154" t="s">
        <v>479</v>
      </c>
      <c r="E62" s="154" t="s">
        <v>480</v>
      </c>
      <c r="F62" s="154" t="s">
        <v>597</v>
      </c>
      <c r="G62" s="154" t="s">
        <v>465</v>
      </c>
      <c r="H62" s="154" t="s">
        <v>596</v>
      </c>
      <c r="I62" s="154"/>
      <c r="J62" s="154" t="s">
        <v>473</v>
      </c>
      <c r="K62" s="154" t="s">
        <v>597</v>
      </c>
    </row>
    <row r="63" s="147" customFormat="1" ht="19.5" customHeight="1" spans="1:11">
      <c r="A63" s="153" t="s">
        <v>428</v>
      </c>
      <c r="B63" s="154" t="s">
        <v>427</v>
      </c>
      <c r="C63" s="154" t="s">
        <v>584</v>
      </c>
      <c r="D63" s="154" t="s">
        <v>486</v>
      </c>
      <c r="E63" s="154" t="s">
        <v>487</v>
      </c>
      <c r="F63" s="154" t="s">
        <v>520</v>
      </c>
      <c r="G63" s="154" t="s">
        <v>482</v>
      </c>
      <c r="H63" s="154" t="s">
        <v>489</v>
      </c>
      <c r="I63" s="154" t="s">
        <v>461</v>
      </c>
      <c r="J63" s="154" t="s">
        <v>462</v>
      </c>
      <c r="K63" s="154" t="s">
        <v>520</v>
      </c>
    </row>
    <row r="64" ht="19.5" customHeight="1" spans="1:11">
      <c r="A64" s="152" t="s">
        <v>423</v>
      </c>
      <c r="B64" s="13" t="s">
        <v>422</v>
      </c>
      <c r="C64" s="13" t="s">
        <v>598</v>
      </c>
      <c r="D64" s="13" t="s">
        <v>456</v>
      </c>
      <c r="E64" s="13" t="s">
        <v>457</v>
      </c>
      <c r="F64" s="13" t="s">
        <v>599</v>
      </c>
      <c r="G64" s="13" t="s">
        <v>482</v>
      </c>
      <c r="H64" s="13" t="s">
        <v>600</v>
      </c>
      <c r="I64" s="13" t="s">
        <v>601</v>
      </c>
      <c r="J64" s="13" t="s">
        <v>462</v>
      </c>
      <c r="K64" s="13" t="s">
        <v>602</v>
      </c>
    </row>
    <row r="65" ht="19.5" customHeight="1" spans="1:11">
      <c r="A65" s="152" t="s">
        <v>423</v>
      </c>
      <c r="B65" s="13" t="s">
        <v>422</v>
      </c>
      <c r="C65" s="13" t="s">
        <v>598</v>
      </c>
      <c r="D65" s="13" t="s">
        <v>456</v>
      </c>
      <c r="E65" s="13" t="s">
        <v>457</v>
      </c>
      <c r="F65" s="13" t="s">
        <v>603</v>
      </c>
      <c r="G65" s="13" t="s">
        <v>482</v>
      </c>
      <c r="H65" s="13" t="s">
        <v>604</v>
      </c>
      <c r="I65" s="13" t="s">
        <v>507</v>
      </c>
      <c r="J65" s="13" t="s">
        <v>462</v>
      </c>
      <c r="K65" s="13" t="s">
        <v>605</v>
      </c>
    </row>
    <row r="66" ht="19.5" customHeight="1" spans="1:11">
      <c r="A66" s="152" t="s">
        <v>423</v>
      </c>
      <c r="B66" s="13" t="s">
        <v>422</v>
      </c>
      <c r="C66" s="13" t="s">
        <v>598</v>
      </c>
      <c r="D66" s="13" t="s">
        <v>456</v>
      </c>
      <c r="E66" s="13" t="s">
        <v>468</v>
      </c>
      <c r="F66" s="13" t="s">
        <v>606</v>
      </c>
      <c r="G66" s="13" t="s">
        <v>482</v>
      </c>
      <c r="H66" s="13" t="s">
        <v>190</v>
      </c>
      <c r="I66" s="13" t="s">
        <v>461</v>
      </c>
      <c r="J66" s="13" t="s">
        <v>462</v>
      </c>
      <c r="K66" s="13" t="s">
        <v>607</v>
      </c>
    </row>
    <row r="67" ht="19.5" customHeight="1" spans="1:11">
      <c r="A67" s="152" t="s">
        <v>423</v>
      </c>
      <c r="B67" s="13" t="s">
        <v>422</v>
      </c>
      <c r="C67" s="13" t="s">
        <v>598</v>
      </c>
      <c r="D67" s="13" t="s">
        <v>479</v>
      </c>
      <c r="E67" s="13" t="s">
        <v>502</v>
      </c>
      <c r="F67" s="13" t="s">
        <v>608</v>
      </c>
      <c r="G67" s="13" t="s">
        <v>482</v>
      </c>
      <c r="H67" s="13" t="s">
        <v>609</v>
      </c>
      <c r="I67" s="13" t="s">
        <v>507</v>
      </c>
      <c r="J67" s="13" t="s">
        <v>462</v>
      </c>
      <c r="K67" s="13" t="s">
        <v>610</v>
      </c>
    </row>
    <row r="68" ht="19.5" customHeight="1" spans="1:11">
      <c r="A68" s="152" t="s">
        <v>423</v>
      </c>
      <c r="B68" s="13" t="s">
        <v>422</v>
      </c>
      <c r="C68" s="13" t="s">
        <v>598</v>
      </c>
      <c r="D68" s="13" t="s">
        <v>486</v>
      </c>
      <c r="E68" s="13" t="s">
        <v>487</v>
      </c>
      <c r="F68" s="13" t="s">
        <v>611</v>
      </c>
      <c r="G68" s="13" t="s">
        <v>482</v>
      </c>
      <c r="H68" s="13" t="s">
        <v>492</v>
      </c>
      <c r="I68" s="13" t="s">
        <v>461</v>
      </c>
      <c r="J68" s="13" t="s">
        <v>462</v>
      </c>
      <c r="K68" s="13" t="s">
        <v>612</v>
      </c>
    </row>
    <row r="69" ht="19.5" customHeight="1" spans="1:11">
      <c r="A69" s="152" t="s">
        <v>415</v>
      </c>
      <c r="B69" s="13" t="s">
        <v>414</v>
      </c>
      <c r="C69" s="13" t="s">
        <v>613</v>
      </c>
      <c r="D69" s="13" t="s">
        <v>456</v>
      </c>
      <c r="E69" s="13" t="s">
        <v>457</v>
      </c>
      <c r="F69" s="13" t="s">
        <v>614</v>
      </c>
      <c r="G69" s="13" t="s">
        <v>482</v>
      </c>
      <c r="H69" s="13" t="s">
        <v>521</v>
      </c>
      <c r="I69" s="13" t="s">
        <v>461</v>
      </c>
      <c r="J69" s="13" t="s">
        <v>462</v>
      </c>
      <c r="K69" s="13" t="s">
        <v>615</v>
      </c>
    </row>
    <row r="70" ht="19.5" customHeight="1" spans="1:11">
      <c r="A70" s="152" t="s">
        <v>415</v>
      </c>
      <c r="B70" s="13" t="s">
        <v>414</v>
      </c>
      <c r="C70" s="13" t="s">
        <v>613</v>
      </c>
      <c r="D70" s="13" t="s">
        <v>456</v>
      </c>
      <c r="E70" s="13" t="s">
        <v>457</v>
      </c>
      <c r="F70" s="13" t="s">
        <v>616</v>
      </c>
      <c r="G70" s="13" t="s">
        <v>482</v>
      </c>
      <c r="H70" s="13" t="s">
        <v>617</v>
      </c>
      <c r="I70" s="13" t="s">
        <v>618</v>
      </c>
      <c r="J70" s="13" t="s">
        <v>462</v>
      </c>
      <c r="K70" s="13" t="s">
        <v>616</v>
      </c>
    </row>
    <row r="71" ht="19.5" customHeight="1" spans="1:11">
      <c r="A71" s="152" t="s">
        <v>415</v>
      </c>
      <c r="B71" s="13" t="s">
        <v>414</v>
      </c>
      <c r="C71" s="13" t="s">
        <v>613</v>
      </c>
      <c r="D71" s="13" t="s">
        <v>456</v>
      </c>
      <c r="E71" s="13" t="s">
        <v>457</v>
      </c>
      <c r="F71" s="13" t="s">
        <v>619</v>
      </c>
      <c r="G71" s="13" t="s">
        <v>482</v>
      </c>
      <c r="H71" s="13" t="s">
        <v>489</v>
      </c>
      <c r="I71" s="13" t="s">
        <v>461</v>
      </c>
      <c r="J71" s="13" t="s">
        <v>462</v>
      </c>
      <c r="K71" s="13" t="s">
        <v>620</v>
      </c>
    </row>
    <row r="72" ht="19.5" customHeight="1" spans="1:11">
      <c r="A72" s="152" t="s">
        <v>415</v>
      </c>
      <c r="B72" s="13" t="s">
        <v>414</v>
      </c>
      <c r="C72" s="13" t="s">
        <v>613</v>
      </c>
      <c r="D72" s="13" t="s">
        <v>456</v>
      </c>
      <c r="E72" s="13" t="s">
        <v>468</v>
      </c>
      <c r="F72" s="13" t="s">
        <v>621</v>
      </c>
      <c r="G72" s="13" t="s">
        <v>465</v>
      </c>
      <c r="H72" s="13" t="s">
        <v>466</v>
      </c>
      <c r="I72" s="13" t="s">
        <v>461</v>
      </c>
      <c r="J72" s="13" t="s">
        <v>462</v>
      </c>
      <c r="K72" s="13" t="s">
        <v>622</v>
      </c>
    </row>
    <row r="73" ht="19.5" customHeight="1" spans="1:11">
      <c r="A73" s="152" t="s">
        <v>415</v>
      </c>
      <c r="B73" s="13" t="s">
        <v>414</v>
      </c>
      <c r="C73" s="13" t="s">
        <v>613</v>
      </c>
      <c r="D73" s="13" t="s">
        <v>456</v>
      </c>
      <c r="E73" s="13" t="s">
        <v>475</v>
      </c>
      <c r="F73" s="13" t="s">
        <v>623</v>
      </c>
      <c r="G73" s="13" t="s">
        <v>465</v>
      </c>
      <c r="H73" s="13" t="s">
        <v>466</v>
      </c>
      <c r="I73" s="13" t="s">
        <v>461</v>
      </c>
      <c r="J73" s="13" t="s">
        <v>473</v>
      </c>
      <c r="K73" s="13" t="s">
        <v>623</v>
      </c>
    </row>
    <row r="74" ht="19.5" customHeight="1" spans="1:11">
      <c r="A74" s="152" t="s">
        <v>415</v>
      </c>
      <c r="B74" s="13" t="s">
        <v>414</v>
      </c>
      <c r="C74" s="13" t="s">
        <v>613</v>
      </c>
      <c r="D74" s="13" t="s">
        <v>456</v>
      </c>
      <c r="E74" s="13" t="s">
        <v>624</v>
      </c>
      <c r="F74" s="13" t="s">
        <v>625</v>
      </c>
      <c r="G74" s="13" t="s">
        <v>531</v>
      </c>
      <c r="H74" s="13" t="s">
        <v>466</v>
      </c>
      <c r="I74" s="13" t="s">
        <v>461</v>
      </c>
      <c r="J74" s="13" t="s">
        <v>462</v>
      </c>
      <c r="K74" s="13" t="s">
        <v>626</v>
      </c>
    </row>
    <row r="75" ht="19.5" customHeight="1" spans="1:11">
      <c r="A75" s="152" t="s">
        <v>415</v>
      </c>
      <c r="B75" s="13" t="s">
        <v>414</v>
      </c>
      <c r="C75" s="13" t="s">
        <v>613</v>
      </c>
      <c r="D75" s="13" t="s">
        <v>479</v>
      </c>
      <c r="E75" s="13" t="s">
        <v>516</v>
      </c>
      <c r="F75" s="13" t="s">
        <v>627</v>
      </c>
      <c r="G75" s="13" t="s">
        <v>465</v>
      </c>
      <c r="H75" s="13" t="s">
        <v>466</v>
      </c>
      <c r="I75" s="13" t="s">
        <v>461</v>
      </c>
      <c r="J75" s="13" t="s">
        <v>462</v>
      </c>
      <c r="K75" s="13" t="s">
        <v>628</v>
      </c>
    </row>
    <row r="76" ht="19.5" customHeight="1" spans="1:11">
      <c r="A76" s="152" t="s">
        <v>415</v>
      </c>
      <c r="B76" s="13" t="s">
        <v>414</v>
      </c>
      <c r="C76" s="13" t="s">
        <v>613</v>
      </c>
      <c r="D76" s="13" t="s">
        <v>486</v>
      </c>
      <c r="E76" s="13" t="s">
        <v>487</v>
      </c>
      <c r="F76" s="13" t="s">
        <v>629</v>
      </c>
      <c r="G76" s="13" t="s">
        <v>482</v>
      </c>
      <c r="H76" s="13" t="s">
        <v>489</v>
      </c>
      <c r="I76" s="13" t="s">
        <v>461</v>
      </c>
      <c r="J76" s="13" t="s">
        <v>473</v>
      </c>
      <c r="K76" s="13" t="s">
        <v>629</v>
      </c>
    </row>
    <row r="77" ht="19.5" customHeight="1" spans="1:11">
      <c r="A77" s="152" t="s">
        <v>403</v>
      </c>
      <c r="B77" s="13" t="s">
        <v>402</v>
      </c>
      <c r="C77" s="13" t="s">
        <v>630</v>
      </c>
      <c r="D77" s="13" t="s">
        <v>456</v>
      </c>
      <c r="E77" s="13" t="s">
        <v>457</v>
      </c>
      <c r="F77" s="13" t="s">
        <v>631</v>
      </c>
      <c r="G77" s="13" t="s">
        <v>465</v>
      </c>
      <c r="H77" s="13" t="s">
        <v>466</v>
      </c>
      <c r="I77" s="13" t="s">
        <v>461</v>
      </c>
      <c r="J77" s="13" t="s">
        <v>462</v>
      </c>
      <c r="K77" s="13" t="s">
        <v>632</v>
      </c>
    </row>
    <row r="78" ht="19.5" customHeight="1" spans="1:11">
      <c r="A78" s="152" t="s">
        <v>403</v>
      </c>
      <c r="B78" s="13" t="s">
        <v>402</v>
      </c>
      <c r="C78" s="13" t="s">
        <v>630</v>
      </c>
      <c r="D78" s="13" t="s">
        <v>456</v>
      </c>
      <c r="E78" s="13" t="s">
        <v>468</v>
      </c>
      <c r="F78" s="13" t="s">
        <v>633</v>
      </c>
      <c r="G78" s="13" t="s">
        <v>465</v>
      </c>
      <c r="H78" s="13" t="s">
        <v>466</v>
      </c>
      <c r="I78" s="13" t="s">
        <v>461</v>
      </c>
      <c r="J78" s="13" t="s">
        <v>462</v>
      </c>
      <c r="K78" s="13" t="s">
        <v>634</v>
      </c>
    </row>
    <row r="79" ht="19.5" customHeight="1" spans="1:11">
      <c r="A79" s="152" t="s">
        <v>403</v>
      </c>
      <c r="B79" s="13" t="s">
        <v>402</v>
      </c>
      <c r="C79" s="13" t="s">
        <v>630</v>
      </c>
      <c r="D79" s="13" t="s">
        <v>456</v>
      </c>
      <c r="E79" s="13" t="s">
        <v>475</v>
      </c>
      <c r="F79" s="13" t="s">
        <v>635</v>
      </c>
      <c r="G79" s="13" t="s">
        <v>465</v>
      </c>
      <c r="H79" s="13" t="s">
        <v>466</v>
      </c>
      <c r="I79" s="13" t="s">
        <v>461</v>
      </c>
      <c r="J79" s="13" t="s">
        <v>473</v>
      </c>
      <c r="K79" s="13" t="s">
        <v>636</v>
      </c>
    </row>
    <row r="80" ht="19.5" customHeight="1" spans="1:11">
      <c r="A80" s="152" t="s">
        <v>403</v>
      </c>
      <c r="B80" s="13" t="s">
        <v>402</v>
      </c>
      <c r="C80" s="13" t="s">
        <v>630</v>
      </c>
      <c r="D80" s="13" t="s">
        <v>479</v>
      </c>
      <c r="E80" s="13" t="s">
        <v>480</v>
      </c>
      <c r="F80" s="13" t="s">
        <v>637</v>
      </c>
      <c r="G80" s="13" t="s">
        <v>482</v>
      </c>
      <c r="H80" s="13" t="s">
        <v>489</v>
      </c>
      <c r="I80" s="13" t="s">
        <v>461</v>
      </c>
      <c r="J80" s="13" t="s">
        <v>473</v>
      </c>
      <c r="K80" s="13" t="s">
        <v>638</v>
      </c>
    </row>
    <row r="81" ht="19.5" customHeight="1" spans="1:11">
      <c r="A81" s="152" t="s">
        <v>403</v>
      </c>
      <c r="B81" s="13" t="s">
        <v>402</v>
      </c>
      <c r="C81" s="13" t="s">
        <v>630</v>
      </c>
      <c r="D81" s="13" t="s">
        <v>486</v>
      </c>
      <c r="E81" s="13" t="s">
        <v>487</v>
      </c>
      <c r="F81" s="13" t="s">
        <v>520</v>
      </c>
      <c r="G81" s="13" t="s">
        <v>482</v>
      </c>
      <c r="H81" s="13" t="s">
        <v>521</v>
      </c>
      <c r="I81" s="13" t="s">
        <v>461</v>
      </c>
      <c r="J81" s="13" t="s">
        <v>473</v>
      </c>
      <c r="K81" s="13" t="s">
        <v>520</v>
      </c>
    </row>
    <row r="82" ht="19.5" customHeight="1" spans="1:11">
      <c r="A82" s="152" t="s">
        <v>421</v>
      </c>
      <c r="B82" s="13" t="s">
        <v>420</v>
      </c>
      <c r="C82" s="13" t="s">
        <v>639</v>
      </c>
      <c r="D82" s="13" t="s">
        <v>456</v>
      </c>
      <c r="E82" s="13" t="s">
        <v>457</v>
      </c>
      <c r="F82" s="13" t="s">
        <v>640</v>
      </c>
      <c r="G82" s="13" t="s">
        <v>465</v>
      </c>
      <c r="H82" s="13" t="s">
        <v>466</v>
      </c>
      <c r="I82" s="13" t="s">
        <v>461</v>
      </c>
      <c r="J82" s="13" t="s">
        <v>462</v>
      </c>
      <c r="K82" s="13" t="s">
        <v>639</v>
      </c>
    </row>
    <row r="83" ht="19.5" customHeight="1" spans="1:11">
      <c r="A83" s="152" t="s">
        <v>421</v>
      </c>
      <c r="B83" s="13" t="s">
        <v>420</v>
      </c>
      <c r="C83" s="13" t="s">
        <v>639</v>
      </c>
      <c r="D83" s="13" t="s">
        <v>456</v>
      </c>
      <c r="E83" s="13" t="s">
        <v>475</v>
      </c>
      <c r="F83" s="13" t="s">
        <v>641</v>
      </c>
      <c r="G83" s="13" t="s">
        <v>465</v>
      </c>
      <c r="H83" s="13" t="s">
        <v>466</v>
      </c>
      <c r="I83" s="13" t="s">
        <v>461</v>
      </c>
      <c r="J83" s="13" t="s">
        <v>473</v>
      </c>
      <c r="K83" s="13" t="s">
        <v>642</v>
      </c>
    </row>
    <row r="84" ht="19.5" customHeight="1" spans="1:11">
      <c r="A84" s="152" t="s">
        <v>421</v>
      </c>
      <c r="B84" s="13" t="s">
        <v>420</v>
      </c>
      <c r="C84" s="13" t="s">
        <v>639</v>
      </c>
      <c r="D84" s="13" t="s">
        <v>479</v>
      </c>
      <c r="E84" s="13" t="s">
        <v>480</v>
      </c>
      <c r="F84" s="13" t="s">
        <v>643</v>
      </c>
      <c r="G84" s="13" t="s">
        <v>465</v>
      </c>
      <c r="H84" s="13" t="s">
        <v>644</v>
      </c>
      <c r="I84" s="13" t="s">
        <v>461</v>
      </c>
      <c r="J84" s="13" t="s">
        <v>473</v>
      </c>
      <c r="K84" s="13" t="s">
        <v>645</v>
      </c>
    </row>
    <row r="85" ht="19.5" customHeight="1" spans="1:11">
      <c r="A85" s="152" t="s">
        <v>421</v>
      </c>
      <c r="B85" s="13" t="s">
        <v>420</v>
      </c>
      <c r="C85" s="13" t="s">
        <v>639</v>
      </c>
      <c r="D85" s="13" t="s">
        <v>486</v>
      </c>
      <c r="E85" s="13" t="s">
        <v>487</v>
      </c>
      <c r="F85" s="13" t="s">
        <v>646</v>
      </c>
      <c r="G85" s="13" t="s">
        <v>482</v>
      </c>
      <c r="H85" s="13" t="s">
        <v>521</v>
      </c>
      <c r="I85" s="13" t="s">
        <v>461</v>
      </c>
      <c r="J85" s="13" t="s">
        <v>473</v>
      </c>
      <c r="K85" s="13" t="s">
        <v>642</v>
      </c>
    </row>
    <row r="86" ht="19.5" customHeight="1" spans="1:11">
      <c r="A86" s="152" t="s">
        <v>434</v>
      </c>
      <c r="B86" s="13" t="s">
        <v>433</v>
      </c>
      <c r="C86" s="13" t="s">
        <v>647</v>
      </c>
      <c r="D86" s="13" t="s">
        <v>456</v>
      </c>
      <c r="E86" s="13" t="s">
        <v>475</v>
      </c>
      <c r="F86" s="13" t="s">
        <v>648</v>
      </c>
      <c r="G86" s="13" t="s">
        <v>572</v>
      </c>
      <c r="H86" s="13" t="s">
        <v>649</v>
      </c>
      <c r="I86" s="13" t="s">
        <v>650</v>
      </c>
      <c r="J86" s="13" t="s">
        <v>462</v>
      </c>
      <c r="K86" s="13" t="s">
        <v>651</v>
      </c>
    </row>
    <row r="87" ht="19.5" customHeight="1" spans="1:11">
      <c r="A87" s="152" t="s">
        <v>434</v>
      </c>
      <c r="B87" s="13" t="s">
        <v>433</v>
      </c>
      <c r="C87" s="13" t="s">
        <v>647</v>
      </c>
      <c r="D87" s="13" t="s">
        <v>456</v>
      </c>
      <c r="E87" s="13" t="s">
        <v>475</v>
      </c>
      <c r="F87" s="13" t="s">
        <v>652</v>
      </c>
      <c r="G87" s="13" t="s">
        <v>482</v>
      </c>
      <c r="H87" s="13" t="s">
        <v>653</v>
      </c>
      <c r="I87" s="13" t="s">
        <v>654</v>
      </c>
      <c r="J87" s="13" t="s">
        <v>462</v>
      </c>
      <c r="K87" s="13" t="s">
        <v>655</v>
      </c>
    </row>
    <row r="88" ht="19.5" customHeight="1" spans="1:11">
      <c r="A88" s="152" t="s">
        <v>434</v>
      </c>
      <c r="B88" s="13" t="s">
        <v>433</v>
      </c>
      <c r="C88" s="13" t="s">
        <v>647</v>
      </c>
      <c r="D88" s="13" t="s">
        <v>456</v>
      </c>
      <c r="E88" s="13" t="s">
        <v>475</v>
      </c>
      <c r="F88" s="13" t="s">
        <v>656</v>
      </c>
      <c r="G88" s="13" t="s">
        <v>482</v>
      </c>
      <c r="H88" s="13" t="s">
        <v>657</v>
      </c>
      <c r="I88" s="13" t="s">
        <v>654</v>
      </c>
      <c r="J88" s="13" t="s">
        <v>462</v>
      </c>
      <c r="K88" s="13" t="s">
        <v>658</v>
      </c>
    </row>
    <row r="89" ht="19.5" customHeight="1" spans="1:11">
      <c r="A89" s="152" t="s">
        <v>434</v>
      </c>
      <c r="B89" s="13" t="s">
        <v>433</v>
      </c>
      <c r="C89" s="13" t="s">
        <v>647</v>
      </c>
      <c r="D89" s="13" t="s">
        <v>479</v>
      </c>
      <c r="E89" s="13" t="s">
        <v>480</v>
      </c>
      <c r="F89" s="13" t="s">
        <v>659</v>
      </c>
      <c r="G89" s="13" t="s">
        <v>531</v>
      </c>
      <c r="H89" s="13" t="s">
        <v>660</v>
      </c>
      <c r="I89" s="13" t="s">
        <v>661</v>
      </c>
      <c r="J89" s="13" t="s">
        <v>462</v>
      </c>
      <c r="K89" s="13" t="s">
        <v>662</v>
      </c>
    </row>
    <row r="90" ht="19.5" customHeight="1" spans="1:11">
      <c r="A90" s="152" t="s">
        <v>434</v>
      </c>
      <c r="B90" s="13" t="s">
        <v>433</v>
      </c>
      <c r="C90" s="13" t="s">
        <v>647</v>
      </c>
      <c r="D90" s="13" t="s">
        <v>486</v>
      </c>
      <c r="E90" s="13" t="s">
        <v>487</v>
      </c>
      <c r="F90" s="13" t="s">
        <v>663</v>
      </c>
      <c r="G90" s="13" t="s">
        <v>572</v>
      </c>
      <c r="H90" s="13" t="s">
        <v>489</v>
      </c>
      <c r="I90" s="13" t="s">
        <v>461</v>
      </c>
      <c r="J90" s="13" t="s">
        <v>462</v>
      </c>
      <c r="K90" s="13" t="s">
        <v>664</v>
      </c>
    </row>
    <row r="91" ht="19.5" customHeight="1" spans="1:11">
      <c r="A91" s="152" t="s">
        <v>442</v>
      </c>
      <c r="B91" s="13" t="s">
        <v>441</v>
      </c>
      <c r="C91" s="13" t="s">
        <v>665</v>
      </c>
      <c r="D91" s="13" t="s">
        <v>456</v>
      </c>
      <c r="E91" s="13" t="s">
        <v>457</v>
      </c>
      <c r="F91" s="13" t="s">
        <v>666</v>
      </c>
      <c r="G91" s="13" t="s">
        <v>465</v>
      </c>
      <c r="H91" s="13" t="s">
        <v>197</v>
      </c>
      <c r="I91" s="13" t="s">
        <v>667</v>
      </c>
      <c r="J91" s="13" t="s">
        <v>462</v>
      </c>
      <c r="K91" s="13" t="s">
        <v>668</v>
      </c>
    </row>
    <row r="92" ht="19.5" customHeight="1" spans="1:11">
      <c r="A92" s="152" t="s">
        <v>442</v>
      </c>
      <c r="B92" s="13" t="s">
        <v>441</v>
      </c>
      <c r="C92" s="13" t="s">
        <v>665</v>
      </c>
      <c r="D92" s="13" t="s">
        <v>456</v>
      </c>
      <c r="E92" s="13" t="s">
        <v>468</v>
      </c>
      <c r="F92" s="13" t="s">
        <v>669</v>
      </c>
      <c r="G92" s="13" t="s">
        <v>482</v>
      </c>
      <c r="H92" s="13" t="s">
        <v>489</v>
      </c>
      <c r="I92" s="13" t="s">
        <v>461</v>
      </c>
      <c r="J92" s="13" t="s">
        <v>462</v>
      </c>
      <c r="K92" s="13" t="s">
        <v>670</v>
      </c>
    </row>
    <row r="93" ht="19.5" customHeight="1" spans="1:11">
      <c r="A93" s="152" t="s">
        <v>442</v>
      </c>
      <c r="B93" s="13" t="s">
        <v>441</v>
      </c>
      <c r="C93" s="13" t="s">
        <v>665</v>
      </c>
      <c r="D93" s="13" t="s">
        <v>456</v>
      </c>
      <c r="E93" s="13" t="s">
        <v>475</v>
      </c>
      <c r="F93" s="13" t="s">
        <v>671</v>
      </c>
      <c r="G93" s="13" t="s">
        <v>465</v>
      </c>
      <c r="H93" s="13" t="s">
        <v>466</v>
      </c>
      <c r="I93" s="13" t="s">
        <v>461</v>
      </c>
      <c r="J93" s="13" t="s">
        <v>462</v>
      </c>
      <c r="K93" s="13" t="s">
        <v>672</v>
      </c>
    </row>
    <row r="94" ht="19.5" customHeight="1" spans="1:11">
      <c r="A94" s="152" t="s">
        <v>442</v>
      </c>
      <c r="B94" s="13" t="s">
        <v>441</v>
      </c>
      <c r="C94" s="13" t="s">
        <v>665</v>
      </c>
      <c r="D94" s="13" t="s">
        <v>479</v>
      </c>
      <c r="E94" s="13" t="s">
        <v>480</v>
      </c>
      <c r="F94" s="13" t="s">
        <v>673</v>
      </c>
      <c r="G94" s="13" t="s">
        <v>482</v>
      </c>
      <c r="H94" s="13" t="s">
        <v>489</v>
      </c>
      <c r="I94" s="13" t="s">
        <v>461</v>
      </c>
      <c r="J94" s="13" t="s">
        <v>473</v>
      </c>
      <c r="K94" s="13" t="s">
        <v>674</v>
      </c>
    </row>
    <row r="95" ht="19.5" customHeight="1" spans="1:11">
      <c r="A95" s="152" t="s">
        <v>442</v>
      </c>
      <c r="B95" s="13" t="s">
        <v>441</v>
      </c>
      <c r="C95" s="13" t="s">
        <v>665</v>
      </c>
      <c r="D95" s="13" t="s">
        <v>486</v>
      </c>
      <c r="E95" s="13" t="s">
        <v>487</v>
      </c>
      <c r="F95" s="13" t="s">
        <v>675</v>
      </c>
      <c r="G95" s="13" t="s">
        <v>482</v>
      </c>
      <c r="H95" s="13" t="s">
        <v>489</v>
      </c>
      <c r="I95" s="13" t="s">
        <v>461</v>
      </c>
      <c r="J95" s="13" t="s">
        <v>473</v>
      </c>
      <c r="K95" s="13" t="s">
        <v>676</v>
      </c>
    </row>
    <row r="96" ht="19.5" customHeight="1" spans="1:11">
      <c r="A96" s="152" t="s">
        <v>401</v>
      </c>
      <c r="B96" s="13" t="s">
        <v>399</v>
      </c>
      <c r="C96" s="13" t="s">
        <v>677</v>
      </c>
      <c r="D96" s="13" t="s">
        <v>456</v>
      </c>
      <c r="E96" s="13" t="s">
        <v>457</v>
      </c>
      <c r="F96" s="13" t="s">
        <v>678</v>
      </c>
      <c r="G96" s="13" t="s">
        <v>465</v>
      </c>
      <c r="H96" s="13" t="s">
        <v>466</v>
      </c>
      <c r="I96" s="13" t="s">
        <v>461</v>
      </c>
      <c r="J96" s="13" t="s">
        <v>462</v>
      </c>
      <c r="K96" s="13" t="s">
        <v>678</v>
      </c>
    </row>
    <row r="97" ht="19.5" customHeight="1" spans="1:11">
      <c r="A97" s="152" t="s">
        <v>401</v>
      </c>
      <c r="B97" s="13" t="s">
        <v>399</v>
      </c>
      <c r="C97" s="13" t="s">
        <v>677</v>
      </c>
      <c r="D97" s="13" t="s">
        <v>456</v>
      </c>
      <c r="E97" s="13" t="s">
        <v>624</v>
      </c>
      <c r="F97" s="13" t="s">
        <v>679</v>
      </c>
      <c r="G97" s="13" t="s">
        <v>531</v>
      </c>
      <c r="H97" s="13" t="s">
        <v>466</v>
      </c>
      <c r="I97" s="13" t="s">
        <v>461</v>
      </c>
      <c r="J97" s="13" t="s">
        <v>462</v>
      </c>
      <c r="K97" s="13" t="s">
        <v>680</v>
      </c>
    </row>
    <row r="98" ht="19.5" customHeight="1" spans="1:11">
      <c r="A98" s="152" t="s">
        <v>401</v>
      </c>
      <c r="B98" s="13" t="s">
        <v>399</v>
      </c>
      <c r="C98" s="13" t="s">
        <v>677</v>
      </c>
      <c r="D98" s="13" t="s">
        <v>479</v>
      </c>
      <c r="E98" s="13" t="s">
        <v>681</v>
      </c>
      <c r="F98" s="13" t="s">
        <v>682</v>
      </c>
      <c r="G98" s="13" t="s">
        <v>465</v>
      </c>
      <c r="H98" s="13" t="s">
        <v>583</v>
      </c>
      <c r="I98" s="13" t="s">
        <v>461</v>
      </c>
      <c r="J98" s="13" t="s">
        <v>462</v>
      </c>
      <c r="K98" s="13" t="s">
        <v>683</v>
      </c>
    </row>
    <row r="99" ht="19.5" customHeight="1" spans="1:11">
      <c r="A99" s="152" t="s">
        <v>401</v>
      </c>
      <c r="B99" s="13" t="s">
        <v>399</v>
      </c>
      <c r="C99" s="13" t="s">
        <v>677</v>
      </c>
      <c r="D99" s="13" t="s">
        <v>486</v>
      </c>
      <c r="E99" s="13" t="s">
        <v>487</v>
      </c>
      <c r="F99" s="13" t="s">
        <v>684</v>
      </c>
      <c r="G99" s="13" t="s">
        <v>572</v>
      </c>
      <c r="H99" s="13" t="s">
        <v>489</v>
      </c>
      <c r="I99" s="13" t="s">
        <v>461</v>
      </c>
      <c r="J99" s="13" t="s">
        <v>473</v>
      </c>
      <c r="K99" s="13" t="s">
        <v>684</v>
      </c>
    </row>
  </sheetData>
  <mergeCells count="55">
    <mergeCell ref="B2:K2"/>
    <mergeCell ref="A8:A14"/>
    <mergeCell ref="A15:A17"/>
    <mergeCell ref="A18:A21"/>
    <mergeCell ref="A22:A27"/>
    <mergeCell ref="A28:A33"/>
    <mergeCell ref="A34:A37"/>
    <mergeCell ref="A38:A43"/>
    <mergeCell ref="A44:A48"/>
    <mergeCell ref="A49:A51"/>
    <mergeCell ref="A52:A54"/>
    <mergeCell ref="A55:A63"/>
    <mergeCell ref="A64:A68"/>
    <mergeCell ref="A69:A76"/>
    <mergeCell ref="A77:A81"/>
    <mergeCell ref="A82:A85"/>
    <mergeCell ref="A86:A90"/>
    <mergeCell ref="A91:A95"/>
    <mergeCell ref="A96:A99"/>
    <mergeCell ref="B8:B14"/>
    <mergeCell ref="B15:B17"/>
    <mergeCell ref="B18:B21"/>
    <mergeCell ref="B22:B27"/>
    <mergeCell ref="B28:B33"/>
    <mergeCell ref="B34:B37"/>
    <mergeCell ref="B38:B43"/>
    <mergeCell ref="B44:B48"/>
    <mergeCell ref="B49:B51"/>
    <mergeCell ref="B52:B54"/>
    <mergeCell ref="B55:B63"/>
    <mergeCell ref="B64:B68"/>
    <mergeCell ref="B69:B76"/>
    <mergeCell ref="B77:B81"/>
    <mergeCell ref="B82:B85"/>
    <mergeCell ref="B86:B90"/>
    <mergeCell ref="B91:B95"/>
    <mergeCell ref="B96:B99"/>
    <mergeCell ref="C8:C14"/>
    <mergeCell ref="C15:C17"/>
    <mergeCell ref="C18:C21"/>
    <mergeCell ref="C22:C27"/>
    <mergeCell ref="C28:C33"/>
    <mergeCell ref="C34:C37"/>
    <mergeCell ref="C38:C43"/>
    <mergeCell ref="C44:C48"/>
    <mergeCell ref="C49:C51"/>
    <mergeCell ref="C52:C54"/>
    <mergeCell ref="C55:C63"/>
    <mergeCell ref="C64:C68"/>
    <mergeCell ref="C69:C76"/>
    <mergeCell ref="C77:C81"/>
    <mergeCell ref="C82:C85"/>
    <mergeCell ref="C86:C90"/>
    <mergeCell ref="C91:C95"/>
    <mergeCell ref="C96:C99"/>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B15" sqref="B15"/>
    </sheetView>
  </sheetViews>
  <sheetFormatPr defaultColWidth="9.14166666666667" defaultRowHeight="12" customHeight="1" outlineLevelRow="7"/>
  <cols>
    <col min="1" max="1" width="38.025" customWidth="1"/>
    <col min="2" max="2" width="22.7166666666667" customWidth="1"/>
    <col min="3" max="3" width="17.575" customWidth="1"/>
    <col min="4" max="7" width="23.575" customWidth="1"/>
    <col min="8" max="8" width="21.85" customWidth="1"/>
    <col min="9" max="11" width="23.575" customWidth="1"/>
  </cols>
  <sheetData>
    <row r="1" ht="17.25" customHeight="1" spans="11:11">
      <c r="K1" s="76" t="s">
        <v>685</v>
      </c>
    </row>
    <row r="2" ht="28.5" customHeight="1" spans="2:11">
      <c r="B2" s="135" t="s">
        <v>686</v>
      </c>
      <c r="C2" s="20"/>
      <c r="D2" s="20"/>
      <c r="E2" s="20"/>
      <c r="F2" s="20"/>
      <c r="G2" s="82"/>
      <c r="H2" s="20"/>
      <c r="I2" s="82"/>
      <c r="J2" s="82"/>
      <c r="K2" s="20"/>
    </row>
    <row r="3" ht="17.25" customHeight="1" spans="1:2">
      <c r="A3" t="str">
        <f>"单位名称："&amp;"曲靖市发展和改革委员会"</f>
        <v>单位名称：曲靖市发展和改革委员会</v>
      </c>
      <c r="B3" s="136"/>
    </row>
    <row r="4" ht="44.25" customHeight="1" spans="1:11">
      <c r="A4" s="137" t="s">
        <v>303</v>
      </c>
      <c r="B4" s="49" t="s">
        <v>445</v>
      </c>
      <c r="C4" s="49" t="s">
        <v>446</v>
      </c>
      <c r="D4" s="49" t="s">
        <v>447</v>
      </c>
      <c r="E4" s="49" t="s">
        <v>448</v>
      </c>
      <c r="F4" s="49" t="s">
        <v>449</v>
      </c>
      <c r="G4" s="56" t="s">
        <v>450</v>
      </c>
      <c r="H4" s="49" t="s">
        <v>451</v>
      </c>
      <c r="I4" s="56" t="s">
        <v>452</v>
      </c>
      <c r="J4" s="56" t="s">
        <v>453</v>
      </c>
      <c r="K4" s="49" t="s">
        <v>454</v>
      </c>
    </row>
    <row r="5" ht="14.25" customHeight="1" spans="1:11">
      <c r="A5" s="138">
        <v>1</v>
      </c>
      <c r="B5" s="139">
        <v>2</v>
      </c>
      <c r="C5" s="140">
        <v>3</v>
      </c>
      <c r="D5" s="141">
        <v>4</v>
      </c>
      <c r="E5" s="141">
        <v>5</v>
      </c>
      <c r="F5" s="141">
        <v>6</v>
      </c>
      <c r="G5" s="141">
        <v>7</v>
      </c>
      <c r="H5" s="140">
        <v>8</v>
      </c>
      <c r="I5" s="141">
        <v>8</v>
      </c>
      <c r="J5" s="140">
        <v>10</v>
      </c>
      <c r="K5" s="140">
        <v>11</v>
      </c>
    </row>
    <row r="6" ht="42" customHeight="1" spans="1:11">
      <c r="A6" s="14"/>
      <c r="B6" s="13"/>
      <c r="C6" s="142"/>
      <c r="D6" s="142"/>
      <c r="E6" s="142"/>
      <c r="F6" s="143"/>
      <c r="G6" s="144"/>
      <c r="H6" s="143"/>
      <c r="I6" s="144"/>
      <c r="J6" s="144"/>
      <c r="K6" s="143"/>
    </row>
    <row r="7" ht="51.75" customHeight="1" spans="1:11">
      <c r="A7" s="138"/>
      <c r="B7" s="13"/>
      <c r="C7" s="13"/>
      <c r="D7" s="13"/>
      <c r="E7" s="13"/>
      <c r="F7" s="13"/>
      <c r="G7" s="13"/>
      <c r="H7" s="13"/>
      <c r="I7" s="13"/>
      <c r="J7" s="13"/>
      <c r="K7" s="146"/>
    </row>
    <row r="8" customHeight="1" spans="1:2">
      <c r="A8" s="145" t="s">
        <v>687</v>
      </c>
      <c r="B8" s="145"/>
    </row>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C20" sqref="C20"/>
    </sheetView>
  </sheetViews>
  <sheetFormatPr defaultColWidth="9.14166666666667" defaultRowHeight="14.25" customHeight="1" outlineLevelCol="5"/>
  <cols>
    <col min="1" max="1" width="26.85" customWidth="1"/>
    <col min="2" max="2" width="34.2833333333333" customWidth="1"/>
    <col min="3" max="3" width="30.425" customWidth="1"/>
    <col min="4" max="4" width="28.7166666666667" customWidth="1"/>
    <col min="5" max="6" width="26.85" customWidth="1"/>
  </cols>
  <sheetData>
    <row r="1" ht="12" customHeight="1" spans="1:6">
      <c r="A1" s="111">
        <v>1</v>
      </c>
      <c r="B1" s="112">
        <v>0</v>
      </c>
      <c r="C1" s="111">
        <v>1</v>
      </c>
      <c r="D1" s="129"/>
      <c r="E1" s="129"/>
      <c r="F1" s="110" t="s">
        <v>688</v>
      </c>
    </row>
    <row r="2" ht="26.25" customHeight="1" spans="1:6">
      <c r="A2" s="115" t="s">
        <v>689</v>
      </c>
      <c r="B2" s="115" t="s">
        <v>689</v>
      </c>
      <c r="C2" s="116"/>
      <c r="D2" s="130"/>
      <c r="E2" s="130"/>
      <c r="F2" s="130"/>
    </row>
    <row r="3" ht="13.5" customHeight="1" spans="1:6">
      <c r="A3" s="4" t="str">
        <f>"单位名称："&amp;"曲靖市发展和改革委员会"</f>
        <v>单位名称：曲靖市发展和改革委员会</v>
      </c>
      <c r="B3" s="4" t="s">
        <v>690</v>
      </c>
      <c r="C3" s="111"/>
      <c r="D3" s="129"/>
      <c r="E3" s="129"/>
      <c r="F3" s="110" t="str">
        <f>"单位："&amp;"元"</f>
        <v>单位：元</v>
      </c>
    </row>
    <row r="4" ht="19.5" customHeight="1" spans="1:6">
      <c r="A4" s="70" t="s">
        <v>691</v>
      </c>
      <c r="B4" s="131" t="s">
        <v>45</v>
      </c>
      <c r="C4" s="70" t="s">
        <v>46</v>
      </c>
      <c r="D4" s="10" t="s">
        <v>692</v>
      </c>
      <c r="E4" s="10"/>
      <c r="F4" s="10"/>
    </row>
    <row r="5" ht="18.75" customHeight="1" spans="1:6">
      <c r="A5" s="70"/>
      <c r="B5" s="132"/>
      <c r="C5" s="70"/>
      <c r="D5" s="10" t="s">
        <v>27</v>
      </c>
      <c r="E5" s="10" t="s">
        <v>47</v>
      </c>
      <c r="F5" s="10" t="s">
        <v>48</v>
      </c>
    </row>
    <row r="6" ht="23.25" customHeight="1" spans="1:6">
      <c r="A6" s="56">
        <v>1</v>
      </c>
      <c r="B6" s="123" t="s">
        <v>176</v>
      </c>
      <c r="C6" s="56">
        <v>3</v>
      </c>
      <c r="D6" s="69">
        <v>4</v>
      </c>
      <c r="E6" s="69">
        <v>5</v>
      </c>
      <c r="F6" s="69">
        <v>6</v>
      </c>
    </row>
    <row r="7" ht="23.25" customHeight="1" spans="1:6">
      <c r="A7" s="13"/>
      <c r="B7" s="14"/>
      <c r="C7" s="14"/>
      <c r="D7" s="42"/>
      <c r="E7" s="42"/>
      <c r="F7" s="42"/>
    </row>
    <row r="8" ht="24" customHeight="1" spans="1:6">
      <c r="A8" s="14"/>
      <c r="B8" s="13"/>
      <c r="C8" s="13"/>
      <c r="D8" s="42"/>
      <c r="E8" s="42"/>
      <c r="F8" s="42"/>
    </row>
    <row r="9" ht="18.75" customHeight="1" spans="1:6">
      <c r="A9" s="133" t="s">
        <v>158</v>
      </c>
      <c r="B9" s="133" t="s">
        <v>158</v>
      </c>
      <c r="C9" s="134" t="s">
        <v>158</v>
      </c>
      <c r="D9" s="42"/>
      <c r="E9" s="42"/>
      <c r="F9" s="42"/>
    </row>
    <row r="10" customHeight="1" spans="1:1">
      <c r="A10" t="s">
        <v>693</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C18" sqref="C18"/>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11">
        <v>1</v>
      </c>
      <c r="B1" s="112">
        <v>0</v>
      </c>
      <c r="C1" s="111">
        <v>1</v>
      </c>
      <c r="D1" s="113"/>
      <c r="E1" s="113"/>
      <c r="F1" s="114" t="s">
        <v>688</v>
      </c>
    </row>
    <row r="2" ht="26.25" customHeight="1" spans="1:6">
      <c r="A2" s="115" t="s">
        <v>694</v>
      </c>
      <c r="B2" s="115" t="s">
        <v>689</v>
      </c>
      <c r="C2" s="116"/>
      <c r="D2" s="117"/>
      <c r="E2" s="117"/>
      <c r="F2" s="117"/>
    </row>
    <row r="3" ht="13.5" customHeight="1" spans="1:6">
      <c r="A3" s="4" t="str">
        <f>"单位名称："&amp;"曲靖市发展和改革委员会"</f>
        <v>单位名称：曲靖市发展和改革委员会</v>
      </c>
      <c r="B3" s="118" t="s">
        <v>690</v>
      </c>
      <c r="C3" s="111"/>
      <c r="D3" s="113"/>
      <c r="E3" s="113"/>
      <c r="F3" s="110" t="str">
        <f>"单位："&amp;"元"</f>
        <v>单位：元</v>
      </c>
    </row>
    <row r="4" ht="19.5" customHeight="1" spans="1:6">
      <c r="A4" s="119" t="s">
        <v>691</v>
      </c>
      <c r="B4" s="120" t="s">
        <v>45</v>
      </c>
      <c r="C4" s="119" t="s">
        <v>46</v>
      </c>
      <c r="D4" s="36" t="s">
        <v>695</v>
      </c>
      <c r="E4" s="37"/>
      <c r="F4" s="38"/>
    </row>
    <row r="5" ht="18.75" customHeight="1" spans="1:6">
      <c r="A5" s="121"/>
      <c r="B5" s="122"/>
      <c r="C5" s="121"/>
      <c r="D5" s="25" t="s">
        <v>27</v>
      </c>
      <c r="E5" s="36" t="s">
        <v>47</v>
      </c>
      <c r="F5" s="25" t="s">
        <v>48</v>
      </c>
    </row>
    <row r="6" ht="18.75" customHeight="1" spans="1:6">
      <c r="A6" s="56">
        <v>1</v>
      </c>
      <c r="B6" s="123" t="s">
        <v>176</v>
      </c>
      <c r="C6" s="56">
        <v>3</v>
      </c>
      <c r="D6" s="69">
        <v>4</v>
      </c>
      <c r="E6" s="69">
        <v>5</v>
      </c>
      <c r="F6" s="69">
        <v>6</v>
      </c>
    </row>
    <row r="7" ht="21" customHeight="1" spans="1:6">
      <c r="A7" s="13"/>
      <c r="B7" s="124"/>
      <c r="C7" s="124"/>
      <c r="D7" s="42"/>
      <c r="E7" s="42"/>
      <c r="F7" s="42"/>
    </row>
    <row r="8" ht="21" customHeight="1" spans="1:6">
      <c r="A8" s="124"/>
      <c r="B8" s="13"/>
      <c r="C8" s="13"/>
      <c r="D8" s="42"/>
      <c r="E8" s="42"/>
      <c r="F8" s="42"/>
    </row>
    <row r="9" ht="18.75" customHeight="1" spans="1:6">
      <c r="A9" s="125" t="s">
        <v>158</v>
      </c>
      <c r="B9" s="125" t="s">
        <v>158</v>
      </c>
      <c r="C9" s="126" t="s">
        <v>158</v>
      </c>
      <c r="D9" s="42"/>
      <c r="E9" s="42"/>
      <c r="F9" s="42"/>
    </row>
    <row r="10" customHeight="1" spans="1:3">
      <c r="A10" s="127" t="s">
        <v>693</v>
      </c>
      <c r="B10" s="128"/>
      <c r="C10" s="127"/>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3"/>
  <sheetViews>
    <sheetView topLeftCell="A9" workbookViewId="0">
      <selection activeCell="F19" sqref="F12:F16 F19:F21"/>
    </sheetView>
  </sheetViews>
  <sheetFormatPr defaultColWidth="9.14166666666667" defaultRowHeight="14.25" customHeight="1"/>
  <cols>
    <col min="1" max="2" width="23.575" customWidth="1"/>
    <col min="3" max="3" width="27" customWidth="1"/>
    <col min="4" max="5" width="23.575" customWidth="1"/>
    <col min="6" max="6" width="33.85"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76"/>
      <c r="P1" s="76"/>
      <c r="Q1" s="43" t="s">
        <v>696</v>
      </c>
    </row>
    <row r="2" ht="27.75" customHeight="1" spans="1:17">
      <c r="A2" s="44" t="s">
        <v>697</v>
      </c>
      <c r="B2" s="20"/>
      <c r="C2" s="20"/>
      <c r="D2" s="20"/>
      <c r="E2" s="20"/>
      <c r="F2" s="20"/>
      <c r="G2" s="20"/>
      <c r="H2" s="20"/>
      <c r="I2" s="20"/>
      <c r="J2" s="20"/>
      <c r="K2" s="82"/>
      <c r="L2" s="20"/>
      <c r="M2" s="20"/>
      <c r="N2" s="20"/>
      <c r="O2" s="82"/>
      <c r="P2" s="82"/>
      <c r="Q2" s="20"/>
    </row>
    <row r="3" ht="18.75" customHeight="1" spans="1:17">
      <c r="A3" s="45" t="str">
        <f>"单位名称："&amp;"曲靖市发展和改革委员会"</f>
        <v>单位名称：曲靖市发展和改革委员会</v>
      </c>
      <c r="B3" s="22"/>
      <c r="C3" s="22"/>
      <c r="D3" s="22"/>
      <c r="E3" s="22"/>
      <c r="F3" s="22"/>
      <c r="G3" s="22"/>
      <c r="H3" s="22"/>
      <c r="I3" s="22"/>
      <c r="J3" s="22"/>
      <c r="O3" s="97"/>
      <c r="P3" s="97"/>
      <c r="Q3" s="110" t="str">
        <f>"单位："&amp;"万元"</f>
        <v>单位：万元</v>
      </c>
    </row>
    <row r="4" ht="15.75" customHeight="1" spans="1:17">
      <c r="A4" s="24" t="s">
        <v>698</v>
      </c>
      <c r="B4" s="84" t="s">
        <v>699</v>
      </c>
      <c r="C4" s="84" t="s">
        <v>700</v>
      </c>
      <c r="D4" s="84" t="s">
        <v>701</v>
      </c>
      <c r="E4" s="84" t="s">
        <v>702</v>
      </c>
      <c r="F4" s="84" t="s">
        <v>703</v>
      </c>
      <c r="G4" s="47" t="s">
        <v>309</v>
      </c>
      <c r="H4" s="47"/>
      <c r="I4" s="47"/>
      <c r="J4" s="47"/>
      <c r="K4" s="98"/>
      <c r="L4" s="47"/>
      <c r="M4" s="47"/>
      <c r="N4" s="47"/>
      <c r="O4" s="99"/>
      <c r="P4" s="98"/>
      <c r="Q4" s="48"/>
    </row>
    <row r="5" ht="17.25" customHeight="1" spans="1:17">
      <c r="A5" s="27"/>
      <c r="B5" s="86"/>
      <c r="C5" s="86"/>
      <c r="D5" s="86"/>
      <c r="E5" s="86"/>
      <c r="F5" s="86"/>
      <c r="G5" s="86" t="s">
        <v>27</v>
      </c>
      <c r="H5" s="86" t="s">
        <v>30</v>
      </c>
      <c r="I5" s="86" t="s">
        <v>704</v>
      </c>
      <c r="J5" s="86" t="s">
        <v>705</v>
      </c>
      <c r="K5" s="87" t="s">
        <v>706</v>
      </c>
      <c r="L5" s="100" t="s">
        <v>34</v>
      </c>
      <c r="M5" s="100"/>
      <c r="N5" s="100"/>
      <c r="O5" s="101"/>
      <c r="P5" s="106"/>
      <c r="Q5" s="88"/>
    </row>
    <row r="6" ht="54" customHeight="1" spans="1:17">
      <c r="A6" s="30"/>
      <c r="B6" s="88"/>
      <c r="C6" s="88"/>
      <c r="D6" s="88"/>
      <c r="E6" s="88"/>
      <c r="F6" s="88"/>
      <c r="G6" s="88"/>
      <c r="H6" s="88" t="s">
        <v>29</v>
      </c>
      <c r="I6" s="88"/>
      <c r="J6" s="88"/>
      <c r="K6" s="89"/>
      <c r="L6" s="88" t="s">
        <v>29</v>
      </c>
      <c r="M6" s="88" t="s">
        <v>35</v>
      </c>
      <c r="N6" s="88" t="s">
        <v>318</v>
      </c>
      <c r="O6" s="57" t="s">
        <v>37</v>
      </c>
      <c r="P6" s="89" t="s">
        <v>38</v>
      </c>
      <c r="Q6" s="88" t="s">
        <v>39</v>
      </c>
    </row>
    <row r="7" ht="15" customHeight="1" spans="1:17">
      <c r="A7" s="31">
        <v>1</v>
      </c>
      <c r="B7" s="107">
        <v>2</v>
      </c>
      <c r="C7" s="107">
        <v>3</v>
      </c>
      <c r="D7" s="107">
        <v>4</v>
      </c>
      <c r="E7" s="107">
        <v>5</v>
      </c>
      <c r="F7" s="107">
        <v>6</v>
      </c>
      <c r="G7" s="108">
        <v>7</v>
      </c>
      <c r="H7" s="108">
        <v>8</v>
      </c>
      <c r="I7" s="108">
        <v>9</v>
      </c>
      <c r="J7" s="108">
        <v>10</v>
      </c>
      <c r="K7" s="108">
        <v>11</v>
      </c>
      <c r="L7" s="108">
        <v>12</v>
      </c>
      <c r="M7" s="108">
        <v>13</v>
      </c>
      <c r="N7" s="108">
        <v>14</v>
      </c>
      <c r="O7" s="108">
        <v>15</v>
      </c>
      <c r="P7" s="108">
        <v>16</v>
      </c>
      <c r="Q7" s="108">
        <v>17</v>
      </c>
    </row>
    <row r="8" ht="21" customHeight="1" spans="1:17">
      <c r="A8" s="13" t="s">
        <v>707</v>
      </c>
      <c r="B8" s="90"/>
      <c r="C8" s="90"/>
      <c r="D8" s="90"/>
      <c r="E8" s="109"/>
      <c r="F8" s="15">
        <v>21.878</v>
      </c>
      <c r="G8" s="15">
        <v>137.028</v>
      </c>
      <c r="H8" s="15">
        <v>137.028</v>
      </c>
      <c r="I8" s="15"/>
      <c r="J8" s="15"/>
      <c r="K8" s="15"/>
      <c r="L8" s="15"/>
      <c r="M8" s="15"/>
      <c r="N8" s="15"/>
      <c r="O8" s="15"/>
      <c r="P8" s="15"/>
      <c r="Q8" s="15"/>
    </row>
    <row r="9" ht="25.5" customHeight="1" spans="1:17">
      <c r="A9" s="13" t="s">
        <v>240</v>
      </c>
      <c r="B9" s="13" t="s">
        <v>708</v>
      </c>
      <c r="C9" s="13" t="s">
        <v>709</v>
      </c>
      <c r="D9" s="13" t="s">
        <v>710</v>
      </c>
      <c r="E9" s="13" t="s">
        <v>175</v>
      </c>
      <c r="F9" s="15"/>
      <c r="G9" s="15">
        <v>1.45</v>
      </c>
      <c r="H9" s="15">
        <v>1.45</v>
      </c>
      <c r="I9" s="15"/>
      <c r="J9" s="15"/>
      <c r="K9" s="15"/>
      <c r="L9" s="15"/>
      <c r="M9" s="15"/>
      <c r="N9" s="15"/>
      <c r="O9" s="15"/>
      <c r="P9" s="15"/>
      <c r="Q9" s="15"/>
    </row>
    <row r="10" ht="25.5" customHeight="1" spans="1:17">
      <c r="A10" s="13" t="s">
        <v>240</v>
      </c>
      <c r="B10" s="13" t="s">
        <v>711</v>
      </c>
      <c r="C10" s="13" t="s">
        <v>712</v>
      </c>
      <c r="D10" s="13" t="s">
        <v>710</v>
      </c>
      <c r="E10" s="13" t="s">
        <v>175</v>
      </c>
      <c r="F10" s="15">
        <v>4</v>
      </c>
      <c r="G10" s="15">
        <v>4</v>
      </c>
      <c r="H10" s="15">
        <v>4</v>
      </c>
      <c r="I10" s="15"/>
      <c r="J10" s="15"/>
      <c r="K10" s="15"/>
      <c r="L10" s="15"/>
      <c r="M10" s="15"/>
      <c r="N10" s="15"/>
      <c r="O10" s="15"/>
      <c r="P10" s="15"/>
      <c r="Q10" s="15"/>
    </row>
    <row r="11" ht="25.5" customHeight="1" spans="1:17">
      <c r="A11" s="13" t="s">
        <v>240</v>
      </c>
      <c r="B11" s="13" t="s">
        <v>713</v>
      </c>
      <c r="C11" s="13" t="s">
        <v>714</v>
      </c>
      <c r="D11" s="13" t="s">
        <v>710</v>
      </c>
      <c r="E11" s="13" t="s">
        <v>175</v>
      </c>
      <c r="F11" s="15"/>
      <c r="G11" s="15">
        <v>9.5</v>
      </c>
      <c r="H11" s="15">
        <v>9.5</v>
      </c>
      <c r="I11" s="15"/>
      <c r="J11" s="15"/>
      <c r="K11" s="15"/>
      <c r="L11" s="15"/>
      <c r="M11" s="15"/>
      <c r="N11" s="15"/>
      <c r="O11" s="15"/>
      <c r="P11" s="15"/>
      <c r="Q11" s="15"/>
    </row>
    <row r="12" ht="25.5" customHeight="1" spans="1:17">
      <c r="A12" s="13" t="s">
        <v>408</v>
      </c>
      <c r="B12" s="13" t="s">
        <v>715</v>
      </c>
      <c r="C12" s="13" t="s">
        <v>716</v>
      </c>
      <c r="D12" s="13" t="s">
        <v>717</v>
      </c>
      <c r="E12" s="13" t="s">
        <v>179</v>
      </c>
      <c r="F12" s="15">
        <v>3.1</v>
      </c>
      <c r="G12" s="15">
        <v>3.1</v>
      </c>
      <c r="H12" s="15">
        <v>3.1</v>
      </c>
      <c r="I12" s="15"/>
      <c r="J12" s="15"/>
      <c r="K12" s="15"/>
      <c r="L12" s="15"/>
      <c r="M12" s="15"/>
      <c r="N12" s="15"/>
      <c r="O12" s="15"/>
      <c r="P12" s="15"/>
      <c r="Q12" s="15"/>
    </row>
    <row r="13" ht="25.5" customHeight="1" spans="1:17">
      <c r="A13" s="13" t="s">
        <v>408</v>
      </c>
      <c r="B13" s="13" t="s">
        <v>718</v>
      </c>
      <c r="C13" s="13" t="s">
        <v>719</v>
      </c>
      <c r="D13" s="13" t="s">
        <v>717</v>
      </c>
      <c r="E13" s="13" t="s">
        <v>175</v>
      </c>
      <c r="F13" s="15">
        <v>2.751</v>
      </c>
      <c r="G13" s="15">
        <v>2.751</v>
      </c>
      <c r="H13" s="15">
        <v>2.751</v>
      </c>
      <c r="I13" s="15"/>
      <c r="J13" s="15"/>
      <c r="K13" s="15"/>
      <c r="L13" s="15"/>
      <c r="M13" s="15"/>
      <c r="N13" s="15"/>
      <c r="O13" s="15"/>
      <c r="P13" s="15"/>
      <c r="Q13" s="15"/>
    </row>
    <row r="14" ht="25.5" customHeight="1" spans="1:17">
      <c r="A14" s="13" t="s">
        <v>408</v>
      </c>
      <c r="B14" s="13" t="s">
        <v>720</v>
      </c>
      <c r="C14" s="13" t="s">
        <v>721</v>
      </c>
      <c r="D14" s="13" t="s">
        <v>722</v>
      </c>
      <c r="E14" s="13" t="s">
        <v>176</v>
      </c>
      <c r="F14" s="15">
        <v>0.9</v>
      </c>
      <c r="G14" s="15">
        <v>0.9</v>
      </c>
      <c r="H14" s="15">
        <v>0.9</v>
      </c>
      <c r="I14" s="15"/>
      <c r="J14" s="15"/>
      <c r="K14" s="15"/>
      <c r="L14" s="15"/>
      <c r="M14" s="15"/>
      <c r="N14" s="15"/>
      <c r="O14" s="15"/>
      <c r="P14" s="15"/>
      <c r="Q14" s="15"/>
    </row>
    <row r="15" ht="25.5" customHeight="1" spans="1:17">
      <c r="A15" s="13" t="s">
        <v>408</v>
      </c>
      <c r="B15" s="13" t="s">
        <v>723</v>
      </c>
      <c r="C15" s="13" t="s">
        <v>724</v>
      </c>
      <c r="D15" s="13" t="s">
        <v>722</v>
      </c>
      <c r="E15" s="13" t="s">
        <v>176</v>
      </c>
      <c r="F15" s="15">
        <v>0.449</v>
      </c>
      <c r="G15" s="15">
        <v>0.449</v>
      </c>
      <c r="H15" s="15">
        <v>0.449</v>
      </c>
      <c r="I15" s="15"/>
      <c r="J15" s="15"/>
      <c r="K15" s="15"/>
      <c r="L15" s="15"/>
      <c r="M15" s="15"/>
      <c r="N15" s="15"/>
      <c r="O15" s="15"/>
      <c r="P15" s="15"/>
      <c r="Q15" s="15"/>
    </row>
    <row r="16" ht="25.5" customHeight="1" spans="1:17">
      <c r="A16" s="13" t="s">
        <v>408</v>
      </c>
      <c r="B16" s="13" t="s">
        <v>725</v>
      </c>
      <c r="C16" s="13" t="s">
        <v>726</v>
      </c>
      <c r="D16" s="13" t="s">
        <v>727</v>
      </c>
      <c r="E16" s="13" t="s">
        <v>728</v>
      </c>
      <c r="F16" s="15">
        <v>6.82</v>
      </c>
      <c r="G16" s="15">
        <v>6.82</v>
      </c>
      <c r="H16" s="15">
        <v>6.82</v>
      </c>
      <c r="I16" s="15"/>
      <c r="J16" s="15"/>
      <c r="K16" s="15"/>
      <c r="L16" s="15"/>
      <c r="M16" s="15"/>
      <c r="N16" s="15"/>
      <c r="O16" s="15"/>
      <c r="P16" s="15"/>
      <c r="Q16" s="15"/>
    </row>
    <row r="17" ht="25.5" customHeight="1" spans="1:17">
      <c r="A17" s="13" t="s">
        <v>729</v>
      </c>
      <c r="B17" s="13" t="s">
        <v>730</v>
      </c>
      <c r="C17" s="13" t="s">
        <v>709</v>
      </c>
      <c r="D17" s="13" t="s">
        <v>710</v>
      </c>
      <c r="E17" s="13" t="s">
        <v>175</v>
      </c>
      <c r="F17" s="15"/>
      <c r="G17" s="15">
        <v>1.2</v>
      </c>
      <c r="H17" s="15">
        <v>1.2</v>
      </c>
      <c r="I17" s="15"/>
      <c r="J17" s="15"/>
      <c r="K17" s="15"/>
      <c r="L17" s="15"/>
      <c r="M17" s="15"/>
      <c r="N17" s="15"/>
      <c r="O17" s="15"/>
      <c r="P17" s="15"/>
      <c r="Q17" s="15"/>
    </row>
    <row r="18" ht="25.5" customHeight="1" spans="1:17">
      <c r="A18" s="13" t="s">
        <v>729</v>
      </c>
      <c r="B18" s="13" t="s">
        <v>731</v>
      </c>
      <c r="C18" s="13" t="s">
        <v>714</v>
      </c>
      <c r="D18" s="13" t="s">
        <v>710</v>
      </c>
      <c r="E18" s="13" t="s">
        <v>175</v>
      </c>
      <c r="F18" s="15"/>
      <c r="G18" s="15">
        <v>3</v>
      </c>
      <c r="H18" s="15">
        <v>3</v>
      </c>
      <c r="I18" s="15"/>
      <c r="J18" s="15"/>
      <c r="K18" s="15"/>
      <c r="L18" s="15"/>
      <c r="M18" s="15"/>
      <c r="N18" s="15"/>
      <c r="O18" s="15"/>
      <c r="P18" s="15"/>
      <c r="Q18" s="15"/>
    </row>
    <row r="19" ht="25.5" customHeight="1" spans="1:17">
      <c r="A19" s="13" t="s">
        <v>732</v>
      </c>
      <c r="B19" s="13" t="s">
        <v>733</v>
      </c>
      <c r="C19" s="13" t="s">
        <v>734</v>
      </c>
      <c r="D19" s="13" t="s">
        <v>717</v>
      </c>
      <c r="E19" s="13" t="s">
        <v>176</v>
      </c>
      <c r="F19" s="15">
        <v>2.42</v>
      </c>
      <c r="G19" s="15">
        <v>2.42</v>
      </c>
      <c r="H19" s="15">
        <v>2.42</v>
      </c>
      <c r="I19" s="15"/>
      <c r="J19" s="15"/>
      <c r="K19" s="15"/>
      <c r="L19" s="15"/>
      <c r="M19" s="15"/>
      <c r="N19" s="15"/>
      <c r="O19" s="15"/>
      <c r="P19" s="15"/>
      <c r="Q19" s="15"/>
    </row>
    <row r="20" ht="25.5" customHeight="1" spans="1:17">
      <c r="A20" s="13" t="s">
        <v>732</v>
      </c>
      <c r="B20" s="13" t="s">
        <v>735</v>
      </c>
      <c r="C20" s="13" t="s">
        <v>736</v>
      </c>
      <c r="D20" s="13" t="s">
        <v>717</v>
      </c>
      <c r="E20" s="13" t="s">
        <v>175</v>
      </c>
      <c r="F20" s="15">
        <v>0.125</v>
      </c>
      <c r="G20" s="15">
        <v>0.125</v>
      </c>
      <c r="H20" s="15">
        <v>0.125</v>
      </c>
      <c r="I20" s="15"/>
      <c r="J20" s="15"/>
      <c r="K20" s="15"/>
      <c r="L20" s="15"/>
      <c r="M20" s="15"/>
      <c r="N20" s="15"/>
      <c r="O20" s="15"/>
      <c r="P20" s="15"/>
      <c r="Q20" s="15"/>
    </row>
    <row r="21" ht="25.5" customHeight="1" spans="1:17">
      <c r="A21" s="13" t="s">
        <v>732</v>
      </c>
      <c r="B21" s="13" t="s">
        <v>737</v>
      </c>
      <c r="C21" s="13" t="s">
        <v>738</v>
      </c>
      <c r="D21" s="13" t="s">
        <v>710</v>
      </c>
      <c r="E21" s="13" t="s">
        <v>175</v>
      </c>
      <c r="F21" s="15">
        <v>1.313</v>
      </c>
      <c r="G21" s="15">
        <v>1.313</v>
      </c>
      <c r="H21" s="15">
        <v>1.313</v>
      </c>
      <c r="I21" s="15"/>
      <c r="J21" s="15"/>
      <c r="K21" s="15"/>
      <c r="L21" s="15"/>
      <c r="M21" s="15"/>
      <c r="N21" s="15"/>
      <c r="O21" s="15"/>
      <c r="P21" s="15"/>
      <c r="Q21" s="15"/>
    </row>
    <row r="22" ht="25.5" customHeight="1" spans="1:17">
      <c r="A22" s="13" t="s">
        <v>732</v>
      </c>
      <c r="B22" s="13" t="s">
        <v>739</v>
      </c>
      <c r="C22" s="13" t="s">
        <v>740</v>
      </c>
      <c r="D22" s="13" t="s">
        <v>710</v>
      </c>
      <c r="E22" s="13" t="s">
        <v>175</v>
      </c>
      <c r="F22" s="15"/>
      <c r="G22" s="15">
        <v>100</v>
      </c>
      <c r="H22" s="15">
        <v>100</v>
      </c>
      <c r="I22" s="15"/>
      <c r="J22" s="15"/>
      <c r="K22" s="15"/>
      <c r="L22" s="15"/>
      <c r="M22" s="15"/>
      <c r="N22" s="15"/>
      <c r="O22" s="15"/>
      <c r="P22" s="15"/>
      <c r="Q22" s="15"/>
    </row>
    <row r="23" ht="21" customHeight="1" spans="1:17">
      <c r="A23" s="92" t="s">
        <v>158</v>
      </c>
      <c r="B23" s="93"/>
      <c r="C23" s="93"/>
      <c r="D23" s="93"/>
      <c r="E23" s="109"/>
      <c r="F23" s="15">
        <v>21.878</v>
      </c>
      <c r="G23" s="15">
        <v>137.028</v>
      </c>
      <c r="H23" s="15">
        <v>137.028</v>
      </c>
      <c r="I23" s="15"/>
      <c r="J23" s="15"/>
      <c r="K23" s="15"/>
      <c r="L23" s="15"/>
      <c r="M23" s="15"/>
      <c r="N23" s="15"/>
      <c r="O23" s="15"/>
      <c r="P23" s="15"/>
      <c r="Q23" s="15"/>
    </row>
  </sheetData>
  <mergeCells count="16">
    <mergeCell ref="A2:Q2"/>
    <mergeCell ref="A3:F3"/>
    <mergeCell ref="G4:Q4"/>
    <mergeCell ref="L5:Q5"/>
    <mergeCell ref="A23:E2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2"/>
  <sheetViews>
    <sheetView topLeftCell="D1" workbookViewId="0">
      <selection activeCell="G18" sqref="G18"/>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79"/>
      <c r="B1" s="79"/>
      <c r="C1" s="79"/>
      <c r="D1" s="80"/>
      <c r="E1" s="80"/>
      <c r="F1" s="80"/>
      <c r="G1" s="80"/>
      <c r="H1" s="79"/>
      <c r="I1" s="79"/>
      <c r="J1" s="79"/>
      <c r="K1" s="79"/>
      <c r="L1" s="95"/>
      <c r="M1" s="79"/>
      <c r="N1" s="79"/>
      <c r="O1" s="79"/>
      <c r="P1" s="76"/>
      <c r="Q1" s="102"/>
      <c r="R1" s="103" t="s">
        <v>741</v>
      </c>
    </row>
    <row r="2" ht="27.75" customHeight="1" spans="1:18">
      <c r="A2" s="44" t="s">
        <v>742</v>
      </c>
      <c r="B2" s="81"/>
      <c r="C2" s="81"/>
      <c r="D2" s="82"/>
      <c r="E2" s="82"/>
      <c r="F2" s="82"/>
      <c r="G2" s="82"/>
      <c r="H2" s="81"/>
      <c r="I2" s="81"/>
      <c r="J2" s="81"/>
      <c r="K2" s="81"/>
      <c r="L2" s="96"/>
      <c r="M2" s="81"/>
      <c r="N2" s="81"/>
      <c r="O2" s="81"/>
      <c r="P2" s="82"/>
      <c r="Q2" s="96"/>
      <c r="R2" s="81"/>
    </row>
    <row r="3" ht="18.75" customHeight="1" spans="1:18">
      <c r="A3" s="83" t="str">
        <f>"单位名称："&amp;"曲靖市发展和改革委员会"</f>
        <v>单位名称：曲靖市发展和改革委员会</v>
      </c>
      <c r="B3" s="65"/>
      <c r="C3" s="65"/>
      <c r="D3" s="67"/>
      <c r="E3" s="67"/>
      <c r="F3" s="67"/>
      <c r="G3" s="67"/>
      <c r="H3" s="65"/>
      <c r="I3" s="65"/>
      <c r="J3" s="65"/>
      <c r="K3" s="65"/>
      <c r="L3" s="95"/>
      <c r="M3" s="79"/>
      <c r="N3" s="79"/>
      <c r="O3" s="79"/>
      <c r="P3" s="97"/>
      <c r="Q3" s="104"/>
      <c r="R3" s="105" t="str">
        <f>"单位："&amp;"元"</f>
        <v>单位：元</v>
      </c>
    </row>
    <row r="4" ht="15.75" customHeight="1" spans="1:18">
      <c r="A4" s="24" t="s">
        <v>698</v>
      </c>
      <c r="B4" s="84" t="s">
        <v>743</v>
      </c>
      <c r="C4" s="84" t="s">
        <v>744</v>
      </c>
      <c r="D4" s="85" t="s">
        <v>745</v>
      </c>
      <c r="E4" s="85" t="s">
        <v>746</v>
      </c>
      <c r="F4" s="85" t="s">
        <v>747</v>
      </c>
      <c r="G4" s="85" t="s">
        <v>748</v>
      </c>
      <c r="H4" s="47" t="s">
        <v>309</v>
      </c>
      <c r="I4" s="47"/>
      <c r="J4" s="47"/>
      <c r="K4" s="47"/>
      <c r="L4" s="98"/>
      <c r="M4" s="47"/>
      <c r="N4" s="47"/>
      <c r="O4" s="47"/>
      <c r="P4" s="99"/>
      <c r="Q4" s="98"/>
      <c r="R4" s="48"/>
    </row>
    <row r="5" ht="17.25" customHeight="1" spans="1:18">
      <c r="A5" s="27"/>
      <c r="B5" s="86"/>
      <c r="C5" s="86"/>
      <c r="D5" s="87"/>
      <c r="E5" s="87"/>
      <c r="F5" s="87"/>
      <c r="G5" s="87"/>
      <c r="H5" s="86" t="s">
        <v>27</v>
      </c>
      <c r="I5" s="86" t="s">
        <v>30</v>
      </c>
      <c r="J5" s="86" t="s">
        <v>704</v>
      </c>
      <c r="K5" s="86" t="s">
        <v>705</v>
      </c>
      <c r="L5" s="87" t="s">
        <v>706</v>
      </c>
      <c r="M5" s="100" t="s">
        <v>749</v>
      </c>
      <c r="N5" s="100"/>
      <c r="O5" s="100"/>
      <c r="P5" s="101"/>
      <c r="Q5" s="106"/>
      <c r="R5" s="88"/>
    </row>
    <row r="6" ht="54" customHeight="1" spans="1:18">
      <c r="A6" s="30"/>
      <c r="B6" s="88"/>
      <c r="C6" s="88"/>
      <c r="D6" s="89"/>
      <c r="E6" s="89"/>
      <c r="F6" s="89"/>
      <c r="G6" s="89"/>
      <c r="H6" s="88"/>
      <c r="I6" s="88" t="s">
        <v>29</v>
      </c>
      <c r="J6" s="88"/>
      <c r="K6" s="88"/>
      <c r="L6" s="89"/>
      <c r="M6" s="88" t="s">
        <v>29</v>
      </c>
      <c r="N6" s="88" t="s">
        <v>35</v>
      </c>
      <c r="O6" s="88" t="s">
        <v>318</v>
      </c>
      <c r="P6" s="57" t="s">
        <v>37</v>
      </c>
      <c r="Q6" s="89" t="s">
        <v>38</v>
      </c>
      <c r="R6" s="88" t="s">
        <v>39</v>
      </c>
    </row>
    <row r="7" ht="15" customHeight="1" spans="1:18">
      <c r="A7" s="30">
        <v>1</v>
      </c>
      <c r="B7" s="88">
        <v>2</v>
      </c>
      <c r="C7" s="88">
        <v>3</v>
      </c>
      <c r="D7" s="89">
        <v>4</v>
      </c>
      <c r="E7" s="89">
        <v>5</v>
      </c>
      <c r="F7" s="89">
        <v>6</v>
      </c>
      <c r="G7" s="89">
        <v>7</v>
      </c>
      <c r="H7" s="89">
        <v>8</v>
      </c>
      <c r="I7" s="89">
        <v>9</v>
      </c>
      <c r="J7" s="89">
        <v>10</v>
      </c>
      <c r="K7" s="89">
        <v>11</v>
      </c>
      <c r="L7" s="89">
        <v>12</v>
      </c>
      <c r="M7" s="89">
        <v>13</v>
      </c>
      <c r="N7" s="89">
        <v>14</v>
      </c>
      <c r="O7" s="89">
        <v>15</v>
      </c>
      <c r="P7" s="89">
        <v>16</v>
      </c>
      <c r="Q7" s="89">
        <v>17</v>
      </c>
      <c r="R7" s="89">
        <v>18</v>
      </c>
    </row>
    <row r="8" ht="21" customHeight="1" spans="1:18">
      <c r="A8" s="13" t="s">
        <v>41</v>
      </c>
      <c r="B8" s="90"/>
      <c r="C8" s="90"/>
      <c r="D8" s="91"/>
      <c r="E8" s="91"/>
      <c r="F8" s="91"/>
      <c r="G8" s="91"/>
      <c r="H8" s="15">
        <v>63.42</v>
      </c>
      <c r="I8" s="15">
        <v>63.42</v>
      </c>
      <c r="J8" s="15"/>
      <c r="K8" s="15"/>
      <c r="L8" s="15"/>
      <c r="M8" s="15"/>
      <c r="N8" s="15"/>
      <c r="O8" s="15"/>
      <c r="P8" s="15"/>
      <c r="Q8" s="15"/>
      <c r="R8" s="15"/>
    </row>
    <row r="9" ht="21" customHeight="1" spans="1:18">
      <c r="A9" s="58" t="s">
        <v>41</v>
      </c>
      <c r="B9" s="13"/>
      <c r="C9" s="13"/>
      <c r="D9" s="13"/>
      <c r="E9" s="13"/>
      <c r="F9" s="13"/>
      <c r="G9" s="13"/>
      <c r="H9" s="15">
        <v>63.42</v>
      </c>
      <c r="I9" s="15">
        <v>63.42</v>
      </c>
      <c r="J9" s="15"/>
      <c r="K9" s="15"/>
      <c r="L9" s="15"/>
      <c r="M9" s="15"/>
      <c r="N9" s="15"/>
      <c r="O9" s="15"/>
      <c r="P9" s="15"/>
      <c r="Q9" s="15"/>
      <c r="R9" s="15"/>
    </row>
    <row r="10" ht="21" customHeight="1" spans="1:18">
      <c r="A10" s="13" t="s">
        <v>433</v>
      </c>
      <c r="B10" s="13" t="s">
        <v>750</v>
      </c>
      <c r="C10" s="13" t="s">
        <v>751</v>
      </c>
      <c r="D10" s="13" t="s">
        <v>48</v>
      </c>
      <c r="E10" s="13"/>
      <c r="F10" s="13" t="s">
        <v>57</v>
      </c>
      <c r="G10" s="13" t="s">
        <v>750</v>
      </c>
      <c r="H10" s="15">
        <v>58.92</v>
      </c>
      <c r="I10" s="15">
        <v>58.92</v>
      </c>
      <c r="J10" s="15"/>
      <c r="K10" s="15"/>
      <c r="L10" s="15"/>
      <c r="M10" s="15"/>
      <c r="N10" s="15"/>
      <c r="O10" s="15"/>
      <c r="P10" s="15"/>
      <c r="Q10" s="15"/>
      <c r="R10" s="15"/>
    </row>
    <row r="11" ht="21" customHeight="1" spans="1:18">
      <c r="A11" s="13" t="s">
        <v>433</v>
      </c>
      <c r="B11" s="13" t="s">
        <v>752</v>
      </c>
      <c r="C11" s="13" t="s">
        <v>751</v>
      </c>
      <c r="D11" s="13" t="s">
        <v>48</v>
      </c>
      <c r="E11" s="13"/>
      <c r="F11" s="13" t="s">
        <v>57</v>
      </c>
      <c r="G11" s="13" t="s">
        <v>752</v>
      </c>
      <c r="H11" s="15">
        <v>4.5</v>
      </c>
      <c r="I11" s="15">
        <v>4.5</v>
      </c>
      <c r="J11" s="15"/>
      <c r="K11" s="15"/>
      <c r="L11" s="15"/>
      <c r="M11" s="15"/>
      <c r="N11" s="15"/>
      <c r="O11" s="15"/>
      <c r="P11" s="15"/>
      <c r="Q11" s="15"/>
      <c r="R11" s="15"/>
    </row>
    <row r="12" ht="21" customHeight="1" spans="1:18">
      <c r="A12" s="92" t="s">
        <v>753</v>
      </c>
      <c r="B12" s="93"/>
      <c r="C12" s="94"/>
      <c r="D12" s="91"/>
      <c r="E12" s="91"/>
      <c r="F12" s="91"/>
      <c r="G12" s="91"/>
      <c r="H12" s="15">
        <v>63.42</v>
      </c>
      <c r="I12" s="15">
        <v>63.42</v>
      </c>
      <c r="J12" s="15"/>
      <c r="K12" s="15"/>
      <c r="L12" s="15"/>
      <c r="M12" s="15"/>
      <c r="N12" s="15"/>
      <c r="O12" s="15"/>
      <c r="P12" s="15"/>
      <c r="Q12" s="15"/>
      <c r="R12" s="15"/>
    </row>
  </sheetData>
  <mergeCells count="17">
    <mergeCell ref="A2:R2"/>
    <mergeCell ref="A3:C3"/>
    <mergeCell ref="H4:R4"/>
    <mergeCell ref="M5:R5"/>
    <mergeCell ref="A12:C12"/>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8"/>
  <sheetViews>
    <sheetView workbookViewId="0">
      <selection activeCell="G21" sqref="G21"/>
    </sheetView>
  </sheetViews>
  <sheetFormatPr defaultColWidth="9.14166666666667" defaultRowHeight="14.25" customHeight="1" outlineLevelRow="7"/>
  <cols>
    <col min="1" max="1" width="37.7" customWidth="1"/>
    <col min="2" max="4" width="13.425" customWidth="1"/>
    <col min="5" max="5" width="10.2833333333333" customWidth="1"/>
    <col min="6" max="6" width="9.66666666666667"/>
    <col min="7" max="14" width="10.2833333333333" customWidth="1"/>
  </cols>
  <sheetData>
    <row r="1" ht="13.5" customHeight="1" spans="4:14">
      <c r="D1" s="60"/>
      <c r="F1" s="61"/>
      <c r="N1" s="76" t="s">
        <v>754</v>
      </c>
    </row>
    <row r="2" ht="35.25" customHeight="1" spans="1:14">
      <c r="A2" s="62" t="s">
        <v>755</v>
      </c>
      <c r="B2" s="63"/>
      <c r="C2" s="63"/>
      <c r="D2" s="63"/>
      <c r="E2" s="63"/>
      <c r="F2" s="63"/>
      <c r="G2" s="63"/>
      <c r="H2" s="63"/>
      <c r="I2" s="63"/>
      <c r="J2" s="63"/>
      <c r="K2" s="63"/>
      <c r="L2" s="63"/>
      <c r="M2" s="63"/>
      <c r="N2" s="63"/>
    </row>
    <row r="3" ht="24" customHeight="1" spans="1:13">
      <c r="A3" s="64" t="str">
        <f>"单位名称："&amp;"曲靖市发展和改革委员会"</f>
        <v>单位名称：曲靖市发展和改革委员会</v>
      </c>
      <c r="B3" s="65"/>
      <c r="C3" s="65"/>
      <c r="D3" s="66"/>
      <c r="E3" s="65"/>
      <c r="F3" s="67"/>
      <c r="G3" s="65"/>
      <c r="H3" s="65"/>
      <c r="I3" s="65"/>
      <c r="J3" s="65"/>
      <c r="K3" s="22"/>
      <c r="L3" s="22"/>
      <c r="M3" s="77" t="str">
        <f>"单位："&amp;"万元"</f>
        <v>单位：万元</v>
      </c>
    </row>
    <row r="4" ht="19.5" customHeight="1" spans="1:14">
      <c r="A4" s="10" t="s">
        <v>756</v>
      </c>
      <c r="B4" s="10" t="s">
        <v>309</v>
      </c>
      <c r="C4" s="10"/>
      <c r="D4" s="10"/>
      <c r="E4" s="10" t="s">
        <v>757</v>
      </c>
      <c r="F4" s="10"/>
      <c r="G4" s="10"/>
      <c r="H4" s="10"/>
      <c r="I4" s="10"/>
      <c r="J4" s="10"/>
      <c r="K4" s="10"/>
      <c r="L4" s="10"/>
      <c r="M4" s="10"/>
      <c r="N4" s="10"/>
    </row>
    <row r="5" ht="40.5" customHeight="1" spans="1:14">
      <c r="A5" s="10"/>
      <c r="B5" s="10" t="s">
        <v>27</v>
      </c>
      <c r="C5" s="9" t="s">
        <v>30</v>
      </c>
      <c r="D5" s="68" t="s">
        <v>758</v>
      </c>
      <c r="E5" s="56" t="s">
        <v>759</v>
      </c>
      <c r="F5" s="56" t="s">
        <v>760</v>
      </c>
      <c r="G5" s="56" t="s">
        <v>761</v>
      </c>
      <c r="H5" s="56" t="s">
        <v>762</v>
      </c>
      <c r="I5" s="56" t="s">
        <v>763</v>
      </c>
      <c r="J5" s="56" t="s">
        <v>764</v>
      </c>
      <c r="K5" s="56" t="s">
        <v>765</v>
      </c>
      <c r="L5" s="56" t="s">
        <v>766</v>
      </c>
      <c r="M5" s="56" t="s">
        <v>767</v>
      </c>
      <c r="N5" s="56" t="s">
        <v>768</v>
      </c>
    </row>
    <row r="6" ht="19.5" customHeight="1" spans="1:14">
      <c r="A6" s="69">
        <v>1</v>
      </c>
      <c r="B6" s="69">
        <v>2</v>
      </c>
      <c r="C6" s="69">
        <v>3</v>
      </c>
      <c r="D6" s="10">
        <v>4</v>
      </c>
      <c r="E6" s="56">
        <v>5</v>
      </c>
      <c r="F6" s="69">
        <v>6</v>
      </c>
      <c r="G6" s="56">
        <v>7</v>
      </c>
      <c r="H6" s="70">
        <v>8</v>
      </c>
      <c r="I6" s="56">
        <v>9</v>
      </c>
      <c r="J6" s="56">
        <v>10</v>
      </c>
      <c r="K6" s="56">
        <v>11</v>
      </c>
      <c r="L6" s="70">
        <v>12</v>
      </c>
      <c r="M6" s="56">
        <v>13</v>
      </c>
      <c r="N6" s="78">
        <v>14</v>
      </c>
    </row>
    <row r="7" ht="18.75" customHeight="1" spans="1:14">
      <c r="A7" s="71" t="s">
        <v>41</v>
      </c>
      <c r="B7" s="72">
        <v>18095</v>
      </c>
      <c r="C7" s="72">
        <f>SUM(E7:N7)</f>
        <v>18095</v>
      </c>
      <c r="D7" s="73"/>
      <c r="E7" s="74">
        <v>0</v>
      </c>
      <c r="F7" s="72">
        <v>1271</v>
      </c>
      <c r="G7" s="72">
        <v>2345</v>
      </c>
      <c r="H7" s="72">
        <v>0</v>
      </c>
      <c r="I7" s="73">
        <v>0</v>
      </c>
      <c r="J7" s="72">
        <v>2491</v>
      </c>
      <c r="K7" s="72">
        <v>5395</v>
      </c>
      <c r="L7" s="72">
        <v>2393</v>
      </c>
      <c r="M7" s="73">
        <v>1551</v>
      </c>
      <c r="N7" s="72">
        <v>2649</v>
      </c>
    </row>
    <row r="8" ht="18.75" customHeight="1" spans="1:14">
      <c r="A8" s="75" t="s">
        <v>395</v>
      </c>
      <c r="B8" s="72">
        <v>18095</v>
      </c>
      <c r="C8" s="72">
        <f>SUM(E8:N8)</f>
        <v>18095</v>
      </c>
      <c r="D8" s="73"/>
      <c r="E8" s="74">
        <v>0</v>
      </c>
      <c r="F8" s="72">
        <v>1271</v>
      </c>
      <c r="G8" s="72">
        <v>2345</v>
      </c>
      <c r="H8" s="72">
        <v>0</v>
      </c>
      <c r="I8" s="73">
        <v>0</v>
      </c>
      <c r="J8" s="72">
        <v>2491</v>
      </c>
      <c r="K8" s="72">
        <v>5395</v>
      </c>
      <c r="L8" s="72">
        <v>2393</v>
      </c>
      <c r="M8" s="73">
        <v>1551</v>
      </c>
      <c r="N8" s="72">
        <v>2649</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workbookViewId="0">
      <selection activeCell="D27" sqref="D27"/>
    </sheetView>
  </sheetViews>
  <sheetFormatPr defaultColWidth="9.14166666666667" defaultRowHeight="12" customHeight="1"/>
  <cols>
    <col min="1" max="1" width="26.425" customWidth="1"/>
    <col min="2" max="5" width="26.85" customWidth="1"/>
    <col min="6" max="6" width="23.575" customWidth="1"/>
    <col min="7" max="7" width="25" customWidth="1"/>
    <col min="8" max="9" width="23.575" customWidth="1"/>
    <col min="10" max="10" width="26.85" customWidth="1"/>
  </cols>
  <sheetData>
    <row r="1" customHeight="1" spans="10:10">
      <c r="J1" s="59" t="s">
        <v>769</v>
      </c>
    </row>
    <row r="2" ht="28.5" customHeight="1" spans="1:10">
      <c r="A2" s="54" t="s">
        <v>770</v>
      </c>
      <c r="B2" s="3"/>
      <c r="C2" s="3"/>
      <c r="D2" s="3"/>
      <c r="E2" s="3"/>
      <c r="F2" s="55"/>
      <c r="G2" s="3"/>
      <c r="H2" s="55"/>
      <c r="I2" s="55"/>
      <c r="J2" s="3"/>
    </row>
    <row r="3" ht="17.25" customHeight="1" spans="1:1">
      <c r="A3" s="4" t="str">
        <f>"单位名称："&amp;"曲靖市发展和改革委员会"</f>
        <v>单位名称：曲靖市发展和改革委员会</v>
      </c>
    </row>
    <row r="4" ht="44.25" customHeight="1" spans="1:10">
      <c r="A4" s="49" t="s">
        <v>445</v>
      </c>
      <c r="B4" s="49" t="s">
        <v>446</v>
      </c>
      <c r="C4" s="49" t="s">
        <v>447</v>
      </c>
      <c r="D4" s="49" t="s">
        <v>448</v>
      </c>
      <c r="E4" s="49" t="s">
        <v>449</v>
      </c>
      <c r="F4" s="56" t="s">
        <v>450</v>
      </c>
      <c r="G4" s="49" t="s">
        <v>451</v>
      </c>
      <c r="H4" s="56" t="s">
        <v>452</v>
      </c>
      <c r="I4" s="56" t="s">
        <v>453</v>
      </c>
      <c r="J4" s="49" t="s">
        <v>454</v>
      </c>
    </row>
    <row r="5" ht="14.25" customHeight="1" spans="1:10">
      <c r="A5" s="49">
        <v>1</v>
      </c>
      <c r="B5" s="56">
        <v>2</v>
      </c>
      <c r="C5" s="57">
        <v>3</v>
      </c>
      <c r="D5" s="57">
        <v>4</v>
      </c>
      <c r="E5" s="57">
        <v>5</v>
      </c>
      <c r="F5" s="57">
        <v>6</v>
      </c>
      <c r="G5" s="56">
        <v>7</v>
      </c>
      <c r="H5" s="57">
        <v>8</v>
      </c>
      <c r="I5" s="56">
        <v>9</v>
      </c>
      <c r="J5" s="56">
        <v>10</v>
      </c>
    </row>
    <row r="6" ht="27.75" customHeight="1" spans="1:10">
      <c r="A6" s="13" t="s">
        <v>41</v>
      </c>
      <c r="B6" s="14"/>
      <c r="C6" s="14"/>
      <c r="D6" s="14"/>
      <c r="E6" s="14"/>
      <c r="F6" s="14"/>
      <c r="G6" s="14"/>
      <c r="H6" s="14"/>
      <c r="I6" s="14"/>
      <c r="J6" s="14"/>
    </row>
    <row r="7" ht="26.25" customHeight="1" spans="1:10">
      <c r="A7" s="58" t="s">
        <v>41</v>
      </c>
      <c r="B7" s="13"/>
      <c r="C7" s="13"/>
      <c r="D7" s="13"/>
      <c r="E7" s="13"/>
      <c r="F7" s="13"/>
      <c r="G7" s="13"/>
      <c r="H7" s="13"/>
      <c r="I7" s="13"/>
      <c r="J7" s="13"/>
    </row>
    <row r="8" ht="26.25" customHeight="1" spans="1:10">
      <c r="A8" s="13" t="s">
        <v>395</v>
      </c>
      <c r="B8" s="13" t="s">
        <v>771</v>
      </c>
      <c r="C8" s="13" t="s">
        <v>456</v>
      </c>
      <c r="D8" s="13" t="s">
        <v>457</v>
      </c>
      <c r="E8" s="13" t="s">
        <v>465</v>
      </c>
      <c r="F8" s="13" t="s">
        <v>465</v>
      </c>
      <c r="G8" s="13" t="s">
        <v>188</v>
      </c>
      <c r="H8" s="13" t="s">
        <v>507</v>
      </c>
      <c r="I8" s="13" t="s">
        <v>462</v>
      </c>
      <c r="J8" s="13" t="s">
        <v>772</v>
      </c>
    </row>
    <row r="9" ht="26.25" customHeight="1" spans="1:10">
      <c r="A9" s="13" t="s">
        <v>395</v>
      </c>
      <c r="B9" s="13" t="s">
        <v>771</v>
      </c>
      <c r="C9" s="13" t="s">
        <v>456</v>
      </c>
      <c r="D9" s="13" t="s">
        <v>681</v>
      </c>
      <c r="E9" s="13" t="s">
        <v>465</v>
      </c>
      <c r="F9" s="13" t="s">
        <v>465</v>
      </c>
      <c r="G9" s="13" t="s">
        <v>466</v>
      </c>
      <c r="H9" s="13" t="s">
        <v>461</v>
      </c>
      <c r="I9" s="13" t="s">
        <v>473</v>
      </c>
      <c r="J9" s="13" t="s">
        <v>773</v>
      </c>
    </row>
    <row r="10" ht="26.25" customHeight="1" spans="1:10">
      <c r="A10" s="13" t="s">
        <v>395</v>
      </c>
      <c r="B10" s="13" t="s">
        <v>771</v>
      </c>
      <c r="C10" s="13" t="s">
        <v>456</v>
      </c>
      <c r="D10" s="13" t="s">
        <v>487</v>
      </c>
      <c r="E10" s="13" t="s">
        <v>482</v>
      </c>
      <c r="F10" s="13" t="s">
        <v>482</v>
      </c>
      <c r="G10" s="13" t="s">
        <v>489</v>
      </c>
      <c r="H10" s="13" t="s">
        <v>461</v>
      </c>
      <c r="I10" s="13" t="s">
        <v>473</v>
      </c>
      <c r="J10" s="13" t="s">
        <v>774</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4"/>
  <sheetViews>
    <sheetView topLeftCell="B1" workbookViewId="0">
      <selection activeCell="B14" sqref="$A14:$XFD15"/>
    </sheetView>
  </sheetViews>
  <sheetFormatPr defaultColWidth="9.14166666666667" defaultRowHeight="12" customHeight="1" outlineLevelCol="7"/>
  <cols>
    <col min="1" max="1" width="22.7166666666667" customWidth="1"/>
    <col min="2" max="2" width="24.575" customWidth="1"/>
    <col min="3" max="3" width="30.425" customWidth="1"/>
    <col min="4" max="5" width="23.575" customWidth="1"/>
    <col min="6" max="8" width="32.1416666666667" customWidth="1"/>
  </cols>
  <sheetData>
    <row r="1" ht="14.25" customHeight="1" spans="8:8">
      <c r="H1" s="43" t="s">
        <v>775</v>
      </c>
    </row>
    <row r="2" ht="28.5" customHeight="1" spans="1:8">
      <c r="A2" s="44" t="s">
        <v>776</v>
      </c>
      <c r="B2" s="20"/>
      <c r="C2" s="20"/>
      <c r="D2" s="20"/>
      <c r="E2" s="20"/>
      <c r="F2" s="20"/>
      <c r="G2" s="20"/>
      <c r="H2" s="20"/>
    </row>
    <row r="3" ht="13.5" customHeight="1" spans="1:2">
      <c r="A3" s="45" t="str">
        <f>"单位名称："&amp;"曲靖市发展和改革委员会"</f>
        <v>单位名称：曲靖市发展和改革委员会</v>
      </c>
      <c r="B3" s="21"/>
    </row>
    <row r="4" ht="18" customHeight="1" spans="1:8">
      <c r="A4" s="24" t="s">
        <v>691</v>
      </c>
      <c r="B4" s="24" t="s">
        <v>777</v>
      </c>
      <c r="C4" s="24" t="s">
        <v>778</v>
      </c>
      <c r="D4" s="24" t="s">
        <v>779</v>
      </c>
      <c r="E4" s="24" t="s">
        <v>780</v>
      </c>
      <c r="F4" s="46" t="s">
        <v>781</v>
      </c>
      <c r="G4" s="47"/>
      <c r="H4" s="48"/>
    </row>
    <row r="5" ht="18" customHeight="1" spans="1:8">
      <c r="A5" s="30"/>
      <c r="B5" s="30"/>
      <c r="C5" s="30"/>
      <c r="D5" s="30"/>
      <c r="E5" s="30"/>
      <c r="F5" s="49" t="s">
        <v>702</v>
      </c>
      <c r="G5" s="49" t="s">
        <v>782</v>
      </c>
      <c r="H5" s="49" t="s">
        <v>783</v>
      </c>
    </row>
    <row r="6" ht="21" customHeight="1" spans="1:8">
      <c r="A6" s="49">
        <v>1</v>
      </c>
      <c r="B6" s="49">
        <v>2</v>
      </c>
      <c r="C6" s="49">
        <v>3</v>
      </c>
      <c r="D6" s="49">
        <v>4</v>
      </c>
      <c r="E6" s="49">
        <v>5</v>
      </c>
      <c r="F6" s="49">
        <v>6</v>
      </c>
      <c r="G6" s="49">
        <v>7</v>
      </c>
      <c r="H6" s="49">
        <v>8</v>
      </c>
    </row>
    <row r="7" ht="33" customHeight="1" spans="1:8">
      <c r="A7" s="50" t="s">
        <v>41</v>
      </c>
      <c r="B7" s="13" t="s">
        <v>784</v>
      </c>
      <c r="C7" s="13" t="s">
        <v>716</v>
      </c>
      <c r="D7" s="13" t="s">
        <v>715</v>
      </c>
      <c r="E7" s="13" t="s">
        <v>717</v>
      </c>
      <c r="F7" s="13" t="s">
        <v>785</v>
      </c>
      <c r="G7" s="42">
        <v>6200</v>
      </c>
      <c r="H7" s="15">
        <v>31000</v>
      </c>
    </row>
    <row r="8" ht="24" customHeight="1" spans="1:8">
      <c r="A8" s="50" t="s">
        <v>41</v>
      </c>
      <c r="B8" s="13" t="s">
        <v>784</v>
      </c>
      <c r="C8" s="13" t="s">
        <v>719</v>
      </c>
      <c r="D8" s="13" t="s">
        <v>718</v>
      </c>
      <c r="E8" s="13" t="s">
        <v>717</v>
      </c>
      <c r="F8" s="51">
        <v>1</v>
      </c>
      <c r="G8" s="15">
        <v>27500</v>
      </c>
      <c r="H8" s="15">
        <v>27500</v>
      </c>
    </row>
    <row r="9" ht="24" customHeight="1" spans="1:8">
      <c r="A9" s="50" t="s">
        <v>41</v>
      </c>
      <c r="B9" s="52" t="s">
        <v>786</v>
      </c>
      <c r="C9" s="13" t="s">
        <v>721</v>
      </c>
      <c r="D9" s="13" t="s">
        <v>720</v>
      </c>
      <c r="E9" s="13" t="s">
        <v>722</v>
      </c>
      <c r="F9" s="51">
        <v>1</v>
      </c>
      <c r="G9" s="15">
        <v>9000</v>
      </c>
      <c r="H9" s="15">
        <v>9000</v>
      </c>
    </row>
    <row r="10" ht="24" customHeight="1" spans="1:8">
      <c r="A10" s="50" t="s">
        <v>41</v>
      </c>
      <c r="B10" s="52" t="s">
        <v>786</v>
      </c>
      <c r="C10" s="13" t="s">
        <v>724</v>
      </c>
      <c r="D10" s="13" t="s">
        <v>723</v>
      </c>
      <c r="E10" s="13" t="s">
        <v>722</v>
      </c>
      <c r="F10" s="51">
        <v>3</v>
      </c>
      <c r="G10" s="15">
        <v>1500</v>
      </c>
      <c r="H10" s="15">
        <v>4500</v>
      </c>
    </row>
    <row r="11" ht="24" customHeight="1" spans="1:8">
      <c r="A11" s="50" t="s">
        <v>41</v>
      </c>
      <c r="B11" s="13" t="s">
        <v>784</v>
      </c>
      <c r="C11" s="13" t="s">
        <v>734</v>
      </c>
      <c r="D11" s="13" t="s">
        <v>733</v>
      </c>
      <c r="E11" s="13" t="s">
        <v>717</v>
      </c>
      <c r="F11" s="51">
        <v>2</v>
      </c>
      <c r="G11" s="15">
        <v>12100</v>
      </c>
      <c r="H11" s="15">
        <v>24200</v>
      </c>
    </row>
    <row r="12" ht="24" customHeight="1" spans="1:8">
      <c r="A12" s="50" t="s">
        <v>41</v>
      </c>
      <c r="B12" s="13" t="s">
        <v>784</v>
      </c>
      <c r="C12" s="13" t="s">
        <v>736</v>
      </c>
      <c r="D12" s="13" t="s">
        <v>735</v>
      </c>
      <c r="E12" s="13" t="s">
        <v>717</v>
      </c>
      <c r="F12" s="51">
        <v>1</v>
      </c>
      <c r="G12" s="15">
        <v>1300</v>
      </c>
      <c r="H12" s="15">
        <v>1300</v>
      </c>
    </row>
    <row r="13" ht="24" customHeight="1" spans="1:8">
      <c r="A13" s="50" t="s">
        <v>41</v>
      </c>
      <c r="B13" s="13" t="s">
        <v>784</v>
      </c>
      <c r="C13" s="13" t="s">
        <v>738</v>
      </c>
      <c r="D13" s="13" t="s">
        <v>737</v>
      </c>
      <c r="E13" s="13" t="s">
        <v>710</v>
      </c>
      <c r="F13" s="51">
        <v>1</v>
      </c>
      <c r="G13" s="15">
        <v>13100</v>
      </c>
      <c r="H13" s="15">
        <v>13100</v>
      </c>
    </row>
    <row r="14" ht="24" customHeight="1" spans="1:8">
      <c r="A14" s="53" t="s">
        <v>27</v>
      </c>
      <c r="B14" s="52"/>
      <c r="C14" s="52"/>
      <c r="D14" s="13"/>
      <c r="E14" s="52"/>
      <c r="F14" s="51">
        <f>SUM(F7:F13)</f>
        <v>9</v>
      </c>
      <c r="G14" s="15"/>
      <c r="H14" s="15">
        <f>SUM(H7:H13)</f>
        <v>110600</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6"/>
  <sheetViews>
    <sheetView workbookViewId="0">
      <selection activeCell="E24" sqref="E24"/>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19"/>
      <c r="E1" s="19"/>
      <c r="F1" s="19"/>
      <c r="G1" s="19"/>
      <c r="K1" s="35" t="s">
        <v>787</v>
      </c>
    </row>
    <row r="2" ht="27.75" customHeight="1" spans="1:11">
      <c r="A2" s="20" t="s">
        <v>788</v>
      </c>
      <c r="B2" s="20"/>
      <c r="C2" s="20"/>
      <c r="D2" s="20"/>
      <c r="E2" s="20"/>
      <c r="F2" s="20"/>
      <c r="G2" s="20"/>
      <c r="H2" s="20"/>
      <c r="I2" s="20"/>
      <c r="J2" s="20"/>
      <c r="K2" s="20"/>
    </row>
    <row r="3" ht="13.5" customHeight="1" spans="1:11">
      <c r="A3" s="4" t="str">
        <f>"单位名称："&amp;"曲靖市发展和改革委员会"</f>
        <v>单位名称：曲靖市发展和改革委员会</v>
      </c>
      <c r="B3" s="21"/>
      <c r="C3" s="21"/>
      <c r="D3" s="21"/>
      <c r="E3" s="21"/>
      <c r="F3" s="21"/>
      <c r="G3" s="21"/>
      <c r="H3" s="22"/>
      <c r="I3" s="22"/>
      <c r="J3" s="22"/>
      <c r="K3" s="7" t="str">
        <f>"单位："&amp;"万元"</f>
        <v>单位：万元</v>
      </c>
    </row>
    <row r="4" ht="21.75" customHeight="1" spans="1:11">
      <c r="A4" s="23" t="s">
        <v>390</v>
      </c>
      <c r="B4" s="23" t="s">
        <v>304</v>
      </c>
      <c r="C4" s="23" t="s">
        <v>302</v>
      </c>
      <c r="D4" s="24" t="s">
        <v>305</v>
      </c>
      <c r="E4" s="24" t="s">
        <v>306</v>
      </c>
      <c r="F4" s="24" t="s">
        <v>391</v>
      </c>
      <c r="G4" s="24" t="s">
        <v>392</v>
      </c>
      <c r="H4" s="25" t="s">
        <v>27</v>
      </c>
      <c r="I4" s="36" t="s">
        <v>789</v>
      </c>
      <c r="J4" s="37"/>
      <c r="K4" s="38"/>
    </row>
    <row r="5" ht="21.75" customHeight="1" spans="1:11">
      <c r="A5" s="26"/>
      <c r="B5" s="26"/>
      <c r="C5" s="26"/>
      <c r="D5" s="27"/>
      <c r="E5" s="27"/>
      <c r="F5" s="27"/>
      <c r="G5" s="27"/>
      <c r="H5" s="28"/>
      <c r="I5" s="24" t="s">
        <v>30</v>
      </c>
      <c r="J5" s="24" t="s">
        <v>31</v>
      </c>
      <c r="K5" s="24" t="s">
        <v>32</v>
      </c>
    </row>
    <row r="6" ht="40.5" customHeight="1" spans="1:11">
      <c r="A6" s="29"/>
      <c r="B6" s="29"/>
      <c r="C6" s="29"/>
      <c r="D6" s="30"/>
      <c r="E6" s="30"/>
      <c r="F6" s="30"/>
      <c r="G6" s="30"/>
      <c r="H6" s="31"/>
      <c r="I6" s="30" t="s">
        <v>29</v>
      </c>
      <c r="J6" s="30"/>
      <c r="K6" s="30"/>
    </row>
    <row r="7" ht="15" customHeight="1" spans="1:11">
      <c r="A7" s="11">
        <v>1</v>
      </c>
      <c r="B7" s="11">
        <v>2</v>
      </c>
      <c r="C7" s="11">
        <v>3</v>
      </c>
      <c r="D7" s="11">
        <v>4</v>
      </c>
      <c r="E7" s="11">
        <v>5</v>
      </c>
      <c r="F7" s="11">
        <v>6</v>
      </c>
      <c r="G7" s="11">
        <v>7</v>
      </c>
      <c r="H7" s="11">
        <v>8</v>
      </c>
      <c r="I7" s="11">
        <v>9</v>
      </c>
      <c r="J7" s="12">
        <v>10</v>
      </c>
      <c r="K7" s="39">
        <v>11</v>
      </c>
    </row>
    <row r="8" ht="18.75" customHeight="1" spans="1:11">
      <c r="A8" s="14"/>
      <c r="B8" s="13" t="s">
        <v>395</v>
      </c>
      <c r="C8" s="14"/>
      <c r="D8" s="14"/>
      <c r="E8" s="14"/>
      <c r="F8" s="14"/>
      <c r="G8" s="14"/>
      <c r="H8" s="15">
        <v>18095</v>
      </c>
      <c r="I8" s="15">
        <v>18095</v>
      </c>
      <c r="J8" s="40"/>
      <c r="K8" s="41"/>
    </row>
    <row r="9" ht="18.75" customHeight="1" spans="1:11">
      <c r="A9" s="13" t="s">
        <v>396</v>
      </c>
      <c r="B9" s="13" t="s">
        <v>395</v>
      </c>
      <c r="C9" s="13" t="s">
        <v>41</v>
      </c>
      <c r="D9" s="13" t="s">
        <v>150</v>
      </c>
      <c r="E9" s="13" t="s">
        <v>151</v>
      </c>
      <c r="F9" s="13" t="s">
        <v>398</v>
      </c>
      <c r="G9" s="13" t="s">
        <v>55</v>
      </c>
      <c r="H9" s="15">
        <v>1551</v>
      </c>
      <c r="I9" s="15">
        <v>1551</v>
      </c>
      <c r="J9" s="40"/>
      <c r="K9" s="41"/>
    </row>
    <row r="10" ht="18.75" customHeight="1" spans="1:11">
      <c r="A10" s="13" t="s">
        <v>396</v>
      </c>
      <c r="B10" s="13" t="s">
        <v>395</v>
      </c>
      <c r="C10" s="13" t="s">
        <v>41</v>
      </c>
      <c r="D10" s="13" t="s">
        <v>150</v>
      </c>
      <c r="E10" s="13" t="s">
        <v>151</v>
      </c>
      <c r="F10" s="13" t="s">
        <v>398</v>
      </c>
      <c r="G10" s="13" t="s">
        <v>55</v>
      </c>
      <c r="H10" s="15">
        <v>2345</v>
      </c>
      <c r="I10" s="15">
        <v>2345</v>
      </c>
      <c r="J10" s="40"/>
      <c r="K10" s="41"/>
    </row>
    <row r="11" ht="18.75" customHeight="1" spans="1:11">
      <c r="A11" s="13" t="s">
        <v>396</v>
      </c>
      <c r="B11" s="13" t="s">
        <v>395</v>
      </c>
      <c r="C11" s="13" t="s">
        <v>41</v>
      </c>
      <c r="D11" s="13" t="s">
        <v>150</v>
      </c>
      <c r="E11" s="13" t="s">
        <v>151</v>
      </c>
      <c r="F11" s="13" t="s">
        <v>398</v>
      </c>
      <c r="G11" s="13" t="s">
        <v>55</v>
      </c>
      <c r="H11" s="15">
        <v>2491</v>
      </c>
      <c r="I11" s="15">
        <v>2491</v>
      </c>
      <c r="J11" s="40"/>
      <c r="K11" s="41"/>
    </row>
    <row r="12" ht="18.75" customHeight="1" spans="1:11">
      <c r="A12" s="13" t="s">
        <v>396</v>
      </c>
      <c r="B12" s="13" t="s">
        <v>395</v>
      </c>
      <c r="C12" s="13" t="s">
        <v>41</v>
      </c>
      <c r="D12" s="13" t="s">
        <v>150</v>
      </c>
      <c r="E12" s="13" t="s">
        <v>151</v>
      </c>
      <c r="F12" s="13" t="s">
        <v>398</v>
      </c>
      <c r="G12" s="13" t="s">
        <v>55</v>
      </c>
      <c r="H12" s="15">
        <v>1271</v>
      </c>
      <c r="I12" s="15">
        <v>1271</v>
      </c>
      <c r="J12" s="40"/>
      <c r="K12" s="41"/>
    </row>
    <row r="13" ht="18.75" customHeight="1" spans="1:11">
      <c r="A13" s="13" t="s">
        <v>396</v>
      </c>
      <c r="B13" s="13" t="s">
        <v>395</v>
      </c>
      <c r="C13" s="13" t="s">
        <v>41</v>
      </c>
      <c r="D13" s="13" t="s">
        <v>150</v>
      </c>
      <c r="E13" s="13" t="s">
        <v>151</v>
      </c>
      <c r="F13" s="13" t="s">
        <v>398</v>
      </c>
      <c r="G13" s="13" t="s">
        <v>55</v>
      </c>
      <c r="H13" s="15">
        <v>5395</v>
      </c>
      <c r="I13" s="15">
        <v>5395</v>
      </c>
      <c r="J13" s="40"/>
      <c r="K13" s="41"/>
    </row>
    <row r="14" ht="18.75" customHeight="1" spans="1:11">
      <c r="A14" s="13" t="s">
        <v>396</v>
      </c>
      <c r="B14" s="13" t="s">
        <v>395</v>
      </c>
      <c r="C14" s="13" t="s">
        <v>41</v>
      </c>
      <c r="D14" s="13" t="s">
        <v>150</v>
      </c>
      <c r="E14" s="13" t="s">
        <v>151</v>
      </c>
      <c r="F14" s="13" t="s">
        <v>398</v>
      </c>
      <c r="G14" s="13" t="s">
        <v>55</v>
      </c>
      <c r="H14" s="15">
        <v>2393</v>
      </c>
      <c r="I14" s="15">
        <v>2393</v>
      </c>
      <c r="J14" s="40"/>
      <c r="K14" s="41"/>
    </row>
    <row r="15" ht="18.75" customHeight="1" spans="1:11">
      <c r="A15" s="13" t="s">
        <v>396</v>
      </c>
      <c r="B15" s="13" t="s">
        <v>395</v>
      </c>
      <c r="C15" s="13" t="s">
        <v>41</v>
      </c>
      <c r="D15" s="13" t="s">
        <v>150</v>
      </c>
      <c r="E15" s="13" t="s">
        <v>151</v>
      </c>
      <c r="F15" s="13" t="s">
        <v>398</v>
      </c>
      <c r="G15" s="13" t="s">
        <v>55</v>
      </c>
      <c r="H15" s="15">
        <v>2649</v>
      </c>
      <c r="I15" s="15">
        <v>2649</v>
      </c>
      <c r="J15" s="40"/>
      <c r="K15" s="41"/>
    </row>
    <row r="16" ht="18.75" customHeight="1" spans="1:11">
      <c r="A16" s="32" t="s">
        <v>158</v>
      </c>
      <c r="B16" s="33"/>
      <c r="C16" s="33"/>
      <c r="D16" s="33"/>
      <c r="E16" s="33"/>
      <c r="F16" s="33"/>
      <c r="G16" s="34"/>
      <c r="H16" s="15">
        <v>18095</v>
      </c>
      <c r="I16" s="15">
        <v>18095</v>
      </c>
      <c r="J16" s="15"/>
      <c r="K16" s="42"/>
    </row>
  </sheetData>
  <mergeCells count="15">
    <mergeCell ref="A2:K2"/>
    <mergeCell ref="A3:G3"/>
    <mergeCell ref="I4:K4"/>
    <mergeCell ref="A16:G16"/>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D25" sqref="D25"/>
    </sheetView>
  </sheetViews>
  <sheetFormatPr defaultColWidth="9" defaultRowHeight="13.5"/>
  <cols>
    <col min="1" max="1" width="11.5" customWidth="1"/>
    <col min="2" max="2" width="23.25" customWidth="1"/>
    <col min="3" max="3" width="17.6333333333333" customWidth="1"/>
    <col min="4" max="4" width="20.6333333333333" customWidth="1"/>
    <col min="5" max="5" width="20.25" customWidth="1"/>
    <col min="9" max="9" width="15.6333333333333" customWidth="1"/>
    <col min="11" max="11" width="17.25" customWidth="1"/>
    <col min="12" max="12" width="15.25" customWidth="1"/>
    <col min="13" max="13" width="16.75" customWidth="1"/>
    <col min="14" max="14" width="17" customWidth="1"/>
  </cols>
  <sheetData>
    <row r="1" spans="9:20">
      <c r="I1" s="80"/>
      <c r="O1" s="80"/>
      <c r="P1" s="80"/>
      <c r="Q1" s="80"/>
      <c r="R1" s="80"/>
      <c r="S1" s="104" t="s">
        <v>23</v>
      </c>
      <c r="T1" s="35"/>
    </row>
    <row r="2" ht="27" spans="1:20">
      <c r="A2" s="267" t="s">
        <v>24</v>
      </c>
      <c r="B2" s="20"/>
      <c r="C2" s="20"/>
      <c r="D2" s="20"/>
      <c r="E2" s="20"/>
      <c r="F2" s="20"/>
      <c r="G2" s="20"/>
      <c r="H2" s="20"/>
      <c r="I2" s="82"/>
      <c r="J2" s="20"/>
      <c r="K2" s="20"/>
      <c r="L2" s="20"/>
      <c r="M2" s="20"/>
      <c r="N2" s="20"/>
      <c r="O2" s="82"/>
      <c r="P2" s="82"/>
      <c r="Q2" s="82"/>
      <c r="R2" s="82"/>
      <c r="S2" s="20"/>
      <c r="T2" s="82"/>
    </row>
    <row r="3" ht="29" customHeight="1" spans="1:20">
      <c r="A3" s="45" t="str">
        <f>"单位名称："&amp;"曲靖市发展和改革委员会"</f>
        <v>单位名称：曲靖市发展和改革委员会</v>
      </c>
      <c r="B3" s="22"/>
      <c r="C3" s="22"/>
      <c r="D3" s="22"/>
      <c r="E3" s="22"/>
      <c r="F3" s="22"/>
      <c r="G3" s="22"/>
      <c r="H3" s="22"/>
      <c r="I3" s="67"/>
      <c r="J3" s="22"/>
      <c r="K3" s="22"/>
      <c r="L3" s="22"/>
      <c r="M3" s="22"/>
      <c r="N3" s="22"/>
      <c r="O3" s="67"/>
      <c r="P3" s="67"/>
      <c r="Q3" s="67"/>
      <c r="R3" s="67"/>
      <c r="S3" s="104" t="str">
        <f>"单位："&amp;"万元"</f>
        <v>单位：万元</v>
      </c>
      <c r="T3" s="289"/>
    </row>
    <row r="4" ht="40" customHeight="1" spans="1:20">
      <c r="A4" s="268" t="s">
        <v>25</v>
      </c>
      <c r="B4" s="269" t="s">
        <v>26</v>
      </c>
      <c r="C4" s="269" t="s">
        <v>27</v>
      </c>
      <c r="D4" s="270" t="s">
        <v>28</v>
      </c>
      <c r="E4" s="271"/>
      <c r="F4" s="271"/>
      <c r="G4" s="271"/>
      <c r="H4" s="271"/>
      <c r="I4" s="281"/>
      <c r="J4" s="271"/>
      <c r="K4" s="271"/>
      <c r="L4" s="271"/>
      <c r="M4" s="271"/>
      <c r="N4" s="282"/>
      <c r="O4" s="270" t="s">
        <v>19</v>
      </c>
      <c r="P4" s="270"/>
      <c r="Q4" s="270"/>
      <c r="R4" s="270"/>
      <c r="S4" s="271"/>
      <c r="T4" s="290"/>
    </row>
    <row r="5" ht="39" customHeight="1" spans="1:20">
      <c r="A5" s="272"/>
      <c r="B5" s="273"/>
      <c r="C5" s="273"/>
      <c r="D5" s="273" t="s">
        <v>29</v>
      </c>
      <c r="E5" s="273" t="s">
        <v>30</v>
      </c>
      <c r="F5" s="273" t="s">
        <v>31</v>
      </c>
      <c r="G5" s="273" t="s">
        <v>32</v>
      </c>
      <c r="H5" s="273" t="s">
        <v>33</v>
      </c>
      <c r="I5" s="283" t="s">
        <v>34</v>
      </c>
      <c r="J5" s="284"/>
      <c r="K5" s="284"/>
      <c r="L5" s="284"/>
      <c r="M5" s="284"/>
      <c r="N5" s="285"/>
      <c r="O5" s="286" t="s">
        <v>29</v>
      </c>
      <c r="P5" s="286" t="s">
        <v>30</v>
      </c>
      <c r="Q5" s="268" t="s">
        <v>31</v>
      </c>
      <c r="R5" s="269" t="s">
        <v>32</v>
      </c>
      <c r="S5" s="291" t="s">
        <v>33</v>
      </c>
      <c r="T5" s="269" t="s">
        <v>34</v>
      </c>
    </row>
    <row r="6" spans="1:20">
      <c r="A6" s="274"/>
      <c r="B6" s="275"/>
      <c r="C6" s="275"/>
      <c r="D6" s="275"/>
      <c r="E6" s="275"/>
      <c r="F6" s="275"/>
      <c r="G6" s="275"/>
      <c r="H6" s="275"/>
      <c r="I6" s="12" t="s">
        <v>29</v>
      </c>
      <c r="J6" s="287" t="s">
        <v>35</v>
      </c>
      <c r="K6" s="287" t="s">
        <v>36</v>
      </c>
      <c r="L6" s="287" t="s">
        <v>37</v>
      </c>
      <c r="M6" s="287" t="s">
        <v>38</v>
      </c>
      <c r="N6" s="287" t="s">
        <v>39</v>
      </c>
      <c r="O6" s="288"/>
      <c r="P6" s="288"/>
      <c r="Q6" s="292"/>
      <c r="R6" s="288"/>
      <c r="S6" s="275"/>
      <c r="T6" s="275"/>
    </row>
    <row r="7" ht="30" customHeight="1" spans="1:20">
      <c r="A7" s="276">
        <v>1</v>
      </c>
      <c r="B7" s="11">
        <v>2</v>
      </c>
      <c r="C7" s="11">
        <v>3</v>
      </c>
      <c r="D7" s="11">
        <v>4</v>
      </c>
      <c r="E7" s="277">
        <v>5</v>
      </c>
      <c r="F7" s="278">
        <v>6</v>
      </c>
      <c r="G7" s="278">
        <v>7</v>
      </c>
      <c r="H7" s="277">
        <v>8</v>
      </c>
      <c r="I7" s="277">
        <v>9</v>
      </c>
      <c r="J7" s="278">
        <v>10</v>
      </c>
      <c r="K7" s="278">
        <v>11</v>
      </c>
      <c r="L7" s="277">
        <v>12</v>
      </c>
      <c r="M7" s="277">
        <v>13</v>
      </c>
      <c r="N7" s="278">
        <v>14</v>
      </c>
      <c r="O7" s="278">
        <v>15</v>
      </c>
      <c r="P7" s="277">
        <v>16</v>
      </c>
      <c r="Q7" s="293">
        <v>17</v>
      </c>
      <c r="R7" s="294">
        <v>18</v>
      </c>
      <c r="S7" s="294">
        <v>19</v>
      </c>
      <c r="T7" s="294">
        <v>20</v>
      </c>
    </row>
    <row r="8" ht="30" customHeight="1" spans="1:20">
      <c r="A8" s="13" t="s">
        <v>40</v>
      </c>
      <c r="B8" s="13" t="s">
        <v>41</v>
      </c>
      <c r="C8" s="42">
        <v>38943.169015</v>
      </c>
      <c r="D8" s="42">
        <v>38943.169015</v>
      </c>
      <c r="E8" s="15">
        <v>33481.87</v>
      </c>
      <c r="F8" s="15"/>
      <c r="G8" s="15"/>
      <c r="H8" s="15"/>
      <c r="I8" s="15">
        <v>5461.298332</v>
      </c>
      <c r="J8" s="15"/>
      <c r="K8" s="15"/>
      <c r="L8" s="15">
        <v>30</v>
      </c>
      <c r="M8" s="15"/>
      <c r="N8" s="15">
        <v>5431.298332</v>
      </c>
      <c r="O8" s="15"/>
      <c r="P8" s="15"/>
      <c r="Q8" s="15"/>
      <c r="R8" s="15"/>
      <c r="S8" s="42"/>
      <c r="T8" s="42"/>
    </row>
    <row r="9" ht="30" customHeight="1" spans="1:20">
      <c r="A9" s="58" t="s">
        <v>42</v>
      </c>
      <c r="B9" s="58" t="s">
        <v>41</v>
      </c>
      <c r="C9" s="42">
        <v>38943.169015</v>
      </c>
      <c r="D9" s="42">
        <v>38943.169015</v>
      </c>
      <c r="E9" s="15">
        <v>33481.87</v>
      </c>
      <c r="F9" s="15"/>
      <c r="G9" s="15"/>
      <c r="H9" s="15"/>
      <c r="I9" s="15">
        <v>5461.298332</v>
      </c>
      <c r="J9" s="15"/>
      <c r="K9" s="15"/>
      <c r="L9" s="15">
        <v>30</v>
      </c>
      <c r="M9" s="15"/>
      <c r="N9" s="15">
        <v>5431.298332</v>
      </c>
      <c r="O9" s="15"/>
      <c r="P9" s="15"/>
      <c r="Q9" s="15"/>
      <c r="R9" s="15"/>
      <c r="S9" s="13"/>
      <c r="T9" s="13"/>
    </row>
    <row r="10" ht="30" customHeight="1" spans="1:20">
      <c r="A10" s="279" t="s">
        <v>27</v>
      </c>
      <c r="B10" s="280"/>
      <c r="C10" s="42">
        <v>38943.169015</v>
      </c>
      <c r="D10" s="42">
        <v>38943.169015</v>
      </c>
      <c r="E10" s="15">
        <v>33481.87</v>
      </c>
      <c r="F10" s="15"/>
      <c r="G10" s="15"/>
      <c r="H10" s="15"/>
      <c r="I10" s="15">
        <v>5461.298332</v>
      </c>
      <c r="J10" s="15"/>
      <c r="K10" s="15"/>
      <c r="L10" s="15">
        <v>30</v>
      </c>
      <c r="M10" s="15"/>
      <c r="N10" s="15">
        <v>5431.298332</v>
      </c>
      <c r="O10" s="15"/>
      <c r="P10" s="15"/>
      <c r="Q10" s="15"/>
      <c r="R10" s="15"/>
      <c r="S10" s="42"/>
      <c r="T10" s="42"/>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tabSelected="1" workbookViewId="0">
      <selection activeCell="H14" sqref="H14"/>
    </sheetView>
  </sheetViews>
  <sheetFormatPr defaultColWidth="9.14166666666667" defaultRowHeight="14.25" customHeight="1" outlineLevelCol="6"/>
  <cols>
    <col min="1" max="1" width="27.425" customWidth="1"/>
    <col min="2" max="2" width="30.7166666666667" customWidth="1"/>
    <col min="3" max="3" width="27.425" customWidth="1"/>
    <col min="4" max="4" width="26.85" customWidth="1"/>
    <col min="5" max="7" width="30.425" customWidth="1"/>
  </cols>
  <sheetData>
    <row r="1" ht="13.5" customHeight="1" spans="4:7">
      <c r="D1" s="1"/>
      <c r="G1" s="2" t="s">
        <v>790</v>
      </c>
    </row>
    <row r="2" ht="27.75" customHeight="1" spans="1:7">
      <c r="A2" s="3" t="s">
        <v>791</v>
      </c>
      <c r="B2" s="3"/>
      <c r="C2" s="3"/>
      <c r="D2" s="3"/>
      <c r="E2" s="3"/>
      <c r="F2" s="3"/>
      <c r="G2" s="3"/>
    </row>
    <row r="3" ht="13.5" customHeight="1" spans="1:7">
      <c r="A3" s="4" t="str">
        <f>"单位名称："&amp;"曲靖市发展和改革委员会"</f>
        <v>单位名称：曲靖市发展和改革委员会</v>
      </c>
      <c r="B3" s="5"/>
      <c r="C3" s="5"/>
      <c r="D3" s="5"/>
      <c r="E3" s="6"/>
      <c r="F3" s="6"/>
      <c r="G3" s="7" t="str">
        <f>"单位："&amp;"万元"</f>
        <v>单位：万元</v>
      </c>
    </row>
    <row r="4" ht="21.75" customHeight="1" spans="1:7">
      <c r="A4" s="8" t="s">
        <v>302</v>
      </c>
      <c r="B4" s="8" t="s">
        <v>390</v>
      </c>
      <c r="C4" s="8" t="s">
        <v>304</v>
      </c>
      <c r="D4" s="9" t="s">
        <v>792</v>
      </c>
      <c r="E4" s="10" t="s">
        <v>30</v>
      </c>
      <c r="F4" s="10"/>
      <c r="G4" s="10"/>
    </row>
    <row r="5" ht="21.75" customHeight="1" spans="1:7">
      <c r="A5" s="8"/>
      <c r="B5" s="8"/>
      <c r="C5" s="8"/>
      <c r="D5" s="9"/>
      <c r="E5" s="10" t="s">
        <v>793</v>
      </c>
      <c r="F5" s="10" t="s">
        <v>794</v>
      </c>
      <c r="G5" s="10" t="s">
        <v>795</v>
      </c>
    </row>
    <row r="6" ht="40.5" customHeight="1" spans="1:7">
      <c r="A6" s="8"/>
      <c r="B6" s="8"/>
      <c r="C6" s="8"/>
      <c r="D6" s="9"/>
      <c r="E6" s="10"/>
      <c r="F6" s="10"/>
      <c r="G6" s="10"/>
    </row>
    <row r="7" ht="15.75" customHeight="1" spans="1:7">
      <c r="A7" s="11">
        <v>1</v>
      </c>
      <c r="B7" s="11">
        <v>2</v>
      </c>
      <c r="C7" s="11">
        <v>3</v>
      </c>
      <c r="D7" s="11">
        <v>4</v>
      </c>
      <c r="E7" s="11">
        <v>8</v>
      </c>
      <c r="F7" s="11">
        <v>9</v>
      </c>
      <c r="G7" s="12">
        <v>10</v>
      </c>
    </row>
    <row r="8" ht="26.25" customHeight="1" spans="1:7">
      <c r="A8" s="13" t="s">
        <v>41</v>
      </c>
      <c r="B8" s="14"/>
      <c r="C8" s="14"/>
      <c r="D8" s="14"/>
      <c r="E8" s="15">
        <v>12637.4952</v>
      </c>
      <c r="F8" s="15">
        <v>12635</v>
      </c>
      <c r="G8" s="15">
        <v>12633</v>
      </c>
    </row>
    <row r="9" ht="24.75" customHeight="1" spans="1:7">
      <c r="A9" s="14"/>
      <c r="B9" s="13" t="s">
        <v>796</v>
      </c>
      <c r="C9" s="13" t="s">
        <v>387</v>
      </c>
      <c r="D9" s="13" t="s">
        <v>797</v>
      </c>
      <c r="E9" s="15">
        <v>114.4952</v>
      </c>
      <c r="F9" s="15">
        <v>112</v>
      </c>
      <c r="G9" s="15">
        <v>110</v>
      </c>
    </row>
    <row r="10" ht="24.75" customHeight="1" spans="1:7">
      <c r="A10" s="13"/>
      <c r="B10" s="13" t="s">
        <v>798</v>
      </c>
      <c r="C10" s="13" t="s">
        <v>427</v>
      </c>
      <c r="D10" s="13" t="s">
        <v>797</v>
      </c>
      <c r="E10" s="15">
        <v>10000</v>
      </c>
      <c r="F10" s="15">
        <v>10000</v>
      </c>
      <c r="G10" s="15">
        <v>10000</v>
      </c>
    </row>
    <row r="11" ht="24.75" customHeight="1" spans="1:7">
      <c r="A11" s="13"/>
      <c r="B11" s="13" t="s">
        <v>798</v>
      </c>
      <c r="C11" s="13" t="s">
        <v>441</v>
      </c>
      <c r="D11" s="13" t="s">
        <v>797</v>
      </c>
      <c r="E11" s="15">
        <v>60</v>
      </c>
      <c r="F11" s="15">
        <v>60</v>
      </c>
      <c r="G11" s="15">
        <v>60</v>
      </c>
    </row>
    <row r="12" ht="24.75" customHeight="1" spans="1:7">
      <c r="A12" s="13"/>
      <c r="B12" s="13" t="s">
        <v>798</v>
      </c>
      <c r="C12" s="13" t="s">
        <v>439</v>
      </c>
      <c r="D12" s="13" t="s">
        <v>797</v>
      </c>
      <c r="E12" s="15">
        <v>30</v>
      </c>
      <c r="F12" s="15">
        <v>30</v>
      </c>
      <c r="G12" s="15">
        <v>30</v>
      </c>
    </row>
    <row r="13" ht="24.75" customHeight="1" spans="1:7">
      <c r="A13" s="13"/>
      <c r="B13" s="13" t="s">
        <v>798</v>
      </c>
      <c r="C13" s="13" t="s">
        <v>425</v>
      </c>
      <c r="D13" s="13" t="s">
        <v>797</v>
      </c>
      <c r="E13" s="15">
        <v>10</v>
      </c>
      <c r="F13" s="15">
        <v>10</v>
      </c>
      <c r="G13" s="15">
        <v>10</v>
      </c>
    </row>
    <row r="14" ht="24.75" customHeight="1" spans="1:7">
      <c r="A14" s="13"/>
      <c r="B14" s="13" t="s">
        <v>799</v>
      </c>
      <c r="C14" s="13" t="s">
        <v>433</v>
      </c>
      <c r="D14" s="13" t="s">
        <v>797</v>
      </c>
      <c r="E14" s="15">
        <v>140</v>
      </c>
      <c r="F14" s="15">
        <v>140</v>
      </c>
      <c r="G14" s="15">
        <v>140</v>
      </c>
    </row>
    <row r="15" ht="24.75" customHeight="1" spans="1:7">
      <c r="A15" s="13"/>
      <c r="B15" s="13" t="s">
        <v>799</v>
      </c>
      <c r="C15" s="13" t="s">
        <v>405</v>
      </c>
      <c r="D15" s="13" t="s">
        <v>797</v>
      </c>
      <c r="E15" s="15">
        <v>25</v>
      </c>
      <c r="F15" s="15">
        <v>25</v>
      </c>
      <c r="G15" s="15">
        <v>25</v>
      </c>
    </row>
    <row r="16" ht="24.75" customHeight="1" spans="1:7">
      <c r="A16" s="13"/>
      <c r="B16" s="13" t="s">
        <v>799</v>
      </c>
      <c r="C16" s="13" t="s">
        <v>422</v>
      </c>
      <c r="D16" s="13" t="s">
        <v>797</v>
      </c>
      <c r="E16" s="15">
        <v>1000</v>
      </c>
      <c r="F16" s="15">
        <v>1000</v>
      </c>
      <c r="G16" s="15">
        <v>1000</v>
      </c>
    </row>
    <row r="17" ht="24.75" customHeight="1" spans="1:7">
      <c r="A17" s="13"/>
      <c r="B17" s="13" t="s">
        <v>799</v>
      </c>
      <c r="C17" s="13" t="s">
        <v>435</v>
      </c>
      <c r="D17" s="13" t="s">
        <v>797</v>
      </c>
      <c r="E17" s="15">
        <v>10</v>
      </c>
      <c r="F17" s="15">
        <v>10</v>
      </c>
      <c r="G17" s="15">
        <v>10</v>
      </c>
    </row>
    <row r="18" ht="24.75" customHeight="1" spans="1:7">
      <c r="A18" s="13"/>
      <c r="B18" s="13" t="s">
        <v>799</v>
      </c>
      <c r="C18" s="13" t="s">
        <v>408</v>
      </c>
      <c r="D18" s="13" t="s">
        <v>797</v>
      </c>
      <c r="E18" s="15">
        <v>100</v>
      </c>
      <c r="F18" s="15">
        <v>100</v>
      </c>
      <c r="G18" s="15">
        <v>100</v>
      </c>
    </row>
    <row r="19" ht="24.75" customHeight="1" spans="1:7">
      <c r="A19" s="13"/>
      <c r="B19" s="13" t="s">
        <v>799</v>
      </c>
      <c r="C19" s="13" t="s">
        <v>414</v>
      </c>
      <c r="D19" s="13" t="s">
        <v>797</v>
      </c>
      <c r="E19" s="15">
        <v>40</v>
      </c>
      <c r="F19" s="15">
        <v>40</v>
      </c>
      <c r="G19" s="15">
        <v>40</v>
      </c>
    </row>
    <row r="20" ht="24.75" customHeight="1" spans="1:7">
      <c r="A20" s="13"/>
      <c r="B20" s="13" t="s">
        <v>799</v>
      </c>
      <c r="C20" s="13" t="s">
        <v>402</v>
      </c>
      <c r="D20" s="13" t="s">
        <v>797</v>
      </c>
      <c r="E20" s="15">
        <v>63</v>
      </c>
      <c r="F20" s="15">
        <v>63</v>
      </c>
      <c r="G20" s="15">
        <v>63</v>
      </c>
    </row>
    <row r="21" ht="24.75" customHeight="1" spans="1:7">
      <c r="A21" s="13"/>
      <c r="B21" s="13" t="s">
        <v>799</v>
      </c>
      <c r="C21" s="13" t="s">
        <v>420</v>
      </c>
      <c r="D21" s="13" t="s">
        <v>797</v>
      </c>
      <c r="E21" s="15">
        <v>45</v>
      </c>
      <c r="F21" s="15">
        <v>45</v>
      </c>
      <c r="G21" s="15">
        <v>45</v>
      </c>
    </row>
    <row r="22" ht="24.75" customHeight="1" spans="1:7">
      <c r="A22" s="13"/>
      <c r="B22" s="13" t="s">
        <v>799</v>
      </c>
      <c r="C22" s="13" t="s">
        <v>418</v>
      </c>
      <c r="D22" s="13" t="s">
        <v>797</v>
      </c>
      <c r="E22" s="15">
        <v>1000</v>
      </c>
      <c r="F22" s="15">
        <v>1000</v>
      </c>
      <c r="G22" s="15">
        <v>1000</v>
      </c>
    </row>
    <row r="23" ht="18.75" customHeight="1" spans="1:7">
      <c r="A23" s="16" t="s">
        <v>27</v>
      </c>
      <c r="B23" s="17" t="s">
        <v>800</v>
      </c>
      <c r="C23" s="17"/>
      <c r="D23" s="18"/>
      <c r="E23" s="15">
        <f>SUM(E9:E22)</f>
        <v>12637.4952</v>
      </c>
      <c r="F23" s="15">
        <f>SUM(F9:F22)</f>
        <v>12635</v>
      </c>
      <c r="G23" s="15">
        <f>SUM(G9:G22)</f>
        <v>12633</v>
      </c>
    </row>
  </sheetData>
  <mergeCells count="11">
    <mergeCell ref="A2:G2"/>
    <mergeCell ref="A3:D3"/>
    <mergeCell ref="E4:G4"/>
    <mergeCell ref="A23:D23"/>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60"/>
  <sheetViews>
    <sheetView topLeftCell="A43" workbookViewId="0">
      <selection activeCell="G60" sqref="G60"/>
    </sheetView>
  </sheetViews>
  <sheetFormatPr defaultColWidth="9.14166666666667" defaultRowHeight="14.25" customHeight="1"/>
  <cols>
    <col min="1" max="1" width="30.425" customWidth="1"/>
    <col min="2" max="2" width="37.7" customWidth="1"/>
    <col min="3" max="3" width="18.85" customWidth="1"/>
    <col min="4" max="4" width="21" customWidth="1"/>
    <col min="5" max="5" width="18.85" customWidth="1"/>
    <col min="6" max="6" width="20.1416666666667" customWidth="1"/>
    <col min="7" max="7" width="18.85" customWidth="1"/>
    <col min="8" max="8" width="19.85" customWidth="1"/>
    <col min="9" max="9" width="21.2833333333333" customWidth="1"/>
    <col min="10" max="10" width="15.575" customWidth="1"/>
    <col min="11" max="11" width="16.425" customWidth="1"/>
    <col min="12" max="12" width="13.575" customWidth="1"/>
    <col min="13" max="17" width="18.85" customWidth="1"/>
  </cols>
  <sheetData>
    <row r="1" ht="15.75" customHeight="1" spans="17:17">
      <c r="Q1" s="43" t="s">
        <v>43</v>
      </c>
    </row>
    <row r="2" ht="28.5" customHeight="1" spans="1:17">
      <c r="A2" s="3" t="s">
        <v>44</v>
      </c>
      <c r="B2" s="3"/>
      <c r="C2" s="3"/>
      <c r="D2" s="3"/>
      <c r="E2" s="3"/>
      <c r="F2" s="3"/>
      <c r="G2" s="3"/>
      <c r="H2" s="3"/>
      <c r="I2" s="3"/>
      <c r="J2" s="3"/>
      <c r="K2" s="3"/>
      <c r="L2" s="3"/>
      <c r="M2" s="3"/>
      <c r="N2" s="3"/>
      <c r="O2" s="3"/>
      <c r="P2" s="3"/>
      <c r="Q2" s="3"/>
    </row>
    <row r="3" ht="15" customHeight="1" spans="1:17">
      <c r="A3" s="248" t="str">
        <f>"单位名称："&amp;"曲靖市发展和改革委员会"</f>
        <v>单位名称：曲靖市发展和改革委员会</v>
      </c>
      <c r="B3" s="249"/>
      <c r="C3" s="65"/>
      <c r="D3" s="6"/>
      <c r="E3" s="65"/>
      <c r="F3" s="6"/>
      <c r="G3" s="65"/>
      <c r="H3" s="6"/>
      <c r="I3" s="6"/>
      <c r="J3" s="6"/>
      <c r="K3" s="65"/>
      <c r="L3" s="6"/>
      <c r="M3" s="65"/>
      <c r="N3" s="65"/>
      <c r="O3" s="6"/>
      <c r="P3" s="6"/>
      <c r="Q3" s="43" t="str">
        <f>"单位："&amp;"万元"</f>
        <v>单位：万元</v>
      </c>
    </row>
    <row r="4" ht="17.25" customHeight="1" spans="1:17">
      <c r="A4" s="250" t="s">
        <v>45</v>
      </c>
      <c r="B4" s="251" t="s">
        <v>46</v>
      </c>
      <c r="C4" s="252" t="s">
        <v>27</v>
      </c>
      <c r="D4" s="253" t="s">
        <v>47</v>
      </c>
      <c r="E4" s="10"/>
      <c r="F4" s="253" t="s">
        <v>48</v>
      </c>
      <c r="G4" s="10"/>
      <c r="H4" s="254" t="s">
        <v>30</v>
      </c>
      <c r="I4" s="260" t="s">
        <v>31</v>
      </c>
      <c r="J4" s="251" t="s">
        <v>49</v>
      </c>
      <c r="K4" s="261" t="s">
        <v>32</v>
      </c>
      <c r="L4" s="253" t="s">
        <v>34</v>
      </c>
      <c r="M4" s="262"/>
      <c r="N4" s="262"/>
      <c r="O4" s="262"/>
      <c r="P4" s="262"/>
      <c r="Q4" s="266"/>
    </row>
    <row r="5" ht="26.25" customHeight="1" spans="1:17">
      <c r="A5" s="10"/>
      <c r="B5" s="255"/>
      <c r="C5" s="255"/>
      <c r="D5" s="255" t="s">
        <v>27</v>
      </c>
      <c r="E5" s="255" t="s">
        <v>50</v>
      </c>
      <c r="F5" s="255" t="s">
        <v>27</v>
      </c>
      <c r="G5" s="256" t="s">
        <v>50</v>
      </c>
      <c r="H5" s="255"/>
      <c r="I5" s="255"/>
      <c r="J5" s="255"/>
      <c r="K5" s="256"/>
      <c r="L5" s="255" t="s">
        <v>29</v>
      </c>
      <c r="M5" s="263" t="s">
        <v>51</v>
      </c>
      <c r="N5" s="263" t="s">
        <v>52</v>
      </c>
      <c r="O5" s="263" t="s">
        <v>53</v>
      </c>
      <c r="P5" s="263" t="s">
        <v>54</v>
      </c>
      <c r="Q5" s="263" t="s">
        <v>55</v>
      </c>
    </row>
    <row r="6" ht="16.5" customHeight="1" spans="1:17">
      <c r="A6" s="10">
        <v>1</v>
      </c>
      <c r="B6" s="255">
        <v>2</v>
      </c>
      <c r="C6" s="255">
        <v>3</v>
      </c>
      <c r="D6" s="255">
        <v>4</v>
      </c>
      <c r="E6" s="257">
        <v>5</v>
      </c>
      <c r="F6" s="258">
        <v>6</v>
      </c>
      <c r="G6" s="257">
        <v>7</v>
      </c>
      <c r="H6" s="258">
        <v>8</v>
      </c>
      <c r="I6" s="257">
        <v>9</v>
      </c>
      <c r="J6" s="257">
        <v>10</v>
      </c>
      <c r="K6" s="257">
        <v>11</v>
      </c>
      <c r="L6" s="257">
        <v>12</v>
      </c>
      <c r="M6" s="264">
        <v>13</v>
      </c>
      <c r="N6" s="265">
        <v>14</v>
      </c>
      <c r="O6" s="265">
        <v>15</v>
      </c>
      <c r="P6" s="265">
        <v>16</v>
      </c>
      <c r="Q6" s="265">
        <v>17</v>
      </c>
    </row>
    <row r="7" ht="19.5" customHeight="1" spans="1:17">
      <c r="A7" s="13" t="s">
        <v>56</v>
      </c>
      <c r="B7" s="13" t="s">
        <v>57</v>
      </c>
      <c r="C7" s="15">
        <v>12596.752276</v>
      </c>
      <c r="D7" s="15">
        <v>2158.752276</v>
      </c>
      <c r="E7" s="15">
        <v>2158.752276</v>
      </c>
      <c r="F7" s="15">
        <v>10438</v>
      </c>
      <c r="G7" s="15">
        <v>10408</v>
      </c>
      <c r="H7" s="15">
        <v>12566.752276</v>
      </c>
      <c r="I7" s="15"/>
      <c r="J7" s="15"/>
      <c r="K7" s="15"/>
      <c r="L7" s="15">
        <v>30</v>
      </c>
      <c r="M7" s="15"/>
      <c r="N7" s="15"/>
      <c r="O7" s="15">
        <v>30</v>
      </c>
      <c r="P7" s="15"/>
      <c r="Q7" s="15"/>
    </row>
    <row r="8" ht="19.5" customHeight="1" spans="1:17">
      <c r="A8" s="58" t="s">
        <v>58</v>
      </c>
      <c r="B8" s="58" t="s">
        <v>59</v>
      </c>
      <c r="C8" s="15">
        <v>12596.752276</v>
      </c>
      <c r="D8" s="15">
        <v>2158.752276</v>
      </c>
      <c r="E8" s="15">
        <v>2158.752276</v>
      </c>
      <c r="F8" s="15">
        <v>10438</v>
      </c>
      <c r="G8" s="15">
        <v>10408</v>
      </c>
      <c r="H8" s="15">
        <v>12566.752276</v>
      </c>
      <c r="I8" s="15"/>
      <c r="J8" s="15"/>
      <c r="K8" s="15"/>
      <c r="L8" s="15">
        <v>30</v>
      </c>
      <c r="M8" s="15"/>
      <c r="N8" s="15"/>
      <c r="O8" s="15">
        <v>30</v>
      </c>
      <c r="P8" s="15"/>
      <c r="Q8" s="15"/>
    </row>
    <row r="9" ht="19.5" customHeight="1" spans="1:17">
      <c r="A9" s="174" t="s">
        <v>60</v>
      </c>
      <c r="B9" s="174" t="s">
        <v>61</v>
      </c>
      <c r="C9" s="15">
        <v>1491.255372</v>
      </c>
      <c r="D9" s="15">
        <v>1491.255372</v>
      </c>
      <c r="E9" s="15">
        <v>1491.255372</v>
      </c>
      <c r="F9" s="15"/>
      <c r="G9" s="15"/>
      <c r="H9" s="15">
        <v>1491.255372</v>
      </c>
      <c r="I9" s="15"/>
      <c r="J9" s="15"/>
      <c r="K9" s="15"/>
      <c r="L9" s="15"/>
      <c r="M9" s="15"/>
      <c r="N9" s="15"/>
      <c r="O9" s="15"/>
      <c r="P9" s="15"/>
      <c r="Q9" s="15"/>
    </row>
    <row r="10" ht="19.5" customHeight="1" spans="1:17">
      <c r="A10" s="174" t="s">
        <v>62</v>
      </c>
      <c r="B10" s="174" t="s">
        <v>63</v>
      </c>
      <c r="C10" s="15">
        <v>45</v>
      </c>
      <c r="D10" s="15"/>
      <c r="E10" s="15"/>
      <c r="F10" s="15">
        <v>45</v>
      </c>
      <c r="G10" s="15">
        <v>45</v>
      </c>
      <c r="H10" s="15">
        <v>45</v>
      </c>
      <c r="I10" s="15"/>
      <c r="J10" s="15"/>
      <c r="K10" s="15"/>
      <c r="L10" s="15"/>
      <c r="M10" s="15"/>
      <c r="N10" s="15"/>
      <c r="O10" s="15"/>
      <c r="P10" s="15"/>
      <c r="Q10" s="15"/>
    </row>
    <row r="11" ht="19.5" customHeight="1" spans="1:17">
      <c r="A11" s="174" t="s">
        <v>64</v>
      </c>
      <c r="B11" s="174" t="s">
        <v>65</v>
      </c>
      <c r="C11" s="15">
        <v>667.496904</v>
      </c>
      <c r="D11" s="15">
        <v>667.496904</v>
      </c>
      <c r="E11" s="15">
        <v>667.496904</v>
      </c>
      <c r="F11" s="15"/>
      <c r="G11" s="15"/>
      <c r="H11" s="15">
        <v>667.496904</v>
      </c>
      <c r="I11" s="15"/>
      <c r="J11" s="15"/>
      <c r="K11" s="15"/>
      <c r="L11" s="15"/>
      <c r="M11" s="15"/>
      <c r="N11" s="15"/>
      <c r="O11" s="15"/>
      <c r="P11" s="15"/>
      <c r="Q11" s="15"/>
    </row>
    <row r="12" ht="19.5" customHeight="1" spans="1:17">
      <c r="A12" s="174" t="s">
        <v>66</v>
      </c>
      <c r="B12" s="174" t="s">
        <v>67</v>
      </c>
      <c r="C12" s="15">
        <v>10393</v>
      </c>
      <c r="D12" s="15"/>
      <c r="E12" s="15"/>
      <c r="F12" s="15">
        <v>10393</v>
      </c>
      <c r="G12" s="15">
        <v>10363</v>
      </c>
      <c r="H12" s="15">
        <v>10363</v>
      </c>
      <c r="I12" s="15"/>
      <c r="J12" s="15"/>
      <c r="K12" s="15"/>
      <c r="L12" s="15">
        <v>30</v>
      </c>
      <c r="M12" s="15"/>
      <c r="N12" s="15"/>
      <c r="O12" s="15">
        <v>30</v>
      </c>
      <c r="P12" s="15"/>
      <c r="Q12" s="15"/>
    </row>
    <row r="13" ht="19.5" customHeight="1" spans="1:17">
      <c r="A13" s="13" t="s">
        <v>68</v>
      </c>
      <c r="B13" s="13" t="s">
        <v>69</v>
      </c>
      <c r="C13" s="15">
        <v>304.723614</v>
      </c>
      <c r="D13" s="15">
        <v>304.723614</v>
      </c>
      <c r="E13" s="15">
        <v>304.723614</v>
      </c>
      <c r="F13" s="15"/>
      <c r="G13" s="15"/>
      <c r="H13" s="15">
        <v>304.723614</v>
      </c>
      <c r="I13" s="15"/>
      <c r="J13" s="15"/>
      <c r="K13" s="15"/>
      <c r="L13" s="15"/>
      <c r="M13" s="15"/>
      <c r="N13" s="15"/>
      <c r="O13" s="15"/>
      <c r="P13" s="15"/>
      <c r="Q13" s="15"/>
    </row>
    <row r="14" ht="19.5" customHeight="1" spans="1:17">
      <c r="A14" s="58" t="s">
        <v>70</v>
      </c>
      <c r="B14" s="58" t="s">
        <v>71</v>
      </c>
      <c r="C14" s="15">
        <v>291.393931</v>
      </c>
      <c r="D14" s="15">
        <v>291.393931</v>
      </c>
      <c r="E14" s="15">
        <v>291.393931</v>
      </c>
      <c r="F14" s="15"/>
      <c r="G14" s="15"/>
      <c r="H14" s="15">
        <v>291.393931</v>
      </c>
      <c r="I14" s="15"/>
      <c r="J14" s="15"/>
      <c r="K14" s="15"/>
      <c r="L14" s="15"/>
      <c r="M14" s="15"/>
      <c r="N14" s="15"/>
      <c r="O14" s="15"/>
      <c r="P14" s="15"/>
      <c r="Q14" s="15"/>
    </row>
    <row r="15" ht="19.5" customHeight="1" spans="1:17">
      <c r="A15" s="174" t="s">
        <v>72</v>
      </c>
      <c r="B15" s="174" t="s">
        <v>73</v>
      </c>
      <c r="C15" s="15">
        <v>30.103967</v>
      </c>
      <c r="D15" s="15">
        <v>30.103967</v>
      </c>
      <c r="E15" s="15">
        <v>30.103967</v>
      </c>
      <c r="F15" s="15"/>
      <c r="G15" s="15"/>
      <c r="H15" s="15">
        <v>30.103967</v>
      </c>
      <c r="I15" s="15"/>
      <c r="J15" s="15"/>
      <c r="K15" s="15"/>
      <c r="L15" s="15"/>
      <c r="M15" s="15"/>
      <c r="N15" s="15"/>
      <c r="O15" s="15"/>
      <c r="P15" s="15"/>
      <c r="Q15" s="15"/>
    </row>
    <row r="16" ht="19.5" customHeight="1" spans="1:17">
      <c r="A16" s="174" t="s">
        <v>74</v>
      </c>
      <c r="B16" s="174" t="s">
        <v>75</v>
      </c>
      <c r="C16" s="15">
        <v>5.621963</v>
      </c>
      <c r="D16" s="15">
        <v>5.621963</v>
      </c>
      <c r="E16" s="15">
        <v>5.621963</v>
      </c>
      <c r="F16" s="15"/>
      <c r="G16" s="15"/>
      <c r="H16" s="15">
        <v>5.621963</v>
      </c>
      <c r="I16" s="15"/>
      <c r="J16" s="15"/>
      <c r="K16" s="15"/>
      <c r="L16" s="15"/>
      <c r="M16" s="15"/>
      <c r="N16" s="15"/>
      <c r="O16" s="15"/>
      <c r="P16" s="15"/>
      <c r="Q16" s="15"/>
    </row>
    <row r="17" ht="19.5" customHeight="1" spans="1:17">
      <c r="A17" s="174" t="s">
        <v>76</v>
      </c>
      <c r="B17" s="174" t="s">
        <v>77</v>
      </c>
      <c r="C17" s="15">
        <v>255.668001</v>
      </c>
      <c r="D17" s="15">
        <v>255.668001</v>
      </c>
      <c r="E17" s="15">
        <v>255.668001</v>
      </c>
      <c r="F17" s="15"/>
      <c r="G17" s="15"/>
      <c r="H17" s="15">
        <v>255.668001</v>
      </c>
      <c r="I17" s="15"/>
      <c r="J17" s="15"/>
      <c r="K17" s="15"/>
      <c r="L17" s="15"/>
      <c r="M17" s="15"/>
      <c r="N17" s="15"/>
      <c r="O17" s="15"/>
      <c r="P17" s="15"/>
      <c r="Q17" s="15"/>
    </row>
    <row r="18" ht="19.5" customHeight="1" spans="1:17">
      <c r="A18" s="58" t="s">
        <v>78</v>
      </c>
      <c r="B18" s="58" t="s">
        <v>79</v>
      </c>
      <c r="C18" s="15">
        <v>9.9424</v>
      </c>
      <c r="D18" s="15">
        <v>9.9424</v>
      </c>
      <c r="E18" s="15">
        <v>9.9424</v>
      </c>
      <c r="F18" s="15"/>
      <c r="G18" s="15"/>
      <c r="H18" s="15">
        <v>9.9424</v>
      </c>
      <c r="I18" s="15"/>
      <c r="J18" s="15"/>
      <c r="K18" s="15"/>
      <c r="L18" s="15"/>
      <c r="M18" s="15"/>
      <c r="N18" s="15"/>
      <c r="O18" s="15"/>
      <c r="P18" s="15"/>
      <c r="Q18" s="15"/>
    </row>
    <row r="19" ht="19.5" customHeight="1" spans="1:17">
      <c r="A19" s="174" t="s">
        <v>80</v>
      </c>
      <c r="B19" s="174" t="s">
        <v>81</v>
      </c>
      <c r="C19" s="15">
        <v>9.9424</v>
      </c>
      <c r="D19" s="15">
        <v>9.9424</v>
      </c>
      <c r="E19" s="15">
        <v>9.9424</v>
      </c>
      <c r="F19" s="15"/>
      <c r="G19" s="15"/>
      <c r="H19" s="15">
        <v>9.9424</v>
      </c>
      <c r="I19" s="15"/>
      <c r="J19" s="15"/>
      <c r="K19" s="15"/>
      <c r="L19" s="15"/>
      <c r="M19" s="15"/>
      <c r="N19" s="15"/>
      <c r="O19" s="15"/>
      <c r="P19" s="15"/>
      <c r="Q19" s="15"/>
    </row>
    <row r="20" ht="19.5" customHeight="1" spans="1:17">
      <c r="A20" s="58" t="s">
        <v>82</v>
      </c>
      <c r="B20" s="58" t="s">
        <v>83</v>
      </c>
      <c r="C20" s="15">
        <v>3.387283</v>
      </c>
      <c r="D20" s="15">
        <v>3.387283</v>
      </c>
      <c r="E20" s="15">
        <v>3.387283</v>
      </c>
      <c r="F20" s="15"/>
      <c r="G20" s="15"/>
      <c r="H20" s="15">
        <v>3.387283</v>
      </c>
      <c r="I20" s="15"/>
      <c r="J20" s="15"/>
      <c r="K20" s="15"/>
      <c r="L20" s="15"/>
      <c r="M20" s="15"/>
      <c r="N20" s="15"/>
      <c r="O20" s="15"/>
      <c r="P20" s="15"/>
      <c r="Q20" s="15"/>
    </row>
    <row r="21" ht="19.5" customHeight="1" spans="1:17">
      <c r="A21" s="174" t="s">
        <v>84</v>
      </c>
      <c r="B21" s="174" t="s">
        <v>83</v>
      </c>
      <c r="C21" s="15">
        <v>3.387283</v>
      </c>
      <c r="D21" s="15">
        <v>3.387283</v>
      </c>
      <c r="E21" s="15">
        <v>3.387283</v>
      </c>
      <c r="F21" s="15"/>
      <c r="G21" s="15"/>
      <c r="H21" s="15">
        <v>3.387283</v>
      </c>
      <c r="I21" s="15"/>
      <c r="J21" s="15"/>
      <c r="K21" s="15"/>
      <c r="L21" s="15"/>
      <c r="M21" s="15"/>
      <c r="N21" s="15"/>
      <c r="O21" s="15"/>
      <c r="P21" s="15"/>
      <c r="Q21" s="15"/>
    </row>
    <row r="22" ht="19.5" customHeight="1" spans="1:17">
      <c r="A22" s="13" t="s">
        <v>85</v>
      </c>
      <c r="B22" s="13" t="s">
        <v>86</v>
      </c>
      <c r="C22" s="15">
        <v>176.602634</v>
      </c>
      <c r="D22" s="15">
        <v>176.602634</v>
      </c>
      <c r="E22" s="15">
        <v>176.602634</v>
      </c>
      <c r="F22" s="15"/>
      <c r="G22" s="15"/>
      <c r="H22" s="15">
        <v>176.602634</v>
      </c>
      <c r="I22" s="15"/>
      <c r="J22" s="15"/>
      <c r="K22" s="15"/>
      <c r="L22" s="15"/>
      <c r="M22" s="15"/>
      <c r="N22" s="15"/>
      <c r="O22" s="15"/>
      <c r="P22" s="15"/>
      <c r="Q22" s="15"/>
    </row>
    <row r="23" ht="19.5" customHeight="1" spans="1:17">
      <c r="A23" s="58" t="s">
        <v>87</v>
      </c>
      <c r="B23" s="58" t="s">
        <v>88</v>
      </c>
      <c r="C23" s="15">
        <v>176.602634</v>
      </c>
      <c r="D23" s="15">
        <v>176.602634</v>
      </c>
      <c r="E23" s="15">
        <v>176.602634</v>
      </c>
      <c r="F23" s="15"/>
      <c r="G23" s="15"/>
      <c r="H23" s="15">
        <v>176.602634</v>
      </c>
      <c r="I23" s="15"/>
      <c r="J23" s="15"/>
      <c r="K23" s="15"/>
      <c r="L23" s="15"/>
      <c r="M23" s="15"/>
      <c r="N23" s="15"/>
      <c r="O23" s="15"/>
      <c r="P23" s="15"/>
      <c r="Q23" s="15"/>
    </row>
    <row r="24" ht="19.5" customHeight="1" spans="1:17">
      <c r="A24" s="174" t="s">
        <v>89</v>
      </c>
      <c r="B24" s="174" t="s">
        <v>90</v>
      </c>
      <c r="C24" s="15">
        <v>91.337328</v>
      </c>
      <c r="D24" s="15">
        <v>91.337328</v>
      </c>
      <c r="E24" s="15">
        <v>91.337328</v>
      </c>
      <c r="F24" s="15"/>
      <c r="G24" s="15"/>
      <c r="H24" s="15">
        <v>91.337328</v>
      </c>
      <c r="I24" s="15"/>
      <c r="J24" s="15"/>
      <c r="K24" s="15"/>
      <c r="L24" s="15"/>
      <c r="M24" s="15"/>
      <c r="N24" s="15"/>
      <c r="O24" s="15"/>
      <c r="P24" s="15"/>
      <c r="Q24" s="15"/>
    </row>
    <row r="25" ht="19.5" customHeight="1" spans="1:17">
      <c r="A25" s="174" t="s">
        <v>91</v>
      </c>
      <c r="B25" s="174" t="s">
        <v>92</v>
      </c>
      <c r="C25" s="15">
        <v>69.13223</v>
      </c>
      <c r="D25" s="15">
        <v>69.13223</v>
      </c>
      <c r="E25" s="15">
        <v>69.13223</v>
      </c>
      <c r="F25" s="15"/>
      <c r="G25" s="15"/>
      <c r="H25" s="15">
        <v>69.13223</v>
      </c>
      <c r="I25" s="15"/>
      <c r="J25" s="15"/>
      <c r="K25" s="15"/>
      <c r="L25" s="15"/>
      <c r="M25" s="15"/>
      <c r="N25" s="15"/>
      <c r="O25" s="15"/>
      <c r="P25" s="15"/>
      <c r="Q25" s="15"/>
    </row>
    <row r="26" ht="19.5" customHeight="1" spans="1:17">
      <c r="A26" s="174" t="s">
        <v>93</v>
      </c>
      <c r="B26" s="174" t="s">
        <v>94</v>
      </c>
      <c r="C26" s="15">
        <v>16.133076</v>
      </c>
      <c r="D26" s="15">
        <v>16.133076</v>
      </c>
      <c r="E26" s="15">
        <v>16.133076</v>
      </c>
      <c r="F26" s="15"/>
      <c r="G26" s="15"/>
      <c r="H26" s="15">
        <v>16.133076</v>
      </c>
      <c r="I26" s="15"/>
      <c r="J26" s="15"/>
      <c r="K26" s="15"/>
      <c r="L26" s="15"/>
      <c r="M26" s="15"/>
      <c r="N26" s="15"/>
      <c r="O26" s="15"/>
      <c r="P26" s="15"/>
      <c r="Q26" s="15"/>
    </row>
    <row r="27" ht="19.5" customHeight="1" spans="1:17">
      <c r="A27" s="13" t="s">
        <v>95</v>
      </c>
      <c r="B27" s="13" t="s">
        <v>96</v>
      </c>
      <c r="C27" s="15">
        <v>10</v>
      </c>
      <c r="D27" s="15"/>
      <c r="E27" s="15"/>
      <c r="F27" s="15">
        <v>10</v>
      </c>
      <c r="G27" s="15">
        <v>10</v>
      </c>
      <c r="H27" s="15">
        <v>10</v>
      </c>
      <c r="I27" s="15"/>
      <c r="J27" s="15"/>
      <c r="K27" s="15"/>
      <c r="L27" s="15"/>
      <c r="M27" s="15"/>
      <c r="N27" s="15"/>
      <c r="O27" s="15"/>
      <c r="P27" s="15"/>
      <c r="Q27" s="15"/>
    </row>
    <row r="28" ht="19.5" customHeight="1" spans="1:17">
      <c r="A28" s="58" t="s">
        <v>97</v>
      </c>
      <c r="B28" s="58" t="s">
        <v>98</v>
      </c>
      <c r="C28" s="15">
        <v>10</v>
      </c>
      <c r="D28" s="15"/>
      <c r="E28" s="15"/>
      <c r="F28" s="15">
        <v>10</v>
      </c>
      <c r="G28" s="15">
        <v>10</v>
      </c>
      <c r="H28" s="15">
        <v>10</v>
      </c>
      <c r="I28" s="15"/>
      <c r="J28" s="15"/>
      <c r="K28" s="15"/>
      <c r="L28" s="15"/>
      <c r="M28" s="15"/>
      <c r="N28" s="15"/>
      <c r="O28" s="15"/>
      <c r="P28" s="15"/>
      <c r="Q28" s="15"/>
    </row>
    <row r="29" ht="19.5" customHeight="1" spans="1:17">
      <c r="A29" s="174" t="s">
        <v>99</v>
      </c>
      <c r="B29" s="174" t="s">
        <v>98</v>
      </c>
      <c r="C29" s="15">
        <v>10</v>
      </c>
      <c r="D29" s="15"/>
      <c r="E29" s="15"/>
      <c r="F29" s="15">
        <v>10</v>
      </c>
      <c r="G29" s="15">
        <v>10</v>
      </c>
      <c r="H29" s="15">
        <v>10</v>
      </c>
      <c r="I29" s="15"/>
      <c r="J29" s="15"/>
      <c r="K29" s="15"/>
      <c r="L29" s="15"/>
      <c r="M29" s="15"/>
      <c r="N29" s="15"/>
      <c r="O29" s="15"/>
      <c r="P29" s="15"/>
      <c r="Q29" s="15"/>
    </row>
    <row r="30" ht="19.5" customHeight="1" spans="1:17">
      <c r="A30" s="13" t="s">
        <v>100</v>
      </c>
      <c r="B30" s="13" t="s">
        <v>101</v>
      </c>
      <c r="C30" s="15">
        <v>1000</v>
      </c>
      <c r="D30" s="15"/>
      <c r="E30" s="15"/>
      <c r="F30" s="15">
        <v>1000</v>
      </c>
      <c r="G30" s="15">
        <v>1000</v>
      </c>
      <c r="H30" s="15">
        <v>1000</v>
      </c>
      <c r="I30" s="15"/>
      <c r="J30" s="15"/>
      <c r="K30" s="15"/>
      <c r="L30" s="15"/>
      <c r="M30" s="15"/>
      <c r="N30" s="15"/>
      <c r="O30" s="15"/>
      <c r="P30" s="15"/>
      <c r="Q30" s="15"/>
    </row>
    <row r="31" ht="19.5" customHeight="1" spans="1:17">
      <c r="A31" s="58" t="s">
        <v>102</v>
      </c>
      <c r="B31" s="58" t="s">
        <v>103</v>
      </c>
      <c r="C31" s="15">
        <v>1000</v>
      </c>
      <c r="D31" s="15"/>
      <c r="E31" s="15"/>
      <c r="F31" s="15">
        <v>1000</v>
      </c>
      <c r="G31" s="15">
        <v>1000</v>
      </c>
      <c r="H31" s="15">
        <v>1000</v>
      </c>
      <c r="I31" s="15"/>
      <c r="J31" s="15"/>
      <c r="K31" s="15"/>
      <c r="L31" s="15"/>
      <c r="M31" s="15"/>
      <c r="N31" s="15"/>
      <c r="O31" s="15"/>
      <c r="P31" s="15"/>
      <c r="Q31" s="15"/>
    </row>
    <row r="32" ht="19.5" customHeight="1" spans="1:17">
      <c r="A32" s="174" t="s">
        <v>104</v>
      </c>
      <c r="B32" s="174" t="s">
        <v>103</v>
      </c>
      <c r="C32" s="15">
        <v>1000</v>
      </c>
      <c r="D32" s="15"/>
      <c r="E32" s="15"/>
      <c r="F32" s="15">
        <v>1000</v>
      </c>
      <c r="G32" s="15">
        <v>1000</v>
      </c>
      <c r="H32" s="15">
        <v>1000</v>
      </c>
      <c r="I32" s="15"/>
      <c r="J32" s="15"/>
      <c r="K32" s="15"/>
      <c r="L32" s="15"/>
      <c r="M32" s="15"/>
      <c r="N32" s="15"/>
      <c r="O32" s="15"/>
      <c r="P32" s="15"/>
      <c r="Q32" s="15"/>
    </row>
    <row r="33" ht="19.5" customHeight="1" spans="1:17">
      <c r="A33" s="13" t="s">
        <v>105</v>
      </c>
      <c r="B33" s="13" t="s">
        <v>106</v>
      </c>
      <c r="C33" s="15">
        <v>30</v>
      </c>
      <c r="D33" s="15"/>
      <c r="E33" s="15"/>
      <c r="F33" s="15">
        <v>30</v>
      </c>
      <c r="G33" s="15">
        <v>30</v>
      </c>
      <c r="H33" s="15">
        <v>30</v>
      </c>
      <c r="I33" s="15"/>
      <c r="J33" s="15"/>
      <c r="K33" s="15"/>
      <c r="L33" s="15"/>
      <c r="M33" s="15"/>
      <c r="N33" s="15"/>
      <c r="O33" s="15"/>
      <c r="P33" s="15"/>
      <c r="Q33" s="15"/>
    </row>
    <row r="34" ht="19.5" customHeight="1" spans="1:17">
      <c r="A34" s="58" t="s">
        <v>107</v>
      </c>
      <c r="B34" s="58" t="s">
        <v>108</v>
      </c>
      <c r="C34" s="15">
        <v>30</v>
      </c>
      <c r="D34" s="15"/>
      <c r="E34" s="15"/>
      <c r="F34" s="15">
        <v>30</v>
      </c>
      <c r="G34" s="15">
        <v>30</v>
      </c>
      <c r="H34" s="15">
        <v>30</v>
      </c>
      <c r="I34" s="15"/>
      <c r="J34" s="15"/>
      <c r="K34" s="15"/>
      <c r="L34" s="15"/>
      <c r="M34" s="15"/>
      <c r="N34" s="15"/>
      <c r="O34" s="15"/>
      <c r="P34" s="15"/>
      <c r="Q34" s="15"/>
    </row>
    <row r="35" ht="19.5" customHeight="1" spans="1:17">
      <c r="A35" s="174" t="s">
        <v>109</v>
      </c>
      <c r="B35" s="174" t="s">
        <v>110</v>
      </c>
      <c r="C35" s="15">
        <v>30</v>
      </c>
      <c r="D35" s="15"/>
      <c r="E35" s="15"/>
      <c r="F35" s="15">
        <v>30</v>
      </c>
      <c r="G35" s="15">
        <v>30</v>
      </c>
      <c r="H35" s="15">
        <v>30</v>
      </c>
      <c r="I35" s="15"/>
      <c r="J35" s="15"/>
      <c r="K35" s="15"/>
      <c r="L35" s="15"/>
      <c r="M35" s="15"/>
      <c r="N35" s="15"/>
      <c r="O35" s="15"/>
      <c r="P35" s="15"/>
      <c r="Q35" s="15"/>
    </row>
    <row r="36" ht="19.5" customHeight="1" spans="1:17">
      <c r="A36" s="13" t="s">
        <v>111</v>
      </c>
      <c r="B36" s="13" t="s">
        <v>112</v>
      </c>
      <c r="C36" s="15">
        <v>25</v>
      </c>
      <c r="D36" s="15"/>
      <c r="E36" s="15"/>
      <c r="F36" s="15">
        <v>25</v>
      </c>
      <c r="G36" s="15">
        <v>25</v>
      </c>
      <c r="H36" s="15">
        <v>25</v>
      </c>
      <c r="I36" s="15"/>
      <c r="J36" s="15"/>
      <c r="K36" s="15"/>
      <c r="L36" s="15"/>
      <c r="M36" s="15"/>
      <c r="N36" s="15"/>
      <c r="O36" s="15"/>
      <c r="P36" s="15"/>
      <c r="Q36" s="15"/>
    </row>
    <row r="37" ht="19.5" customHeight="1" spans="1:17">
      <c r="A37" s="58" t="s">
        <v>113</v>
      </c>
      <c r="B37" s="58" t="s">
        <v>114</v>
      </c>
      <c r="C37" s="15">
        <v>25</v>
      </c>
      <c r="D37" s="15"/>
      <c r="E37" s="15"/>
      <c r="F37" s="15">
        <v>25</v>
      </c>
      <c r="G37" s="15">
        <v>25</v>
      </c>
      <c r="H37" s="15">
        <v>25</v>
      </c>
      <c r="I37" s="15"/>
      <c r="J37" s="15"/>
      <c r="K37" s="15"/>
      <c r="L37" s="15"/>
      <c r="M37" s="15"/>
      <c r="N37" s="15"/>
      <c r="O37" s="15"/>
      <c r="P37" s="15"/>
      <c r="Q37" s="15"/>
    </row>
    <row r="38" ht="19.5" customHeight="1" spans="1:17">
      <c r="A38" s="174" t="s">
        <v>115</v>
      </c>
      <c r="B38" s="174" t="s">
        <v>116</v>
      </c>
      <c r="C38" s="15">
        <v>25</v>
      </c>
      <c r="D38" s="15"/>
      <c r="E38" s="15"/>
      <c r="F38" s="15">
        <v>25</v>
      </c>
      <c r="G38" s="15">
        <v>25</v>
      </c>
      <c r="H38" s="15">
        <v>25</v>
      </c>
      <c r="I38" s="15"/>
      <c r="J38" s="15"/>
      <c r="K38" s="15"/>
      <c r="L38" s="15"/>
      <c r="M38" s="15"/>
      <c r="N38" s="15"/>
      <c r="O38" s="15"/>
      <c r="P38" s="15"/>
      <c r="Q38" s="15"/>
    </row>
    <row r="39" ht="19.5" customHeight="1" spans="1:17">
      <c r="A39" s="13" t="s">
        <v>117</v>
      </c>
      <c r="B39" s="13" t="s">
        <v>118</v>
      </c>
      <c r="C39" s="15">
        <v>1000</v>
      </c>
      <c r="D39" s="15"/>
      <c r="E39" s="15"/>
      <c r="F39" s="15">
        <v>1000</v>
      </c>
      <c r="G39" s="15">
        <v>1000</v>
      </c>
      <c r="H39" s="15">
        <v>1000</v>
      </c>
      <c r="I39" s="15"/>
      <c r="J39" s="15"/>
      <c r="K39" s="15"/>
      <c r="L39" s="15"/>
      <c r="M39" s="15"/>
      <c r="N39" s="15"/>
      <c r="O39" s="15"/>
      <c r="P39" s="15"/>
      <c r="Q39" s="15"/>
    </row>
    <row r="40" ht="19.5" customHeight="1" spans="1:17">
      <c r="A40" s="58" t="s">
        <v>119</v>
      </c>
      <c r="B40" s="58" t="s">
        <v>120</v>
      </c>
      <c r="C40" s="15">
        <v>1000</v>
      </c>
      <c r="D40" s="15"/>
      <c r="E40" s="15"/>
      <c r="F40" s="15">
        <v>1000</v>
      </c>
      <c r="G40" s="15">
        <v>1000</v>
      </c>
      <c r="H40" s="15">
        <v>1000</v>
      </c>
      <c r="I40" s="15"/>
      <c r="J40" s="15"/>
      <c r="K40" s="15"/>
      <c r="L40" s="15"/>
      <c r="M40" s="15"/>
      <c r="N40" s="15"/>
      <c r="O40" s="15"/>
      <c r="P40" s="15"/>
      <c r="Q40" s="15"/>
    </row>
    <row r="41" ht="19.5" customHeight="1" spans="1:17">
      <c r="A41" s="174" t="s">
        <v>121</v>
      </c>
      <c r="B41" s="174" t="s">
        <v>122</v>
      </c>
      <c r="C41" s="15">
        <v>1000</v>
      </c>
      <c r="D41" s="15"/>
      <c r="E41" s="15"/>
      <c r="F41" s="15">
        <v>1000</v>
      </c>
      <c r="G41" s="15">
        <v>1000</v>
      </c>
      <c r="H41" s="15">
        <v>1000</v>
      </c>
      <c r="I41" s="15"/>
      <c r="J41" s="15"/>
      <c r="K41" s="15"/>
      <c r="L41" s="15"/>
      <c r="M41" s="15"/>
      <c r="N41" s="15"/>
      <c r="O41" s="15"/>
      <c r="P41" s="15"/>
      <c r="Q41" s="15"/>
    </row>
    <row r="42" ht="19.5" customHeight="1" spans="1:17">
      <c r="A42" s="13" t="s">
        <v>123</v>
      </c>
      <c r="B42" s="13" t="s">
        <v>124</v>
      </c>
      <c r="C42" s="15">
        <v>223.792159</v>
      </c>
      <c r="D42" s="15">
        <v>223.792159</v>
      </c>
      <c r="E42" s="15">
        <v>223.792159</v>
      </c>
      <c r="F42" s="15"/>
      <c r="G42" s="15"/>
      <c r="H42" s="15">
        <v>223.792159</v>
      </c>
      <c r="I42" s="15"/>
      <c r="J42" s="15"/>
      <c r="K42" s="15"/>
      <c r="L42" s="15"/>
      <c r="M42" s="15"/>
      <c r="N42" s="15"/>
      <c r="O42" s="15"/>
      <c r="P42" s="15"/>
      <c r="Q42" s="15"/>
    </row>
    <row r="43" ht="19.5" customHeight="1" spans="1:17">
      <c r="A43" s="58" t="s">
        <v>125</v>
      </c>
      <c r="B43" s="58" t="s">
        <v>126</v>
      </c>
      <c r="C43" s="15">
        <v>223.792159</v>
      </c>
      <c r="D43" s="15">
        <v>223.792159</v>
      </c>
      <c r="E43" s="15">
        <v>223.792159</v>
      </c>
      <c r="F43" s="15"/>
      <c r="G43" s="15"/>
      <c r="H43" s="15">
        <v>223.792159</v>
      </c>
      <c r="I43" s="15"/>
      <c r="J43" s="15"/>
      <c r="K43" s="15"/>
      <c r="L43" s="15"/>
      <c r="M43" s="15"/>
      <c r="N43" s="15"/>
      <c r="O43" s="15"/>
      <c r="P43" s="15"/>
      <c r="Q43" s="15"/>
    </row>
    <row r="44" ht="19.5" customHeight="1" spans="1:17">
      <c r="A44" s="174" t="s">
        <v>127</v>
      </c>
      <c r="B44" s="174" t="s">
        <v>128</v>
      </c>
      <c r="C44" s="15">
        <v>223.792159</v>
      </c>
      <c r="D44" s="15">
        <v>223.792159</v>
      </c>
      <c r="E44" s="15">
        <v>223.792159</v>
      </c>
      <c r="F44" s="15"/>
      <c r="G44" s="15"/>
      <c r="H44" s="15">
        <v>223.792159</v>
      </c>
      <c r="I44" s="15"/>
      <c r="J44" s="15"/>
      <c r="K44" s="15"/>
      <c r="L44" s="15"/>
      <c r="M44" s="15"/>
      <c r="N44" s="15"/>
      <c r="O44" s="15"/>
      <c r="P44" s="15"/>
      <c r="Q44" s="15"/>
    </row>
    <row r="45" ht="19.5" customHeight="1" spans="1:17">
      <c r="A45" s="13" t="s">
        <v>129</v>
      </c>
      <c r="B45" s="13" t="s">
        <v>130</v>
      </c>
      <c r="C45" s="15">
        <v>5401.428332</v>
      </c>
      <c r="D45" s="15"/>
      <c r="E45" s="15"/>
      <c r="F45" s="15">
        <v>5401.428332</v>
      </c>
      <c r="G45" s="15">
        <v>40</v>
      </c>
      <c r="H45" s="15">
        <v>40</v>
      </c>
      <c r="I45" s="15"/>
      <c r="J45" s="15"/>
      <c r="K45" s="15"/>
      <c r="L45" s="15">
        <v>5361.428332</v>
      </c>
      <c r="M45" s="15"/>
      <c r="N45" s="15"/>
      <c r="O45" s="15"/>
      <c r="P45" s="15"/>
      <c r="Q45" s="15">
        <v>5361.428332</v>
      </c>
    </row>
    <row r="46" ht="19.5" customHeight="1" spans="1:17">
      <c r="A46" s="58" t="s">
        <v>131</v>
      </c>
      <c r="B46" s="58" t="s">
        <v>132</v>
      </c>
      <c r="C46" s="15">
        <v>40</v>
      </c>
      <c r="D46" s="15"/>
      <c r="E46" s="15"/>
      <c r="F46" s="15">
        <v>40</v>
      </c>
      <c r="G46" s="15">
        <v>40</v>
      </c>
      <c r="H46" s="15">
        <v>40</v>
      </c>
      <c r="I46" s="15"/>
      <c r="J46" s="15"/>
      <c r="K46" s="15"/>
      <c r="L46" s="15"/>
      <c r="M46" s="15"/>
      <c r="N46" s="15"/>
      <c r="O46" s="15"/>
      <c r="P46" s="15"/>
      <c r="Q46" s="15"/>
    </row>
    <row r="47" ht="19.5" customHeight="1" spans="1:17">
      <c r="A47" s="174" t="s">
        <v>133</v>
      </c>
      <c r="B47" s="174" t="s">
        <v>134</v>
      </c>
      <c r="C47" s="15">
        <v>40</v>
      </c>
      <c r="D47" s="15"/>
      <c r="E47" s="15"/>
      <c r="F47" s="15">
        <v>40</v>
      </c>
      <c r="G47" s="15">
        <v>40</v>
      </c>
      <c r="H47" s="15">
        <v>40</v>
      </c>
      <c r="I47" s="15"/>
      <c r="J47" s="15"/>
      <c r="K47" s="15"/>
      <c r="L47" s="15"/>
      <c r="M47" s="15"/>
      <c r="N47" s="15"/>
      <c r="O47" s="15"/>
      <c r="P47" s="15"/>
      <c r="Q47" s="15"/>
    </row>
    <row r="48" ht="19.5" customHeight="1" spans="1:17">
      <c r="A48" s="58" t="s">
        <v>135</v>
      </c>
      <c r="B48" s="58" t="s">
        <v>136</v>
      </c>
      <c r="C48" s="15">
        <v>5361.428332</v>
      </c>
      <c r="D48" s="15"/>
      <c r="E48" s="15"/>
      <c r="F48" s="15">
        <v>5361.428332</v>
      </c>
      <c r="G48" s="15"/>
      <c r="H48" s="15"/>
      <c r="I48" s="15"/>
      <c r="J48" s="15"/>
      <c r="K48" s="15"/>
      <c r="L48" s="15">
        <v>5361.428332</v>
      </c>
      <c r="M48" s="15"/>
      <c r="N48" s="15"/>
      <c r="O48" s="15"/>
      <c r="P48" s="15"/>
      <c r="Q48" s="15">
        <v>5361.428332</v>
      </c>
    </row>
    <row r="49" ht="19.5" customHeight="1" spans="1:17">
      <c r="A49" s="174" t="s">
        <v>137</v>
      </c>
      <c r="B49" s="174" t="s">
        <v>138</v>
      </c>
      <c r="C49" s="15">
        <v>193.44</v>
      </c>
      <c r="D49" s="15"/>
      <c r="E49" s="15"/>
      <c r="F49" s="15">
        <v>193.44</v>
      </c>
      <c r="G49" s="15"/>
      <c r="H49" s="15"/>
      <c r="I49" s="15"/>
      <c r="J49" s="15"/>
      <c r="K49" s="15"/>
      <c r="L49" s="15">
        <v>193.44</v>
      </c>
      <c r="M49" s="15"/>
      <c r="N49" s="15"/>
      <c r="O49" s="15"/>
      <c r="P49" s="15"/>
      <c r="Q49" s="15">
        <v>193.44</v>
      </c>
    </row>
    <row r="50" ht="19.5" customHeight="1" spans="1:17">
      <c r="A50" s="174" t="s">
        <v>139</v>
      </c>
      <c r="B50" s="174" t="s">
        <v>140</v>
      </c>
      <c r="C50" s="15">
        <v>5167.988332</v>
      </c>
      <c r="D50" s="15"/>
      <c r="E50" s="15"/>
      <c r="F50" s="15">
        <v>5167.988332</v>
      </c>
      <c r="G50" s="15"/>
      <c r="H50" s="15"/>
      <c r="I50" s="15"/>
      <c r="J50" s="15"/>
      <c r="K50" s="15"/>
      <c r="L50" s="15">
        <v>5167.988332</v>
      </c>
      <c r="M50" s="15"/>
      <c r="N50" s="15"/>
      <c r="O50" s="15"/>
      <c r="P50" s="15"/>
      <c r="Q50" s="15">
        <v>5167.988332</v>
      </c>
    </row>
    <row r="51" ht="19.5" customHeight="1" spans="1:17">
      <c r="A51" s="13" t="s">
        <v>141</v>
      </c>
      <c r="B51" s="13" t="s">
        <v>142</v>
      </c>
      <c r="C51" s="15">
        <v>10</v>
      </c>
      <c r="D51" s="15"/>
      <c r="E51" s="15"/>
      <c r="F51" s="15">
        <v>10</v>
      </c>
      <c r="G51" s="15">
        <v>10</v>
      </c>
      <c r="H51" s="15">
        <v>10</v>
      </c>
      <c r="I51" s="15"/>
      <c r="J51" s="15"/>
      <c r="K51" s="15"/>
      <c r="L51" s="15"/>
      <c r="M51" s="15"/>
      <c r="N51" s="15"/>
      <c r="O51" s="15"/>
      <c r="P51" s="15"/>
      <c r="Q51" s="15"/>
    </row>
    <row r="52" ht="19.5" customHeight="1" spans="1:17">
      <c r="A52" s="58" t="s">
        <v>143</v>
      </c>
      <c r="B52" s="58" t="s">
        <v>144</v>
      </c>
      <c r="C52" s="15">
        <v>10</v>
      </c>
      <c r="D52" s="15"/>
      <c r="E52" s="15"/>
      <c r="F52" s="15">
        <v>10</v>
      </c>
      <c r="G52" s="15">
        <v>10</v>
      </c>
      <c r="H52" s="15">
        <v>10</v>
      </c>
      <c r="I52" s="15"/>
      <c r="J52" s="15"/>
      <c r="K52" s="15"/>
      <c r="L52" s="15"/>
      <c r="M52" s="15"/>
      <c r="N52" s="15"/>
      <c r="O52" s="15"/>
      <c r="P52" s="15"/>
      <c r="Q52" s="15"/>
    </row>
    <row r="53" ht="19.5" customHeight="1" spans="1:17">
      <c r="A53" s="174" t="s">
        <v>145</v>
      </c>
      <c r="B53" s="174" t="s">
        <v>144</v>
      </c>
      <c r="C53" s="15">
        <v>10</v>
      </c>
      <c r="D53" s="15"/>
      <c r="E53" s="15"/>
      <c r="F53" s="15">
        <v>10</v>
      </c>
      <c r="G53" s="15">
        <v>10</v>
      </c>
      <c r="H53" s="15">
        <v>10</v>
      </c>
      <c r="I53" s="15"/>
      <c r="J53" s="15"/>
      <c r="K53" s="15"/>
      <c r="L53" s="15"/>
      <c r="M53" s="15"/>
      <c r="N53" s="15"/>
      <c r="O53" s="15"/>
      <c r="P53" s="15"/>
      <c r="Q53" s="15"/>
    </row>
    <row r="54" ht="19.5" customHeight="1" spans="1:17">
      <c r="A54" s="13" t="s">
        <v>146</v>
      </c>
      <c r="B54" s="13" t="s">
        <v>147</v>
      </c>
      <c r="C54" s="15">
        <v>18095</v>
      </c>
      <c r="D54" s="15"/>
      <c r="E54" s="15"/>
      <c r="F54" s="15">
        <v>18095</v>
      </c>
      <c r="G54" s="15">
        <v>18095</v>
      </c>
      <c r="H54" s="15">
        <v>18095</v>
      </c>
      <c r="I54" s="15"/>
      <c r="J54" s="15"/>
      <c r="K54" s="15"/>
      <c r="L54" s="15"/>
      <c r="M54" s="15"/>
      <c r="N54" s="15"/>
      <c r="O54" s="15"/>
      <c r="P54" s="15"/>
      <c r="Q54" s="15"/>
    </row>
    <row r="55" ht="19.5" customHeight="1" spans="1:17">
      <c r="A55" s="58" t="s">
        <v>148</v>
      </c>
      <c r="B55" s="58" t="s">
        <v>149</v>
      </c>
      <c r="C55" s="15">
        <v>18095</v>
      </c>
      <c r="D55" s="15"/>
      <c r="E55" s="15"/>
      <c r="F55" s="15">
        <v>18095</v>
      </c>
      <c r="G55" s="15">
        <v>18095</v>
      </c>
      <c r="H55" s="15">
        <v>18095</v>
      </c>
      <c r="I55" s="15"/>
      <c r="J55" s="15"/>
      <c r="K55" s="15"/>
      <c r="L55" s="15"/>
      <c r="M55" s="15"/>
      <c r="N55" s="15"/>
      <c r="O55" s="15"/>
      <c r="P55" s="15"/>
      <c r="Q55" s="15"/>
    </row>
    <row r="56" ht="19.5" customHeight="1" spans="1:17">
      <c r="A56" s="174" t="s">
        <v>150</v>
      </c>
      <c r="B56" s="174" t="s">
        <v>151</v>
      </c>
      <c r="C56" s="15">
        <v>18095</v>
      </c>
      <c r="D56" s="15"/>
      <c r="E56" s="15"/>
      <c r="F56" s="15">
        <v>18095</v>
      </c>
      <c r="G56" s="15">
        <v>18095</v>
      </c>
      <c r="H56" s="15">
        <v>18095</v>
      </c>
      <c r="I56" s="15"/>
      <c r="J56" s="15"/>
      <c r="K56" s="15"/>
      <c r="L56" s="15"/>
      <c r="M56" s="15"/>
      <c r="N56" s="15"/>
      <c r="O56" s="15"/>
      <c r="P56" s="15"/>
      <c r="Q56" s="15"/>
    </row>
    <row r="57" ht="19.5" customHeight="1" spans="1:17">
      <c r="A57" s="13" t="s">
        <v>152</v>
      </c>
      <c r="B57" s="13" t="s">
        <v>153</v>
      </c>
      <c r="C57" s="15">
        <v>69.87</v>
      </c>
      <c r="D57" s="15"/>
      <c r="E57" s="15"/>
      <c r="F57" s="15">
        <v>69.87</v>
      </c>
      <c r="G57" s="15"/>
      <c r="H57" s="15"/>
      <c r="I57" s="15"/>
      <c r="J57" s="15"/>
      <c r="K57" s="15"/>
      <c r="L57" s="15">
        <v>69.87</v>
      </c>
      <c r="M57" s="15"/>
      <c r="N57" s="15"/>
      <c r="O57" s="15"/>
      <c r="P57" s="15"/>
      <c r="Q57" s="15">
        <v>69.87</v>
      </c>
    </row>
    <row r="58" ht="19.5" customHeight="1" spans="1:17">
      <c r="A58" s="58" t="s">
        <v>154</v>
      </c>
      <c r="B58" s="58" t="s">
        <v>155</v>
      </c>
      <c r="C58" s="15">
        <v>69.87</v>
      </c>
      <c r="D58" s="15"/>
      <c r="E58" s="15"/>
      <c r="F58" s="15">
        <v>69.87</v>
      </c>
      <c r="G58" s="15"/>
      <c r="H58" s="15"/>
      <c r="I58" s="15"/>
      <c r="J58" s="15"/>
      <c r="K58" s="15"/>
      <c r="L58" s="15">
        <v>69.87</v>
      </c>
      <c r="M58" s="15"/>
      <c r="N58" s="15"/>
      <c r="O58" s="15"/>
      <c r="P58" s="15"/>
      <c r="Q58" s="15">
        <v>69.87</v>
      </c>
    </row>
    <row r="59" ht="19.5" customHeight="1" spans="1:17">
      <c r="A59" s="174" t="s">
        <v>156</v>
      </c>
      <c r="B59" s="174" t="s">
        <v>157</v>
      </c>
      <c r="C59" s="15">
        <v>69.87</v>
      </c>
      <c r="D59" s="15"/>
      <c r="E59" s="15"/>
      <c r="F59" s="15">
        <v>69.87</v>
      </c>
      <c r="G59" s="15"/>
      <c r="H59" s="15"/>
      <c r="I59" s="15"/>
      <c r="J59" s="15"/>
      <c r="K59" s="15"/>
      <c r="L59" s="15">
        <v>69.87</v>
      </c>
      <c r="M59" s="15"/>
      <c r="N59" s="15"/>
      <c r="O59" s="15"/>
      <c r="P59" s="15"/>
      <c r="Q59" s="15">
        <v>69.87</v>
      </c>
    </row>
    <row r="60" ht="17.25" customHeight="1" spans="1:17">
      <c r="A60" s="259" t="s">
        <v>158</v>
      </c>
      <c r="B60" s="260" t="s">
        <v>158</v>
      </c>
      <c r="C60" s="15">
        <v>38943.169015</v>
      </c>
      <c r="D60" s="15">
        <v>2863.870683</v>
      </c>
      <c r="E60" s="15">
        <v>2863.870683</v>
      </c>
      <c r="F60" s="15">
        <v>36079.298332</v>
      </c>
      <c r="G60" s="15">
        <v>30618</v>
      </c>
      <c r="H60" s="15">
        <v>33481.870683</v>
      </c>
      <c r="I60" s="15"/>
      <c r="J60" s="15"/>
      <c r="K60" s="15"/>
      <c r="L60" s="15">
        <v>5461.298332</v>
      </c>
      <c r="M60" s="15"/>
      <c r="N60" s="15"/>
      <c r="O60" s="15">
        <v>30</v>
      </c>
      <c r="P60" s="15"/>
      <c r="Q60" s="15">
        <v>5431.298332</v>
      </c>
    </row>
  </sheetData>
  <mergeCells count="13">
    <mergeCell ref="A2:Q2"/>
    <mergeCell ref="A3:N3"/>
    <mergeCell ref="D4:E4"/>
    <mergeCell ref="F4:G4"/>
    <mergeCell ref="L4:Q4"/>
    <mergeCell ref="A60:B60"/>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topLeftCell="A5" workbookViewId="0">
      <selection activeCell="B22" sqref="B22"/>
    </sheetView>
  </sheetViews>
  <sheetFormatPr defaultColWidth="9.14166666666667" defaultRowHeight="14.25" customHeight="1" outlineLevelCol="3"/>
  <cols>
    <col min="1" max="1" width="49.2833333333333" customWidth="1"/>
    <col min="2" max="2" width="38.85" customWidth="1"/>
    <col min="3" max="3" width="52.7" customWidth="1"/>
    <col min="4" max="4" width="36.425" customWidth="1"/>
  </cols>
  <sheetData>
    <row r="1" customHeight="1" spans="1:4">
      <c r="A1" s="239"/>
      <c r="C1" s="240"/>
      <c r="D1" s="159" t="s">
        <v>159</v>
      </c>
    </row>
    <row r="2" ht="31.5" customHeight="1" spans="1:4">
      <c r="A2" s="54" t="s">
        <v>160</v>
      </c>
      <c r="B2" s="241"/>
      <c r="C2" s="240"/>
      <c r="D2" s="241"/>
    </row>
    <row r="3" ht="17.25" customHeight="1" spans="1:4">
      <c r="A3" s="118" t="str">
        <f>"单位名称："&amp;"曲靖市发展和改革委员会"</f>
        <v>单位名称：曲靖市发展和改革委员会</v>
      </c>
      <c r="B3" s="242"/>
      <c r="C3" s="240"/>
      <c r="D3" s="110" t="str">
        <f>"单位："&amp;"万元"</f>
        <v>单位：万元</v>
      </c>
    </row>
    <row r="4" ht="19.5" customHeight="1" spans="1:4">
      <c r="A4" s="10" t="s">
        <v>2</v>
      </c>
      <c r="B4" s="10"/>
      <c r="C4" s="243" t="s">
        <v>3</v>
      </c>
      <c r="D4" s="244"/>
    </row>
    <row r="5" ht="21.75" customHeight="1" spans="1:4">
      <c r="A5" s="10" t="s">
        <v>4</v>
      </c>
      <c r="B5" s="245" t="s">
        <v>5</v>
      </c>
      <c r="C5" s="246" t="s">
        <v>161</v>
      </c>
      <c r="D5" s="245" t="s">
        <v>5</v>
      </c>
    </row>
    <row r="6" ht="17.25" customHeight="1" spans="1:4">
      <c r="A6" s="10"/>
      <c r="B6" s="247"/>
      <c r="C6" s="246"/>
      <c r="D6" s="247"/>
    </row>
    <row r="7" ht="17.25" customHeight="1" spans="1:4">
      <c r="A7" s="13" t="s">
        <v>162</v>
      </c>
      <c r="B7" s="15">
        <v>33481.870683</v>
      </c>
      <c r="C7" s="13" t="s">
        <v>163</v>
      </c>
      <c r="D7" s="15">
        <v>33481.87</v>
      </c>
    </row>
    <row r="8" ht="17.25" customHeight="1" spans="1:4">
      <c r="A8" s="13" t="s">
        <v>164</v>
      </c>
      <c r="B8" s="15">
        <v>33481.870683</v>
      </c>
      <c r="C8" s="13" t="str">
        <f>"(一)"&amp;"一般公共服务支出"</f>
        <v>(一)一般公共服务支出</v>
      </c>
      <c r="D8" s="15">
        <v>12566.752276</v>
      </c>
    </row>
    <row r="9" ht="17.25" customHeight="1" spans="1:4">
      <c r="A9" s="13" t="s">
        <v>165</v>
      </c>
      <c r="B9" s="15"/>
      <c r="C9" s="13" t="str">
        <f>"(二)"&amp;"国防支出"</f>
        <v>(二)国防支出</v>
      </c>
      <c r="D9" s="15"/>
    </row>
    <row r="10" ht="17.25" customHeight="1" spans="1:4">
      <c r="A10" s="13" t="s">
        <v>166</v>
      </c>
      <c r="B10" s="15"/>
      <c r="C10" s="13" t="str">
        <f>"(四)"&amp;"社会保障和就业支出"</f>
        <v>(四)社会保障和就业支出</v>
      </c>
      <c r="D10" s="15">
        <v>304.723614</v>
      </c>
    </row>
    <row r="11" ht="17.25" customHeight="1" spans="1:4">
      <c r="A11" s="13" t="s">
        <v>167</v>
      </c>
      <c r="B11" s="15"/>
      <c r="C11" s="13" t="str">
        <f>"(五)"&amp;"卫生健康支出"</f>
        <v>(五)卫生健康支出</v>
      </c>
      <c r="D11" s="15">
        <v>176.602634</v>
      </c>
    </row>
    <row r="12" ht="17.25" customHeight="1" spans="1:4">
      <c r="A12" s="13" t="s">
        <v>164</v>
      </c>
      <c r="B12" s="15"/>
      <c r="C12" s="13" t="str">
        <f>"(六)"&amp;"节能环保支出"</f>
        <v>(六)节能环保支出</v>
      </c>
      <c r="D12" s="15">
        <v>10</v>
      </c>
    </row>
    <row r="13" ht="17.25" customHeight="1" spans="1:4">
      <c r="A13" s="13" t="s">
        <v>165</v>
      </c>
      <c r="B13" s="15"/>
      <c r="C13" s="13" t="str">
        <f>"(七)"&amp;"城乡社区支出"</f>
        <v>(七)城乡社区支出</v>
      </c>
      <c r="D13" s="15">
        <v>1000</v>
      </c>
    </row>
    <row r="14" ht="17.25" customHeight="1" spans="1:4">
      <c r="A14" s="13" t="s">
        <v>166</v>
      </c>
      <c r="B14" s="15"/>
      <c r="C14" s="13" t="str">
        <f>"(八)"&amp;"农林水支出"</f>
        <v>(八)农林水支出</v>
      </c>
      <c r="D14" s="15">
        <v>30</v>
      </c>
    </row>
    <row r="15" ht="17.25" customHeight="1" spans="1:4">
      <c r="A15" s="13"/>
      <c r="B15" s="13"/>
      <c r="C15" s="13" t="str">
        <f>"(九)"&amp;"交通运输支出"</f>
        <v>(九)交通运输支出</v>
      </c>
      <c r="D15" s="15">
        <v>25</v>
      </c>
    </row>
    <row r="16" ht="17.25" customHeight="1" spans="1:4">
      <c r="A16" s="13"/>
      <c r="B16" s="51"/>
      <c r="C16" s="13" t="str">
        <f>"(十)"&amp;"资源勘探工业信息等支出"</f>
        <v>(十)资源勘探工业信息等支出</v>
      </c>
      <c r="D16" s="15">
        <v>1000</v>
      </c>
    </row>
    <row r="17" ht="17.25" customHeight="1" spans="1:4">
      <c r="A17" s="13"/>
      <c r="B17" s="13"/>
      <c r="C17" s="13" t="str">
        <f>"(十一)"&amp;"住房保障支出"</f>
        <v>(十一)住房保障支出</v>
      </c>
      <c r="D17" s="15">
        <v>223.792159</v>
      </c>
    </row>
    <row r="18" ht="17.25" customHeight="1" spans="1:4">
      <c r="A18" s="13"/>
      <c r="B18" s="13"/>
      <c r="C18" s="13" t="str">
        <f>"(十二)"&amp;"粮油物资储备支出"</f>
        <v>(十二)粮油物资储备支出</v>
      </c>
      <c r="D18" s="15">
        <v>40</v>
      </c>
    </row>
    <row r="19" ht="17.25" customHeight="1" spans="1:4">
      <c r="A19" s="13"/>
      <c r="B19" s="13"/>
      <c r="C19" s="13" t="str">
        <f>"(十三)"&amp;"灾害防治及应急管理支出"</f>
        <v>(十三)灾害防治及应急管理支出</v>
      </c>
      <c r="D19" s="15">
        <v>10</v>
      </c>
    </row>
    <row r="20" ht="17.25" customHeight="1" spans="1:4">
      <c r="A20" s="13"/>
      <c r="B20" s="13"/>
      <c r="C20" s="13" t="str">
        <f>"(十四)"&amp;"转移性支出"</f>
        <v>(十四)转移性支出</v>
      </c>
      <c r="D20" s="15">
        <v>18095</v>
      </c>
    </row>
    <row r="21" customHeight="1" spans="1:4">
      <c r="A21" s="13"/>
      <c r="B21" s="42"/>
      <c r="C21" s="13" t="s">
        <v>168</v>
      </c>
      <c r="D21" s="42"/>
    </row>
    <row r="22" ht="17.25" customHeight="1" spans="1:4">
      <c r="A22" s="246" t="s">
        <v>169</v>
      </c>
      <c r="B22" s="42">
        <v>33481.870683</v>
      </c>
      <c r="C22" s="246" t="s">
        <v>22</v>
      </c>
      <c r="D22" s="15">
        <f>SUM(D8:D21)</f>
        <v>33481.870683</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4"/>
  <sheetViews>
    <sheetView workbookViewId="0">
      <selection activeCell="C50" sqref="C50"/>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232"/>
      <c r="F1" s="60"/>
      <c r="G1" s="43" t="s">
        <v>170</v>
      </c>
    </row>
    <row r="2" ht="39" customHeight="1" spans="1:7">
      <c r="A2" s="117" t="s">
        <v>171</v>
      </c>
      <c r="B2" s="117"/>
      <c r="C2" s="117"/>
      <c r="D2" s="117"/>
      <c r="E2" s="117"/>
      <c r="F2" s="117"/>
      <c r="G2" s="117"/>
    </row>
    <row r="3" ht="18" customHeight="1" spans="1:7">
      <c r="A3" s="4" t="str">
        <f>"单位名称："&amp;"曲靖市发展和改革委员会"</f>
        <v>单位名称：曲靖市发展和改革委员会</v>
      </c>
      <c r="F3" s="113"/>
      <c r="G3" s="114" t="str">
        <f>"单位："&amp;"万元"</f>
        <v>单位：万元</v>
      </c>
    </row>
    <row r="4" ht="20.25" customHeight="1" spans="1:7">
      <c r="A4" s="233" t="s">
        <v>172</v>
      </c>
      <c r="B4" s="234"/>
      <c r="C4" s="70" t="s">
        <v>27</v>
      </c>
      <c r="D4" s="235" t="s">
        <v>47</v>
      </c>
      <c r="E4" s="10"/>
      <c r="F4" s="10"/>
      <c r="G4" s="10" t="s">
        <v>48</v>
      </c>
    </row>
    <row r="5" ht="20.25" customHeight="1" spans="1:7">
      <c r="A5" s="236" t="s">
        <v>45</v>
      </c>
      <c r="B5" s="236" t="s">
        <v>46</v>
      </c>
      <c r="C5" s="10"/>
      <c r="D5" s="69" t="s">
        <v>29</v>
      </c>
      <c r="E5" s="69" t="s">
        <v>173</v>
      </c>
      <c r="F5" s="69" t="s">
        <v>174</v>
      </c>
      <c r="G5" s="10"/>
    </row>
    <row r="6" ht="13.5" customHeight="1" spans="1:7">
      <c r="A6" s="236" t="s">
        <v>175</v>
      </c>
      <c r="B6" s="236" t="s">
        <v>176</v>
      </c>
      <c r="C6" s="236" t="s">
        <v>177</v>
      </c>
      <c r="D6" s="123" t="s">
        <v>178</v>
      </c>
      <c r="E6" s="123" t="s">
        <v>179</v>
      </c>
      <c r="F6" s="123" t="s">
        <v>180</v>
      </c>
      <c r="G6" s="78">
        <v>7</v>
      </c>
    </row>
    <row r="7" ht="18" customHeight="1" spans="1:7">
      <c r="A7" s="13" t="s">
        <v>56</v>
      </c>
      <c r="B7" s="13" t="s">
        <v>57</v>
      </c>
      <c r="C7" s="15">
        <f>C8</f>
        <v>12566.752276</v>
      </c>
      <c r="D7" s="15">
        <f>D8</f>
        <v>2158.752276</v>
      </c>
      <c r="E7" s="15">
        <f>E8</f>
        <v>1861.977376</v>
      </c>
      <c r="F7" s="15">
        <f>F8</f>
        <v>296.7749</v>
      </c>
      <c r="G7" s="15">
        <f>G8</f>
        <v>10408</v>
      </c>
    </row>
    <row r="8" ht="18" customHeight="1" spans="1:7">
      <c r="A8" s="58" t="s">
        <v>58</v>
      </c>
      <c r="B8" s="58" t="s">
        <v>59</v>
      </c>
      <c r="C8" s="15">
        <f>SUM(C9:C12)</f>
        <v>12566.752276</v>
      </c>
      <c r="D8" s="15">
        <f>SUM(D9:D12)</f>
        <v>2158.752276</v>
      </c>
      <c r="E8" s="15">
        <f>SUM(E9:E12)</f>
        <v>1861.977376</v>
      </c>
      <c r="F8" s="15">
        <f>SUM(F9:F12)</f>
        <v>296.7749</v>
      </c>
      <c r="G8" s="15">
        <f>SUM(G9:G12)</f>
        <v>10408</v>
      </c>
    </row>
    <row r="9" ht="18" customHeight="1" spans="1:7">
      <c r="A9" s="174" t="s">
        <v>60</v>
      </c>
      <c r="B9" s="174" t="s">
        <v>61</v>
      </c>
      <c r="C9" s="15">
        <v>1491.255372</v>
      </c>
      <c r="D9" s="15">
        <v>1491.255372</v>
      </c>
      <c r="E9" s="15">
        <v>1261.765736</v>
      </c>
      <c r="F9" s="15">
        <v>229.489636</v>
      </c>
      <c r="G9" s="15"/>
    </row>
    <row r="10" ht="18" customHeight="1" spans="1:7">
      <c r="A10" s="174" t="s">
        <v>62</v>
      </c>
      <c r="B10" s="174" t="s">
        <v>63</v>
      </c>
      <c r="C10" s="15">
        <v>45</v>
      </c>
      <c r="D10" s="15"/>
      <c r="E10" s="15"/>
      <c r="F10" s="15"/>
      <c r="G10" s="15">
        <v>45</v>
      </c>
    </row>
    <row r="11" ht="18" customHeight="1" spans="1:7">
      <c r="A11" s="174" t="s">
        <v>64</v>
      </c>
      <c r="B11" s="174" t="s">
        <v>65</v>
      </c>
      <c r="C11" s="15">
        <v>667.496904</v>
      </c>
      <c r="D11" s="15">
        <v>667.496904</v>
      </c>
      <c r="E11" s="15">
        <v>600.21164</v>
      </c>
      <c r="F11" s="15">
        <v>67.285264</v>
      </c>
      <c r="G11" s="15"/>
    </row>
    <row r="12" ht="18" customHeight="1" spans="1:7">
      <c r="A12" s="174" t="s">
        <v>66</v>
      </c>
      <c r="B12" s="174" t="s">
        <v>67</v>
      </c>
      <c r="C12" s="15">
        <v>10363</v>
      </c>
      <c r="D12" s="15"/>
      <c r="E12" s="15"/>
      <c r="F12" s="15"/>
      <c r="G12" s="15">
        <v>10363</v>
      </c>
    </row>
    <row r="13" ht="18" customHeight="1" spans="1:7">
      <c r="A13" s="13" t="s">
        <v>68</v>
      </c>
      <c r="B13" s="13" t="s">
        <v>69</v>
      </c>
      <c r="C13" s="15">
        <v>304.723614</v>
      </c>
      <c r="D13" s="15">
        <v>304.723614</v>
      </c>
      <c r="E13" s="15">
        <v>268.997684</v>
      </c>
      <c r="F13" s="15">
        <v>35.72593</v>
      </c>
      <c r="G13" s="15"/>
    </row>
    <row r="14" ht="18" customHeight="1" spans="1:7">
      <c r="A14" s="58" t="s">
        <v>70</v>
      </c>
      <c r="B14" s="58" t="s">
        <v>71</v>
      </c>
      <c r="C14" s="15">
        <v>291.393931</v>
      </c>
      <c r="D14" s="15">
        <v>291.393931</v>
      </c>
      <c r="E14" s="15">
        <v>255.668001</v>
      </c>
      <c r="F14" s="15">
        <v>35.72593</v>
      </c>
      <c r="G14" s="15"/>
    </row>
    <row r="15" ht="18" customHeight="1" spans="1:7">
      <c r="A15" s="174" t="s">
        <v>72</v>
      </c>
      <c r="B15" s="174" t="s">
        <v>73</v>
      </c>
      <c r="C15" s="15">
        <v>30.103967</v>
      </c>
      <c r="D15" s="15">
        <v>30.103967</v>
      </c>
      <c r="E15" s="15"/>
      <c r="F15" s="15">
        <v>30.103967</v>
      </c>
      <c r="G15" s="15"/>
    </row>
    <row r="16" ht="18" customHeight="1" spans="1:7">
      <c r="A16" s="174" t="s">
        <v>74</v>
      </c>
      <c r="B16" s="174" t="s">
        <v>75</v>
      </c>
      <c r="C16" s="15">
        <v>5.621963</v>
      </c>
      <c r="D16" s="15">
        <v>5.621963</v>
      </c>
      <c r="E16" s="15"/>
      <c r="F16" s="15">
        <v>5.621963</v>
      </c>
      <c r="G16" s="15"/>
    </row>
    <row r="17" ht="18" customHeight="1" spans="1:7">
      <c r="A17" s="174" t="s">
        <v>76</v>
      </c>
      <c r="B17" s="174" t="s">
        <v>77</v>
      </c>
      <c r="C17" s="15">
        <v>255.668001</v>
      </c>
      <c r="D17" s="15">
        <v>255.668001</v>
      </c>
      <c r="E17" s="15">
        <v>255.668001</v>
      </c>
      <c r="F17" s="15"/>
      <c r="G17" s="15"/>
    </row>
    <row r="18" ht="18" customHeight="1" spans="1:7">
      <c r="A18" s="58" t="s">
        <v>78</v>
      </c>
      <c r="B18" s="58" t="s">
        <v>79</v>
      </c>
      <c r="C18" s="15">
        <v>9.9424</v>
      </c>
      <c r="D18" s="15">
        <v>9.9424</v>
      </c>
      <c r="E18" s="15">
        <v>9.9424</v>
      </c>
      <c r="F18" s="15"/>
      <c r="G18" s="15"/>
    </row>
    <row r="19" ht="18" customHeight="1" spans="1:7">
      <c r="A19" s="174" t="s">
        <v>80</v>
      </c>
      <c r="B19" s="174" t="s">
        <v>81</v>
      </c>
      <c r="C19" s="15">
        <v>9.9424</v>
      </c>
      <c r="D19" s="15">
        <v>9.9424</v>
      </c>
      <c r="E19" s="15">
        <v>9.9424</v>
      </c>
      <c r="F19" s="15"/>
      <c r="G19" s="15"/>
    </row>
    <row r="20" ht="18" customHeight="1" spans="1:7">
      <c r="A20" s="58" t="s">
        <v>82</v>
      </c>
      <c r="B20" s="58" t="s">
        <v>83</v>
      </c>
      <c r="C20" s="15">
        <v>3.387283</v>
      </c>
      <c r="D20" s="15">
        <v>3.387283</v>
      </c>
      <c r="E20" s="15">
        <v>3.387283</v>
      </c>
      <c r="F20" s="15"/>
      <c r="G20" s="15"/>
    </row>
    <row r="21" ht="18" customHeight="1" spans="1:7">
      <c r="A21" s="174" t="s">
        <v>84</v>
      </c>
      <c r="B21" s="174" t="s">
        <v>83</v>
      </c>
      <c r="C21" s="15">
        <v>3.387283</v>
      </c>
      <c r="D21" s="15">
        <v>3.387283</v>
      </c>
      <c r="E21" s="15">
        <v>3.387283</v>
      </c>
      <c r="F21" s="15"/>
      <c r="G21" s="15"/>
    </row>
    <row r="22" ht="18" customHeight="1" spans="1:7">
      <c r="A22" s="13" t="s">
        <v>85</v>
      </c>
      <c r="B22" s="13" t="s">
        <v>86</v>
      </c>
      <c r="C22" s="15">
        <v>176.602634</v>
      </c>
      <c r="D22" s="15">
        <v>176.602634</v>
      </c>
      <c r="E22" s="15">
        <v>176.602634</v>
      </c>
      <c r="F22" s="15"/>
      <c r="G22" s="15"/>
    </row>
    <row r="23" ht="18" customHeight="1" spans="1:7">
      <c r="A23" s="58" t="s">
        <v>87</v>
      </c>
      <c r="B23" s="58" t="s">
        <v>88</v>
      </c>
      <c r="C23" s="15">
        <v>176.602634</v>
      </c>
      <c r="D23" s="15">
        <v>176.602634</v>
      </c>
      <c r="E23" s="15">
        <v>176.602634</v>
      </c>
      <c r="F23" s="15"/>
      <c r="G23" s="15"/>
    </row>
    <row r="24" ht="18" customHeight="1" spans="1:7">
      <c r="A24" s="174" t="s">
        <v>89</v>
      </c>
      <c r="B24" s="174" t="s">
        <v>90</v>
      </c>
      <c r="C24" s="15">
        <v>91.337328</v>
      </c>
      <c r="D24" s="15">
        <v>91.337328</v>
      </c>
      <c r="E24" s="15">
        <v>91.337328</v>
      </c>
      <c r="F24" s="15"/>
      <c r="G24" s="15"/>
    </row>
    <row r="25" ht="18" customHeight="1" spans="1:7">
      <c r="A25" s="174" t="s">
        <v>91</v>
      </c>
      <c r="B25" s="174" t="s">
        <v>92</v>
      </c>
      <c r="C25" s="15">
        <v>69.13223</v>
      </c>
      <c r="D25" s="15">
        <v>69.13223</v>
      </c>
      <c r="E25" s="15">
        <v>69.13223</v>
      </c>
      <c r="F25" s="15"/>
      <c r="G25" s="15"/>
    </row>
    <row r="26" ht="18" customHeight="1" spans="1:7">
      <c r="A26" s="174" t="s">
        <v>93</v>
      </c>
      <c r="B26" s="174" t="s">
        <v>94</v>
      </c>
      <c r="C26" s="15">
        <v>16.133076</v>
      </c>
      <c r="D26" s="15">
        <v>16.133076</v>
      </c>
      <c r="E26" s="15">
        <v>16.133076</v>
      </c>
      <c r="F26" s="15"/>
      <c r="G26" s="15"/>
    </row>
    <row r="27" ht="18" customHeight="1" spans="1:7">
      <c r="A27" s="13" t="s">
        <v>95</v>
      </c>
      <c r="B27" s="13" t="s">
        <v>96</v>
      </c>
      <c r="C27" s="15">
        <v>10</v>
      </c>
      <c r="D27" s="15"/>
      <c r="E27" s="15"/>
      <c r="F27" s="15"/>
      <c r="G27" s="15">
        <v>10</v>
      </c>
    </row>
    <row r="28" ht="18" customHeight="1" spans="1:7">
      <c r="A28" s="58" t="s">
        <v>97</v>
      </c>
      <c r="B28" s="58" t="s">
        <v>98</v>
      </c>
      <c r="C28" s="15">
        <v>10</v>
      </c>
      <c r="D28" s="15"/>
      <c r="E28" s="15"/>
      <c r="F28" s="15"/>
      <c r="G28" s="15">
        <v>10</v>
      </c>
    </row>
    <row r="29" ht="18" customHeight="1" spans="1:7">
      <c r="A29" s="174" t="s">
        <v>99</v>
      </c>
      <c r="B29" s="174" t="s">
        <v>98</v>
      </c>
      <c r="C29" s="15">
        <v>10</v>
      </c>
      <c r="D29" s="15"/>
      <c r="E29" s="15"/>
      <c r="F29" s="15"/>
      <c r="G29" s="15">
        <v>10</v>
      </c>
    </row>
    <row r="30" ht="18" customHeight="1" spans="1:7">
      <c r="A30" s="13" t="s">
        <v>100</v>
      </c>
      <c r="B30" s="13" t="s">
        <v>101</v>
      </c>
      <c r="C30" s="15">
        <v>1000</v>
      </c>
      <c r="D30" s="15"/>
      <c r="E30" s="15"/>
      <c r="F30" s="15"/>
      <c r="G30" s="15">
        <v>1000</v>
      </c>
    </row>
    <row r="31" ht="18" customHeight="1" spans="1:7">
      <c r="A31" s="58" t="s">
        <v>102</v>
      </c>
      <c r="B31" s="58" t="s">
        <v>103</v>
      </c>
      <c r="C31" s="15">
        <v>1000</v>
      </c>
      <c r="D31" s="15"/>
      <c r="E31" s="15"/>
      <c r="F31" s="15"/>
      <c r="G31" s="15">
        <v>1000</v>
      </c>
    </row>
    <row r="32" ht="18" customHeight="1" spans="1:7">
      <c r="A32" s="174" t="s">
        <v>104</v>
      </c>
      <c r="B32" s="174" t="s">
        <v>103</v>
      </c>
      <c r="C32" s="15">
        <v>1000</v>
      </c>
      <c r="D32" s="15"/>
      <c r="E32" s="15"/>
      <c r="F32" s="15"/>
      <c r="G32" s="15">
        <v>1000</v>
      </c>
    </row>
    <row r="33" ht="18" customHeight="1" spans="1:7">
      <c r="A33" s="13" t="s">
        <v>105</v>
      </c>
      <c r="B33" s="13" t="s">
        <v>106</v>
      </c>
      <c r="C33" s="15">
        <v>30</v>
      </c>
      <c r="D33" s="15"/>
      <c r="E33" s="15"/>
      <c r="F33" s="15"/>
      <c r="G33" s="15">
        <v>30</v>
      </c>
    </row>
    <row r="34" ht="18" customHeight="1" spans="1:7">
      <c r="A34" s="58" t="s">
        <v>107</v>
      </c>
      <c r="B34" s="58" t="s">
        <v>108</v>
      </c>
      <c r="C34" s="15">
        <v>30</v>
      </c>
      <c r="D34" s="15"/>
      <c r="E34" s="15"/>
      <c r="F34" s="15"/>
      <c r="G34" s="15">
        <v>30</v>
      </c>
    </row>
    <row r="35" ht="18" customHeight="1" spans="1:7">
      <c r="A35" s="174" t="s">
        <v>109</v>
      </c>
      <c r="B35" s="174" t="s">
        <v>110</v>
      </c>
      <c r="C35" s="15">
        <v>30</v>
      </c>
      <c r="D35" s="15"/>
      <c r="E35" s="15"/>
      <c r="F35" s="15"/>
      <c r="G35" s="15">
        <v>30</v>
      </c>
    </row>
    <row r="36" ht="18" customHeight="1" spans="1:7">
      <c r="A36" s="13" t="s">
        <v>111</v>
      </c>
      <c r="B36" s="13" t="s">
        <v>112</v>
      </c>
      <c r="C36" s="15">
        <v>25</v>
      </c>
      <c r="D36" s="15"/>
      <c r="E36" s="15"/>
      <c r="F36" s="15"/>
      <c r="G36" s="15">
        <v>25</v>
      </c>
    </row>
    <row r="37" ht="18" customHeight="1" spans="1:7">
      <c r="A37" s="58" t="s">
        <v>113</v>
      </c>
      <c r="B37" s="58" t="s">
        <v>114</v>
      </c>
      <c r="C37" s="15">
        <v>25</v>
      </c>
      <c r="D37" s="15"/>
      <c r="E37" s="15"/>
      <c r="F37" s="15"/>
      <c r="G37" s="15">
        <v>25</v>
      </c>
    </row>
    <row r="38" ht="18" customHeight="1" spans="1:7">
      <c r="A38" s="174" t="s">
        <v>115</v>
      </c>
      <c r="B38" s="174" t="s">
        <v>116</v>
      </c>
      <c r="C38" s="15">
        <v>25</v>
      </c>
      <c r="D38" s="15"/>
      <c r="E38" s="15"/>
      <c r="F38" s="15"/>
      <c r="G38" s="15">
        <v>25</v>
      </c>
    </row>
    <row r="39" ht="18" customHeight="1" spans="1:7">
      <c r="A39" s="13" t="s">
        <v>117</v>
      </c>
      <c r="B39" s="13" t="s">
        <v>118</v>
      </c>
      <c r="C39" s="15">
        <v>1000</v>
      </c>
      <c r="D39" s="15"/>
      <c r="E39" s="15"/>
      <c r="F39" s="15"/>
      <c r="G39" s="15">
        <v>1000</v>
      </c>
    </row>
    <row r="40" ht="18" customHeight="1" spans="1:7">
      <c r="A40" s="58" t="s">
        <v>119</v>
      </c>
      <c r="B40" s="58" t="s">
        <v>120</v>
      </c>
      <c r="C40" s="15">
        <v>1000</v>
      </c>
      <c r="D40" s="15"/>
      <c r="E40" s="15"/>
      <c r="F40" s="15"/>
      <c r="G40" s="15">
        <v>1000</v>
      </c>
    </row>
    <row r="41" ht="18" customHeight="1" spans="1:7">
      <c r="A41" s="174" t="s">
        <v>121</v>
      </c>
      <c r="B41" s="174" t="s">
        <v>122</v>
      </c>
      <c r="C41" s="15">
        <v>1000</v>
      </c>
      <c r="D41" s="15"/>
      <c r="E41" s="15"/>
      <c r="F41" s="15"/>
      <c r="G41" s="15">
        <v>1000</v>
      </c>
    </row>
    <row r="42" ht="18" customHeight="1" spans="1:7">
      <c r="A42" s="13" t="s">
        <v>123</v>
      </c>
      <c r="B42" s="13" t="s">
        <v>124</v>
      </c>
      <c r="C42" s="15">
        <v>223.792159</v>
      </c>
      <c r="D42" s="15">
        <v>223.792159</v>
      </c>
      <c r="E42" s="15">
        <v>223.792159</v>
      </c>
      <c r="F42" s="15"/>
      <c r="G42" s="15"/>
    </row>
    <row r="43" ht="18" customHeight="1" spans="1:7">
      <c r="A43" s="58" t="s">
        <v>125</v>
      </c>
      <c r="B43" s="58" t="s">
        <v>126</v>
      </c>
      <c r="C43" s="15">
        <v>223.792159</v>
      </c>
      <c r="D43" s="15">
        <v>223.792159</v>
      </c>
      <c r="E43" s="15">
        <v>223.792159</v>
      </c>
      <c r="F43" s="15"/>
      <c r="G43" s="15"/>
    </row>
    <row r="44" ht="18" customHeight="1" spans="1:7">
      <c r="A44" s="174" t="s">
        <v>127</v>
      </c>
      <c r="B44" s="174" t="s">
        <v>128</v>
      </c>
      <c r="C44" s="15">
        <v>223.792159</v>
      </c>
      <c r="D44" s="15">
        <v>223.792159</v>
      </c>
      <c r="E44" s="15">
        <v>223.792159</v>
      </c>
      <c r="F44" s="15"/>
      <c r="G44" s="15"/>
    </row>
    <row r="45" ht="18" customHeight="1" spans="1:7">
      <c r="A45" s="13" t="s">
        <v>129</v>
      </c>
      <c r="B45" s="13" t="s">
        <v>130</v>
      </c>
      <c r="C45" s="15">
        <f>C47</f>
        <v>40</v>
      </c>
      <c r="D45" s="15"/>
      <c r="E45" s="15"/>
      <c r="F45" s="15"/>
      <c r="G45" s="15">
        <f>G47</f>
        <v>40</v>
      </c>
    </row>
    <row r="46" ht="18" customHeight="1" spans="1:7">
      <c r="A46" s="58" t="s">
        <v>131</v>
      </c>
      <c r="B46" s="58" t="s">
        <v>132</v>
      </c>
      <c r="C46" s="15">
        <v>40</v>
      </c>
      <c r="D46" s="15"/>
      <c r="E46" s="15"/>
      <c r="F46" s="15"/>
      <c r="G46" s="15">
        <v>40</v>
      </c>
    </row>
    <row r="47" ht="18" customHeight="1" spans="1:7">
      <c r="A47" s="174" t="s">
        <v>133</v>
      </c>
      <c r="B47" s="174" t="s">
        <v>134</v>
      </c>
      <c r="C47" s="15">
        <v>40</v>
      </c>
      <c r="D47" s="15"/>
      <c r="E47" s="15"/>
      <c r="F47" s="15"/>
      <c r="G47" s="15">
        <v>40</v>
      </c>
    </row>
    <row r="48" ht="18" customHeight="1" spans="1:7">
      <c r="A48" s="13" t="s">
        <v>141</v>
      </c>
      <c r="B48" s="13" t="s">
        <v>142</v>
      </c>
      <c r="C48" s="15">
        <v>10</v>
      </c>
      <c r="D48" s="15"/>
      <c r="E48" s="15"/>
      <c r="F48" s="15"/>
      <c r="G48" s="15">
        <v>10</v>
      </c>
    </row>
    <row r="49" ht="18" customHeight="1" spans="1:7">
      <c r="A49" s="58" t="s">
        <v>143</v>
      </c>
      <c r="B49" s="58" t="s">
        <v>144</v>
      </c>
      <c r="C49" s="15">
        <v>10</v>
      </c>
      <c r="D49" s="15"/>
      <c r="E49" s="15"/>
      <c r="F49" s="15"/>
      <c r="G49" s="15">
        <v>10</v>
      </c>
    </row>
    <row r="50" ht="18" customHeight="1" spans="1:7">
      <c r="A50" s="174" t="s">
        <v>145</v>
      </c>
      <c r="B50" s="174" t="s">
        <v>144</v>
      </c>
      <c r="C50" s="15">
        <v>10</v>
      </c>
      <c r="D50" s="15"/>
      <c r="E50" s="15"/>
      <c r="F50" s="15"/>
      <c r="G50" s="15">
        <v>10</v>
      </c>
    </row>
    <row r="51" ht="18" customHeight="1" spans="1:7">
      <c r="A51" s="13" t="s">
        <v>146</v>
      </c>
      <c r="B51" s="13" t="s">
        <v>147</v>
      </c>
      <c r="C51" s="15">
        <v>18095</v>
      </c>
      <c r="D51" s="15"/>
      <c r="E51" s="15"/>
      <c r="F51" s="15"/>
      <c r="G51" s="15">
        <v>18095</v>
      </c>
    </row>
    <row r="52" ht="18" customHeight="1" spans="1:7">
      <c r="A52" s="58" t="s">
        <v>148</v>
      </c>
      <c r="B52" s="58" t="s">
        <v>149</v>
      </c>
      <c r="C52" s="15">
        <v>18095</v>
      </c>
      <c r="D52" s="15"/>
      <c r="E52" s="15"/>
      <c r="F52" s="15"/>
      <c r="G52" s="15">
        <v>18095</v>
      </c>
    </row>
    <row r="53" ht="18" customHeight="1" spans="1:7">
      <c r="A53" s="174" t="s">
        <v>150</v>
      </c>
      <c r="B53" s="174" t="s">
        <v>151</v>
      </c>
      <c r="C53" s="15">
        <v>18095</v>
      </c>
      <c r="D53" s="15"/>
      <c r="E53" s="15"/>
      <c r="F53" s="15"/>
      <c r="G53" s="15">
        <v>18095</v>
      </c>
    </row>
    <row r="54" ht="18" customHeight="1" spans="1:7">
      <c r="A54" s="237" t="s">
        <v>158</v>
      </c>
      <c r="B54" s="238" t="s">
        <v>158</v>
      </c>
      <c r="C54" s="15">
        <f>SUM(C7,C13,C22,C27,C30,C33,C36,C39,C42,C45,C48,C51)</f>
        <v>33481.870683</v>
      </c>
      <c r="D54" s="15">
        <v>2863.870683</v>
      </c>
      <c r="E54" s="15">
        <v>2531.369853</v>
      </c>
      <c r="F54" s="15">
        <v>332.50083</v>
      </c>
      <c r="G54" s="15">
        <f>SUM(G7,G13,G22,G27,G30,G33,G36,G39,G42,G45,G48,G51)</f>
        <v>30618</v>
      </c>
    </row>
  </sheetData>
  <mergeCells count="7">
    <mergeCell ref="A2:G2"/>
    <mergeCell ref="A3:E3"/>
    <mergeCell ref="A4:B4"/>
    <mergeCell ref="D4:F4"/>
    <mergeCell ref="A54:B54"/>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4"/>
  <sheetViews>
    <sheetView topLeftCell="K1" workbookViewId="0">
      <selection activeCell="P26" sqref="P26"/>
    </sheetView>
  </sheetViews>
  <sheetFormatPr defaultColWidth="9.14166666666667" defaultRowHeight="14.25" customHeight="1"/>
  <cols>
    <col min="1" max="1" width="5.85" style="195" customWidth="1"/>
    <col min="2" max="2" width="7.14166666666667" style="195" customWidth="1"/>
    <col min="3" max="3" width="44" style="195" customWidth="1"/>
    <col min="4" max="4" width="17.75" style="195" customWidth="1"/>
    <col min="5" max="13" width="19.425" style="195" customWidth="1"/>
    <col min="14" max="14" width="7.575" style="195" customWidth="1"/>
    <col min="15" max="15" width="6.28333333333333" style="195" customWidth="1"/>
    <col min="16" max="16" width="44" style="195" customWidth="1"/>
    <col min="17" max="17" width="21.7166666666667" style="195" customWidth="1"/>
    <col min="18" max="26" width="18.85" style="195" customWidth="1"/>
    <col min="27" max="16384" width="9.14166666666667" style="195"/>
  </cols>
  <sheetData>
    <row r="1" s="195" customFormat="1" ht="12" customHeight="1" spans="1:26">
      <c r="A1" s="196"/>
      <c r="D1" s="197"/>
      <c r="K1" s="197"/>
      <c r="L1" s="197"/>
      <c r="M1" s="197"/>
      <c r="Q1" s="197"/>
      <c r="W1" s="222"/>
      <c r="X1" s="222"/>
      <c r="Y1" s="222"/>
      <c r="Z1" s="227" t="s">
        <v>181</v>
      </c>
    </row>
    <row r="2" s="195" customFormat="1" ht="39" customHeight="1" spans="1:26">
      <c r="A2" s="198" t="s">
        <v>182</v>
      </c>
      <c r="B2" s="199"/>
      <c r="C2" s="199"/>
      <c r="D2" s="199"/>
      <c r="E2" s="199"/>
      <c r="F2" s="199"/>
      <c r="G2" s="199"/>
      <c r="H2" s="199"/>
      <c r="I2" s="199"/>
      <c r="J2" s="199"/>
      <c r="K2" s="199"/>
      <c r="L2" s="199"/>
      <c r="M2" s="199"/>
      <c r="N2" s="199"/>
      <c r="O2" s="199"/>
      <c r="P2" s="199"/>
      <c r="Q2" s="199"/>
      <c r="R2" s="199"/>
      <c r="S2" s="199"/>
      <c r="T2" s="199"/>
      <c r="U2" s="199"/>
      <c r="V2" s="199"/>
      <c r="W2" s="199"/>
      <c r="X2" s="199"/>
      <c r="Y2" s="199"/>
      <c r="Z2" s="228"/>
    </row>
    <row r="3" s="195" customFormat="1" ht="19.5" customHeight="1" spans="1:26">
      <c r="A3" s="200" t="str">
        <f>"单位名称："&amp;"曲靖市发展和改革委员会"</f>
        <v>单位名称：曲靖市发展和改革委员会</v>
      </c>
      <c r="D3" s="197"/>
      <c r="K3" s="197"/>
      <c r="L3" s="197"/>
      <c r="M3" s="197"/>
      <c r="Q3" s="197"/>
      <c r="W3" s="223"/>
      <c r="X3" s="223"/>
      <c r="Y3" s="223"/>
      <c r="Z3" s="223" t="s">
        <v>183</v>
      </c>
    </row>
    <row r="4" s="195" customFormat="1" ht="19.5" customHeight="1" spans="1:26">
      <c r="A4" s="201" t="s">
        <v>3</v>
      </c>
      <c r="B4" s="202"/>
      <c r="C4" s="202"/>
      <c r="D4" s="202"/>
      <c r="E4" s="202"/>
      <c r="F4" s="202"/>
      <c r="G4" s="202"/>
      <c r="H4" s="202"/>
      <c r="I4" s="202"/>
      <c r="J4" s="202"/>
      <c r="K4" s="202"/>
      <c r="L4" s="202"/>
      <c r="M4" s="207"/>
      <c r="N4" s="201" t="s">
        <v>3</v>
      </c>
      <c r="O4" s="202"/>
      <c r="P4" s="202"/>
      <c r="Q4" s="202"/>
      <c r="R4" s="202"/>
      <c r="S4" s="202"/>
      <c r="T4" s="202"/>
      <c r="U4" s="202"/>
      <c r="V4" s="202"/>
      <c r="W4" s="202"/>
      <c r="X4" s="202"/>
      <c r="Y4" s="202"/>
      <c r="Z4" s="207"/>
    </row>
    <row r="5" s="195" customFormat="1" ht="21.75" customHeight="1" spans="1:26">
      <c r="A5" s="203" t="s">
        <v>184</v>
      </c>
      <c r="B5" s="204"/>
      <c r="C5" s="205"/>
      <c r="D5" s="206" t="s">
        <v>27</v>
      </c>
      <c r="E5" s="201" t="s">
        <v>30</v>
      </c>
      <c r="F5" s="202"/>
      <c r="G5" s="207"/>
      <c r="H5" s="201" t="s">
        <v>31</v>
      </c>
      <c r="I5" s="202"/>
      <c r="J5" s="207"/>
      <c r="K5" s="201" t="s">
        <v>32</v>
      </c>
      <c r="L5" s="202"/>
      <c r="M5" s="207"/>
      <c r="N5" s="203" t="s">
        <v>185</v>
      </c>
      <c r="O5" s="204"/>
      <c r="P5" s="205"/>
      <c r="Q5" s="206" t="s">
        <v>27</v>
      </c>
      <c r="R5" s="224" t="s">
        <v>30</v>
      </c>
      <c r="S5" s="225"/>
      <c r="T5" s="226"/>
      <c r="U5" s="224" t="s">
        <v>31</v>
      </c>
      <c r="V5" s="225"/>
      <c r="W5" s="207"/>
      <c r="X5" s="201" t="s">
        <v>32</v>
      </c>
      <c r="Y5" s="202"/>
      <c r="Z5" s="226"/>
    </row>
    <row r="6" s="195" customFormat="1" ht="17.25" customHeight="1" spans="1:26">
      <c r="A6" s="208" t="s">
        <v>186</v>
      </c>
      <c r="B6" s="208" t="s">
        <v>187</v>
      </c>
      <c r="C6" s="208" t="s">
        <v>46</v>
      </c>
      <c r="D6" s="209"/>
      <c r="E6" s="210" t="s">
        <v>29</v>
      </c>
      <c r="F6" s="210" t="s">
        <v>47</v>
      </c>
      <c r="G6" s="210" t="s">
        <v>48</v>
      </c>
      <c r="H6" s="210" t="s">
        <v>29</v>
      </c>
      <c r="I6" s="210" t="s">
        <v>47</v>
      </c>
      <c r="J6" s="210" t="s">
        <v>48</v>
      </c>
      <c r="K6" s="210" t="s">
        <v>29</v>
      </c>
      <c r="L6" s="210" t="s">
        <v>47</v>
      </c>
      <c r="M6" s="210" t="s">
        <v>48</v>
      </c>
      <c r="N6" s="208" t="s">
        <v>186</v>
      </c>
      <c r="O6" s="208" t="s">
        <v>187</v>
      </c>
      <c r="P6" s="208" t="s">
        <v>46</v>
      </c>
      <c r="Q6" s="209"/>
      <c r="R6" s="210" t="s">
        <v>29</v>
      </c>
      <c r="S6" s="210" t="s">
        <v>47</v>
      </c>
      <c r="T6" s="210" t="s">
        <v>48</v>
      </c>
      <c r="U6" s="210" t="s">
        <v>29</v>
      </c>
      <c r="V6" s="210" t="s">
        <v>47</v>
      </c>
      <c r="W6" s="210" t="s">
        <v>48</v>
      </c>
      <c r="X6" s="210" t="s">
        <v>29</v>
      </c>
      <c r="Y6" s="210" t="s">
        <v>47</v>
      </c>
      <c r="Z6" s="229" t="s">
        <v>48</v>
      </c>
    </row>
    <row r="7" s="195" customFormat="1" customHeight="1" spans="1:26">
      <c r="A7" s="211" t="s">
        <v>175</v>
      </c>
      <c r="B7" s="211" t="s">
        <v>176</v>
      </c>
      <c r="C7" s="211" t="s">
        <v>177</v>
      </c>
      <c r="D7" s="211" t="s">
        <v>178</v>
      </c>
      <c r="E7" s="212" t="s">
        <v>179</v>
      </c>
      <c r="F7" s="212" t="s">
        <v>180</v>
      </c>
      <c r="G7" s="212" t="s">
        <v>188</v>
      </c>
      <c r="H7" s="212" t="s">
        <v>189</v>
      </c>
      <c r="I7" s="212" t="s">
        <v>190</v>
      </c>
      <c r="J7" s="212" t="s">
        <v>191</v>
      </c>
      <c r="K7" s="212" t="s">
        <v>192</v>
      </c>
      <c r="L7" s="212" t="s">
        <v>193</v>
      </c>
      <c r="M7" s="212" t="s">
        <v>194</v>
      </c>
      <c r="N7" s="212" t="s">
        <v>195</v>
      </c>
      <c r="O7" s="212" t="s">
        <v>196</v>
      </c>
      <c r="P7" s="212" t="s">
        <v>197</v>
      </c>
      <c r="Q7" s="212" t="s">
        <v>198</v>
      </c>
      <c r="R7" s="212" t="s">
        <v>199</v>
      </c>
      <c r="S7" s="212" t="s">
        <v>200</v>
      </c>
      <c r="T7" s="212" t="s">
        <v>201</v>
      </c>
      <c r="U7" s="212" t="s">
        <v>202</v>
      </c>
      <c r="V7" s="212" t="s">
        <v>203</v>
      </c>
      <c r="W7" s="212" t="s">
        <v>204</v>
      </c>
      <c r="X7" s="212" t="s">
        <v>205</v>
      </c>
      <c r="Y7" s="230">
        <v>25</v>
      </c>
      <c r="Z7" s="231">
        <v>26</v>
      </c>
    </row>
    <row r="8" s="195" customFormat="1" ht="17.25" customHeight="1" spans="1:26">
      <c r="A8" s="213" t="s">
        <v>206</v>
      </c>
      <c r="B8" s="213"/>
      <c r="C8" s="213" t="s">
        <v>207</v>
      </c>
      <c r="D8" s="214">
        <v>223.792159</v>
      </c>
      <c r="E8" s="214">
        <f t="shared" ref="E8:E37" si="0">SUM(F8:G8)</f>
        <v>1921.215813</v>
      </c>
      <c r="F8" s="214">
        <v>1921.215813</v>
      </c>
      <c r="G8" s="214"/>
      <c r="H8" s="214"/>
      <c r="I8" s="214"/>
      <c r="J8" s="214"/>
      <c r="K8" s="214"/>
      <c r="L8" s="214"/>
      <c r="M8" s="214"/>
      <c r="N8" s="13" t="s">
        <v>208</v>
      </c>
      <c r="O8" s="13"/>
      <c r="P8" s="219" t="s">
        <v>209</v>
      </c>
      <c r="Q8" s="214">
        <v>2521.427453</v>
      </c>
      <c r="R8" s="214">
        <f t="shared" ref="R8:R53" si="1">SUM(S8:T8)</f>
        <v>2521.427453</v>
      </c>
      <c r="S8" s="214">
        <v>2521.427453</v>
      </c>
      <c r="T8" s="214"/>
      <c r="U8" s="214"/>
      <c r="V8" s="214"/>
      <c r="W8" s="214"/>
      <c r="X8" s="214"/>
      <c r="Y8" s="214"/>
      <c r="Z8" s="214"/>
    </row>
    <row r="9" s="195" customFormat="1" ht="17.25" customHeight="1" spans="1:26">
      <c r="A9" s="215"/>
      <c r="B9" s="215" t="s">
        <v>210</v>
      </c>
      <c r="C9" s="215" t="s">
        <v>211</v>
      </c>
      <c r="D9" s="214">
        <v>1147.270536</v>
      </c>
      <c r="E9" s="214">
        <f t="shared" si="0"/>
        <v>1147.270536</v>
      </c>
      <c r="F9" s="214">
        <v>1147.270536</v>
      </c>
      <c r="G9" s="214"/>
      <c r="H9" s="214"/>
      <c r="I9" s="214"/>
      <c r="J9" s="214"/>
      <c r="K9" s="214"/>
      <c r="L9" s="214"/>
      <c r="M9" s="214"/>
      <c r="N9" s="58"/>
      <c r="O9" s="58" t="s">
        <v>210</v>
      </c>
      <c r="P9" s="220" t="s">
        <v>212</v>
      </c>
      <c r="Q9" s="214">
        <v>645.252</v>
      </c>
      <c r="R9" s="214">
        <f t="shared" si="1"/>
        <v>645.252</v>
      </c>
      <c r="S9" s="214">
        <v>645.252</v>
      </c>
      <c r="T9" s="214"/>
      <c r="U9" s="214"/>
      <c r="V9" s="214"/>
      <c r="W9" s="214"/>
      <c r="X9" s="214"/>
      <c r="Y9" s="214"/>
      <c r="Z9" s="214"/>
    </row>
    <row r="10" s="195" customFormat="1" ht="17.25" customHeight="1" spans="1:26">
      <c r="A10" s="215"/>
      <c r="B10" s="215" t="s">
        <v>213</v>
      </c>
      <c r="C10" s="215" t="s">
        <v>214</v>
      </c>
      <c r="D10" s="214">
        <v>435.657918</v>
      </c>
      <c r="E10" s="214">
        <f t="shared" si="0"/>
        <v>435.657918</v>
      </c>
      <c r="F10" s="214">
        <v>435.657918</v>
      </c>
      <c r="G10" s="214"/>
      <c r="H10" s="214"/>
      <c r="I10" s="214"/>
      <c r="J10" s="214"/>
      <c r="K10" s="214"/>
      <c r="L10" s="214"/>
      <c r="M10" s="214"/>
      <c r="N10" s="58"/>
      <c r="O10" s="58" t="s">
        <v>213</v>
      </c>
      <c r="P10" s="220" t="s">
        <v>215</v>
      </c>
      <c r="Q10" s="214">
        <v>582.788376</v>
      </c>
      <c r="R10" s="214">
        <f t="shared" si="1"/>
        <v>582.788376</v>
      </c>
      <c r="S10" s="214">
        <v>582.788376</v>
      </c>
      <c r="T10" s="214"/>
      <c r="U10" s="214"/>
      <c r="V10" s="214"/>
      <c r="W10" s="214"/>
      <c r="X10" s="214"/>
      <c r="Y10" s="214"/>
      <c r="Z10" s="214"/>
    </row>
    <row r="11" s="195" customFormat="1" ht="17.25" customHeight="1" spans="1:26">
      <c r="A11" s="215"/>
      <c r="B11" s="215" t="s">
        <v>216</v>
      </c>
      <c r="C11" s="215" t="s">
        <v>128</v>
      </c>
      <c r="D11" s="214">
        <v>223.792159</v>
      </c>
      <c r="E11" s="214">
        <f t="shared" si="0"/>
        <v>223.792159</v>
      </c>
      <c r="F11" s="214">
        <v>223.792159</v>
      </c>
      <c r="G11" s="214"/>
      <c r="H11" s="214"/>
      <c r="I11" s="214"/>
      <c r="J11" s="214"/>
      <c r="K11" s="214"/>
      <c r="L11" s="214"/>
      <c r="M11" s="214"/>
      <c r="N11" s="58"/>
      <c r="O11" s="58" t="s">
        <v>216</v>
      </c>
      <c r="P11" s="220" t="s">
        <v>217</v>
      </c>
      <c r="Q11" s="214">
        <v>177.5241</v>
      </c>
      <c r="R11" s="214">
        <f t="shared" si="1"/>
        <v>177.5241</v>
      </c>
      <c r="S11" s="214">
        <v>177.5241</v>
      </c>
      <c r="T11" s="214"/>
      <c r="U11" s="214"/>
      <c r="V11" s="214"/>
      <c r="W11" s="214"/>
      <c r="X11" s="214"/>
      <c r="Y11" s="214"/>
      <c r="Z11" s="214"/>
    </row>
    <row r="12" s="195" customFormat="1" ht="17.25" customHeight="1" spans="1:26">
      <c r="A12" s="215"/>
      <c r="B12" s="215" t="s">
        <v>218</v>
      </c>
      <c r="C12" s="215" t="s">
        <v>219</v>
      </c>
      <c r="D12" s="214">
        <v>114.4952</v>
      </c>
      <c r="E12" s="214">
        <f t="shared" si="0"/>
        <v>114.4952</v>
      </c>
      <c r="F12" s="214">
        <v>114.4952</v>
      </c>
      <c r="G12" s="214"/>
      <c r="H12" s="214"/>
      <c r="I12" s="214"/>
      <c r="J12" s="214"/>
      <c r="K12" s="214"/>
      <c r="L12" s="214"/>
      <c r="M12" s="214"/>
      <c r="N12" s="58"/>
      <c r="O12" s="58" t="s">
        <v>220</v>
      </c>
      <c r="P12" s="220" t="s">
        <v>221</v>
      </c>
      <c r="Q12" s="214">
        <v>341.9177</v>
      </c>
      <c r="R12" s="214">
        <f t="shared" si="1"/>
        <v>341.9177</v>
      </c>
      <c r="S12" s="214">
        <v>341.9177</v>
      </c>
      <c r="T12" s="214"/>
      <c r="U12" s="214"/>
      <c r="V12" s="214"/>
      <c r="W12" s="214"/>
      <c r="X12" s="214"/>
      <c r="Y12" s="214"/>
      <c r="Z12" s="214"/>
    </row>
    <row r="13" s="195" customFormat="1" ht="17.25" customHeight="1" spans="1:26">
      <c r="A13" s="213" t="s">
        <v>222</v>
      </c>
      <c r="B13" s="213"/>
      <c r="C13" s="213" t="s">
        <v>223</v>
      </c>
      <c r="D13" s="214">
        <v>1906.654345</v>
      </c>
      <c r="E13" s="214">
        <f t="shared" si="0"/>
        <v>1749.512345</v>
      </c>
      <c r="F13" s="214">
        <v>258.712345</v>
      </c>
      <c r="G13" s="214">
        <f>SUM(G14:G21)</f>
        <v>1490.8</v>
      </c>
      <c r="H13" s="214"/>
      <c r="I13" s="214"/>
      <c r="J13" s="214"/>
      <c r="K13" s="214"/>
      <c r="L13" s="214"/>
      <c r="M13" s="214"/>
      <c r="N13" s="58"/>
      <c r="O13" s="58" t="s">
        <v>224</v>
      </c>
      <c r="P13" s="220" t="s">
        <v>225</v>
      </c>
      <c r="Q13" s="214">
        <v>255.668001</v>
      </c>
      <c r="R13" s="214">
        <f t="shared" si="1"/>
        <v>255.668001</v>
      </c>
      <c r="S13" s="214">
        <v>255.668001</v>
      </c>
      <c r="T13" s="214"/>
      <c r="U13" s="214"/>
      <c r="V13" s="214"/>
      <c r="W13" s="214"/>
      <c r="X13" s="214"/>
      <c r="Y13" s="214"/>
      <c r="Z13" s="214"/>
    </row>
    <row r="14" s="195" customFormat="1" ht="17.25" customHeight="1" spans="1:26">
      <c r="A14" s="215"/>
      <c r="B14" s="215" t="s">
        <v>210</v>
      </c>
      <c r="C14" s="215" t="s">
        <v>226</v>
      </c>
      <c r="D14" s="214">
        <v>1380.093947</v>
      </c>
      <c r="E14" s="214">
        <f t="shared" si="0"/>
        <v>1365.451947</v>
      </c>
      <c r="F14" s="214">
        <v>226.651947</v>
      </c>
      <c r="G14" s="214">
        <v>1138.8</v>
      </c>
      <c r="H14" s="214"/>
      <c r="I14" s="214"/>
      <c r="J14" s="214"/>
      <c r="K14" s="214"/>
      <c r="L14" s="214"/>
      <c r="M14" s="214"/>
      <c r="N14" s="58"/>
      <c r="O14" s="58" t="s">
        <v>227</v>
      </c>
      <c r="P14" s="220" t="s">
        <v>228</v>
      </c>
      <c r="Q14" s="214">
        <v>0</v>
      </c>
      <c r="R14" s="214">
        <f t="shared" si="1"/>
        <v>0</v>
      </c>
      <c r="S14" s="214"/>
      <c r="T14" s="214"/>
      <c r="U14" s="214"/>
      <c r="V14" s="214"/>
      <c r="W14" s="214"/>
      <c r="X14" s="214"/>
      <c r="Y14" s="214"/>
      <c r="Z14" s="214"/>
    </row>
    <row r="15" s="195" customFormat="1" ht="17.25" customHeight="1" spans="1:26">
      <c r="A15" s="215"/>
      <c r="B15" s="215" t="s">
        <v>213</v>
      </c>
      <c r="C15" s="215" t="s">
        <v>229</v>
      </c>
      <c r="D15" s="214">
        <v>28.48</v>
      </c>
      <c r="E15" s="214">
        <f t="shared" si="0"/>
        <v>28.48</v>
      </c>
      <c r="F15" s="214">
        <v>3.48</v>
      </c>
      <c r="G15" s="214">
        <v>25</v>
      </c>
      <c r="H15" s="214"/>
      <c r="I15" s="214"/>
      <c r="J15" s="214"/>
      <c r="K15" s="214"/>
      <c r="L15" s="214"/>
      <c r="M15" s="214"/>
      <c r="N15" s="58"/>
      <c r="O15" s="58" t="s">
        <v>191</v>
      </c>
      <c r="P15" s="220" t="s">
        <v>230</v>
      </c>
      <c r="Q15" s="214">
        <v>91.337328</v>
      </c>
      <c r="R15" s="214">
        <f t="shared" si="1"/>
        <v>91.337328</v>
      </c>
      <c r="S15" s="214">
        <v>91.337328</v>
      </c>
      <c r="T15" s="214"/>
      <c r="U15" s="214"/>
      <c r="V15" s="214"/>
      <c r="W15" s="214"/>
      <c r="X15" s="214"/>
      <c r="Y15" s="214"/>
      <c r="Z15" s="214"/>
    </row>
    <row r="16" s="195" customFormat="1" ht="17.25" customHeight="1" spans="1:26">
      <c r="A16" s="215"/>
      <c r="B16" s="215" t="s">
        <v>216</v>
      </c>
      <c r="C16" s="215" t="s">
        <v>231</v>
      </c>
      <c r="D16" s="214">
        <v>16.553998</v>
      </c>
      <c r="E16" s="214">
        <f t="shared" si="0"/>
        <v>6.553998</v>
      </c>
      <c r="F16" s="214">
        <v>6.553998</v>
      </c>
      <c r="G16" s="214"/>
      <c r="H16" s="214"/>
      <c r="I16" s="214"/>
      <c r="J16" s="214"/>
      <c r="K16" s="214"/>
      <c r="L16" s="214"/>
      <c r="M16" s="214"/>
      <c r="N16" s="58"/>
      <c r="O16" s="58" t="s">
        <v>192</v>
      </c>
      <c r="P16" s="220" t="s">
        <v>232</v>
      </c>
      <c r="Q16" s="214">
        <v>69.13223</v>
      </c>
      <c r="R16" s="214">
        <f t="shared" si="1"/>
        <v>69.13223</v>
      </c>
      <c r="S16" s="214">
        <v>69.13223</v>
      </c>
      <c r="T16" s="214"/>
      <c r="U16" s="214"/>
      <c r="V16" s="214"/>
      <c r="W16" s="214"/>
      <c r="X16" s="214"/>
      <c r="Y16" s="214"/>
      <c r="Z16" s="214"/>
    </row>
    <row r="17" s="195" customFormat="1" ht="17.25" customHeight="1" spans="1:26">
      <c r="A17" s="215"/>
      <c r="B17" s="215" t="s">
        <v>233</v>
      </c>
      <c r="C17" s="215" t="s">
        <v>234</v>
      </c>
      <c r="D17" s="214">
        <v>19</v>
      </c>
      <c r="E17" s="214">
        <f t="shared" si="0"/>
        <v>16</v>
      </c>
      <c r="F17" s="214"/>
      <c r="G17" s="214">
        <v>16</v>
      </c>
      <c r="H17" s="214"/>
      <c r="I17" s="214"/>
      <c r="J17" s="214"/>
      <c r="K17" s="214"/>
      <c r="L17" s="214"/>
      <c r="M17" s="214"/>
      <c r="N17" s="58"/>
      <c r="O17" s="58" t="s">
        <v>193</v>
      </c>
      <c r="P17" s="220" t="s">
        <v>235</v>
      </c>
      <c r="Q17" s="214">
        <v>19.520359</v>
      </c>
      <c r="R17" s="214">
        <f t="shared" si="1"/>
        <v>19.520359</v>
      </c>
      <c r="S17" s="214">
        <v>19.520359</v>
      </c>
      <c r="T17" s="214"/>
      <c r="U17" s="214"/>
      <c r="V17" s="214"/>
      <c r="W17" s="214"/>
      <c r="X17" s="214"/>
      <c r="Y17" s="214"/>
      <c r="Z17" s="214"/>
    </row>
    <row r="18" s="195" customFormat="1" ht="17.25" customHeight="1" spans="1:26">
      <c r="A18" s="215"/>
      <c r="B18" s="215" t="s">
        <v>236</v>
      </c>
      <c r="C18" s="215" t="s">
        <v>237</v>
      </c>
      <c r="D18" s="214">
        <v>430</v>
      </c>
      <c r="E18" s="214">
        <f t="shared" si="0"/>
        <v>307</v>
      </c>
      <c r="F18" s="214"/>
      <c r="G18" s="214">
        <v>307</v>
      </c>
      <c r="H18" s="214"/>
      <c r="I18" s="214"/>
      <c r="J18" s="214"/>
      <c r="K18" s="214"/>
      <c r="L18" s="214"/>
      <c r="M18" s="214"/>
      <c r="N18" s="58"/>
      <c r="O18" s="58" t="s">
        <v>194</v>
      </c>
      <c r="P18" s="220" t="s">
        <v>128</v>
      </c>
      <c r="Q18" s="214">
        <v>223.792159</v>
      </c>
      <c r="R18" s="214">
        <f t="shared" si="1"/>
        <v>223.792159</v>
      </c>
      <c r="S18" s="214">
        <v>223.792159</v>
      </c>
      <c r="T18" s="214"/>
      <c r="U18" s="214"/>
      <c r="V18" s="214"/>
      <c r="W18" s="214"/>
      <c r="X18" s="214"/>
      <c r="Y18" s="214"/>
      <c r="Z18" s="214"/>
    </row>
    <row r="19" s="195" customFormat="1" ht="17.25" customHeight="1" spans="1:26">
      <c r="A19" s="215"/>
      <c r="B19" s="215" t="s">
        <v>238</v>
      </c>
      <c r="C19" s="215" t="s">
        <v>239</v>
      </c>
      <c r="D19" s="214">
        <v>0.8562</v>
      </c>
      <c r="E19" s="214">
        <f t="shared" si="0"/>
        <v>0.8562</v>
      </c>
      <c r="F19" s="214">
        <v>0.8562</v>
      </c>
      <c r="G19" s="214"/>
      <c r="H19" s="214"/>
      <c r="I19" s="214"/>
      <c r="J19" s="214"/>
      <c r="K19" s="214"/>
      <c r="L19" s="214"/>
      <c r="M19" s="214"/>
      <c r="N19" s="58"/>
      <c r="O19" s="58" t="s">
        <v>218</v>
      </c>
      <c r="P19" s="220" t="s">
        <v>219</v>
      </c>
      <c r="Q19" s="214">
        <v>114.4952</v>
      </c>
      <c r="R19" s="214">
        <f t="shared" si="1"/>
        <v>114.4952</v>
      </c>
      <c r="S19" s="214">
        <v>114.4952</v>
      </c>
      <c r="T19" s="214"/>
      <c r="U19" s="214"/>
      <c r="V19" s="214"/>
      <c r="W19" s="214"/>
      <c r="X19" s="214"/>
      <c r="Y19" s="214"/>
      <c r="Z19" s="214"/>
    </row>
    <row r="20" s="195" customFormat="1" ht="17.25" customHeight="1" spans="1:26">
      <c r="A20" s="215"/>
      <c r="B20" s="215" t="s">
        <v>224</v>
      </c>
      <c r="C20" s="215" t="s">
        <v>240</v>
      </c>
      <c r="D20" s="214">
        <v>21.1702</v>
      </c>
      <c r="E20" s="214">
        <f t="shared" si="0"/>
        <v>21.1702</v>
      </c>
      <c r="F20" s="214">
        <v>21.1702</v>
      </c>
      <c r="G20" s="214"/>
      <c r="H20" s="214"/>
      <c r="I20" s="214"/>
      <c r="J20" s="214"/>
      <c r="K20" s="214"/>
      <c r="L20" s="214"/>
      <c r="M20" s="214"/>
      <c r="N20" s="13" t="s">
        <v>241</v>
      </c>
      <c r="O20" s="13"/>
      <c r="P20" s="219" t="s">
        <v>242</v>
      </c>
      <c r="Q20" s="214">
        <v>1823.30083</v>
      </c>
      <c r="R20" s="214">
        <f t="shared" si="1"/>
        <v>1823.30083</v>
      </c>
      <c r="S20" s="214">
        <v>332.50083</v>
      </c>
      <c r="T20" s="214">
        <f>SUM(T21:T38)</f>
        <v>1490.8</v>
      </c>
      <c r="U20" s="214"/>
      <c r="V20" s="214"/>
      <c r="W20" s="214"/>
      <c r="X20" s="214"/>
      <c r="Y20" s="214"/>
      <c r="Z20" s="214"/>
    </row>
    <row r="21" s="195" customFormat="1" ht="17.25" customHeight="1" spans="1:26">
      <c r="A21" s="215"/>
      <c r="B21" s="215" t="s">
        <v>227</v>
      </c>
      <c r="C21" s="215" t="s">
        <v>243</v>
      </c>
      <c r="D21" s="214">
        <v>10.5</v>
      </c>
      <c r="E21" s="214">
        <f t="shared" si="0"/>
        <v>4</v>
      </c>
      <c r="F21" s="214"/>
      <c r="G21" s="214">
        <v>4</v>
      </c>
      <c r="H21" s="214"/>
      <c r="I21" s="214"/>
      <c r="J21" s="214"/>
      <c r="K21" s="214"/>
      <c r="L21" s="214"/>
      <c r="M21" s="214"/>
      <c r="N21" s="58"/>
      <c r="O21" s="58" t="s">
        <v>210</v>
      </c>
      <c r="P21" s="220" t="s">
        <v>244</v>
      </c>
      <c r="Q21" s="214">
        <v>1132.455457</v>
      </c>
      <c r="R21" s="214">
        <f t="shared" si="1"/>
        <v>1132.455457</v>
      </c>
      <c r="S21" s="214">
        <v>30.955457</v>
      </c>
      <c r="T21" s="214">
        <v>1101.5</v>
      </c>
      <c r="U21" s="214"/>
      <c r="V21" s="214"/>
      <c r="W21" s="214"/>
      <c r="X21" s="214"/>
      <c r="Y21" s="214"/>
      <c r="Z21" s="214"/>
    </row>
    <row r="22" s="195" customFormat="1" ht="17.25" customHeight="1" spans="1:26">
      <c r="A22" s="213" t="s">
        <v>245</v>
      </c>
      <c r="B22" s="213"/>
      <c r="C22" s="213" t="s">
        <v>246</v>
      </c>
      <c r="D22" s="214">
        <v>11011.058</v>
      </c>
      <c r="E22" s="214">
        <f t="shared" si="0"/>
        <v>10032.2</v>
      </c>
      <c r="F22" s="214"/>
      <c r="G22" s="214">
        <f>SUM(G23:G25)</f>
        <v>10032.2</v>
      </c>
      <c r="H22" s="214"/>
      <c r="I22" s="214"/>
      <c r="J22" s="214"/>
      <c r="K22" s="214"/>
      <c r="L22" s="214"/>
      <c r="M22" s="214"/>
      <c r="N22" s="58"/>
      <c r="O22" s="58" t="s">
        <v>236</v>
      </c>
      <c r="P22" s="220" t="s">
        <v>247</v>
      </c>
      <c r="Q22" s="214">
        <v>1.67</v>
      </c>
      <c r="R22" s="214">
        <f t="shared" si="1"/>
        <v>1.67</v>
      </c>
      <c r="S22" s="214">
        <v>0.87</v>
      </c>
      <c r="T22" s="214">
        <v>0.8</v>
      </c>
      <c r="U22" s="214"/>
      <c r="V22" s="214"/>
      <c r="W22" s="214"/>
      <c r="X22" s="214"/>
      <c r="Y22" s="214"/>
      <c r="Z22" s="214"/>
    </row>
    <row r="23" s="195" customFormat="1" ht="17.25" customHeight="1" spans="1:26">
      <c r="A23" s="215"/>
      <c r="B23" s="215" t="s">
        <v>213</v>
      </c>
      <c r="C23" s="215" t="s">
        <v>248</v>
      </c>
      <c r="D23" s="214">
        <v>11000</v>
      </c>
      <c r="E23" s="214">
        <f t="shared" si="0"/>
        <v>10000</v>
      </c>
      <c r="F23" s="214"/>
      <c r="G23" s="214">
        <v>10000</v>
      </c>
      <c r="H23" s="214"/>
      <c r="I23" s="214"/>
      <c r="J23" s="214"/>
      <c r="K23" s="214"/>
      <c r="L23" s="214"/>
      <c r="M23" s="214"/>
      <c r="N23" s="58"/>
      <c r="O23" s="58" t="s">
        <v>238</v>
      </c>
      <c r="P23" s="220" t="s">
        <v>249</v>
      </c>
      <c r="Q23" s="214">
        <v>6.04</v>
      </c>
      <c r="R23" s="214">
        <f t="shared" si="1"/>
        <v>6.04</v>
      </c>
      <c r="S23" s="214">
        <v>4.54</v>
      </c>
      <c r="T23" s="214">
        <v>1.5</v>
      </c>
      <c r="U23" s="214"/>
      <c r="V23" s="214"/>
      <c r="W23" s="214"/>
      <c r="X23" s="214"/>
      <c r="Y23" s="214"/>
      <c r="Z23" s="214"/>
    </row>
    <row r="24" s="195" customFormat="1" ht="17.25" customHeight="1" spans="1:26">
      <c r="A24" s="215"/>
      <c r="B24" s="215" t="s">
        <v>238</v>
      </c>
      <c r="C24" s="215" t="s">
        <v>250</v>
      </c>
      <c r="D24" s="214">
        <v>11.058</v>
      </c>
      <c r="E24" s="214">
        <f t="shared" si="0"/>
        <v>7.2</v>
      </c>
      <c r="F24" s="214"/>
      <c r="G24" s="214">
        <v>7.2</v>
      </c>
      <c r="H24" s="214"/>
      <c r="I24" s="214"/>
      <c r="J24" s="214"/>
      <c r="K24" s="214"/>
      <c r="L24" s="214"/>
      <c r="M24" s="214"/>
      <c r="N24" s="58"/>
      <c r="O24" s="58" t="s">
        <v>220</v>
      </c>
      <c r="P24" s="220" t="s">
        <v>251</v>
      </c>
      <c r="Q24" s="214">
        <v>5</v>
      </c>
      <c r="R24" s="214">
        <f t="shared" si="1"/>
        <v>5</v>
      </c>
      <c r="S24" s="214">
        <v>5</v>
      </c>
      <c r="T24" s="214"/>
      <c r="U24" s="214"/>
      <c r="V24" s="214"/>
      <c r="W24" s="214"/>
      <c r="X24" s="214"/>
      <c r="Y24" s="214"/>
      <c r="Z24" s="214"/>
    </row>
    <row r="25" s="195" customFormat="1" ht="17.25" customHeight="1" spans="1:26">
      <c r="A25" s="213" t="s">
        <v>252</v>
      </c>
      <c r="B25" s="213"/>
      <c r="C25" s="213" t="s">
        <v>253</v>
      </c>
      <c r="D25" s="214">
        <v>25</v>
      </c>
      <c r="E25" s="214">
        <f t="shared" si="0"/>
        <v>25</v>
      </c>
      <c r="F25" s="214"/>
      <c r="G25" s="214">
        <v>25</v>
      </c>
      <c r="H25" s="214"/>
      <c r="I25" s="214"/>
      <c r="J25" s="214"/>
      <c r="K25" s="214"/>
      <c r="L25" s="214"/>
      <c r="M25" s="214"/>
      <c r="N25" s="58"/>
      <c r="O25" s="58" t="s">
        <v>227</v>
      </c>
      <c r="P25" s="220" t="s">
        <v>254</v>
      </c>
      <c r="Q25" s="214">
        <v>23.9129</v>
      </c>
      <c r="R25" s="214">
        <f t="shared" si="1"/>
        <v>23.9129</v>
      </c>
      <c r="S25" s="214">
        <v>23.9129</v>
      </c>
      <c r="T25" s="214"/>
      <c r="U25" s="214"/>
      <c r="V25" s="214"/>
      <c r="W25" s="214"/>
      <c r="X25" s="214"/>
      <c r="Y25" s="214"/>
      <c r="Z25" s="214"/>
    </row>
    <row r="26" s="195" customFormat="1" ht="17.25" customHeight="1" spans="1:26">
      <c r="A26" s="215"/>
      <c r="B26" s="215" t="s">
        <v>213</v>
      </c>
      <c r="C26" s="215" t="s">
        <v>248</v>
      </c>
      <c r="D26" s="214">
        <v>25</v>
      </c>
      <c r="E26" s="214">
        <f t="shared" si="0"/>
        <v>25</v>
      </c>
      <c r="F26" s="214"/>
      <c r="G26" s="214">
        <v>25</v>
      </c>
      <c r="H26" s="214"/>
      <c r="I26" s="214"/>
      <c r="J26" s="214"/>
      <c r="K26" s="214"/>
      <c r="L26" s="214"/>
      <c r="M26" s="214"/>
      <c r="N26" s="58"/>
      <c r="O26" s="58" t="s">
        <v>192</v>
      </c>
      <c r="P26" s="220" t="s">
        <v>255</v>
      </c>
      <c r="Q26" s="214">
        <v>50</v>
      </c>
      <c r="R26" s="214">
        <f t="shared" si="1"/>
        <v>50</v>
      </c>
      <c r="S26" s="214">
        <v>15</v>
      </c>
      <c r="T26" s="214">
        <v>35</v>
      </c>
      <c r="U26" s="214"/>
      <c r="V26" s="214"/>
      <c r="W26" s="214"/>
      <c r="X26" s="214"/>
      <c r="Y26" s="214"/>
      <c r="Z26" s="214"/>
    </row>
    <row r="27" s="195" customFormat="1" ht="17.25" customHeight="1" spans="1:26">
      <c r="A27" s="213" t="s">
        <v>256</v>
      </c>
      <c r="B27" s="213"/>
      <c r="C27" s="213" t="s">
        <v>257</v>
      </c>
      <c r="D27" s="214">
        <v>674.000125</v>
      </c>
      <c r="E27" s="214">
        <f t="shared" si="0"/>
        <v>674.000125</v>
      </c>
      <c r="F27" s="214">
        <v>674.000125</v>
      </c>
      <c r="G27" s="214"/>
      <c r="H27" s="214"/>
      <c r="I27" s="214"/>
      <c r="J27" s="214"/>
      <c r="K27" s="214"/>
      <c r="L27" s="214"/>
      <c r="M27" s="214"/>
      <c r="N27" s="58"/>
      <c r="O27" s="58" t="s">
        <v>194</v>
      </c>
      <c r="P27" s="220" t="s">
        <v>243</v>
      </c>
      <c r="Q27" s="214">
        <v>4</v>
      </c>
      <c r="R27" s="214">
        <f t="shared" si="1"/>
        <v>4</v>
      </c>
      <c r="S27" s="214"/>
      <c r="T27" s="214">
        <v>4</v>
      </c>
      <c r="U27" s="214"/>
      <c r="V27" s="214"/>
      <c r="W27" s="214"/>
      <c r="X27" s="214"/>
      <c r="Y27" s="214"/>
      <c r="Z27" s="214"/>
    </row>
    <row r="28" s="195" customFormat="1" ht="17.25" customHeight="1" spans="1:26">
      <c r="A28" s="215"/>
      <c r="B28" s="215" t="s">
        <v>210</v>
      </c>
      <c r="C28" s="215" t="s">
        <v>209</v>
      </c>
      <c r="D28" s="214">
        <v>600.21164</v>
      </c>
      <c r="E28" s="214">
        <f t="shared" si="0"/>
        <v>600.21164</v>
      </c>
      <c r="F28" s="214">
        <v>600.21164</v>
      </c>
      <c r="G28" s="214"/>
      <c r="H28" s="214"/>
      <c r="I28" s="214"/>
      <c r="J28" s="214"/>
      <c r="K28" s="214"/>
      <c r="L28" s="214"/>
      <c r="M28" s="214"/>
      <c r="N28" s="58"/>
      <c r="O28" s="58" t="s">
        <v>196</v>
      </c>
      <c r="P28" s="220" t="s">
        <v>229</v>
      </c>
      <c r="Q28" s="214">
        <v>40.6</v>
      </c>
      <c r="R28" s="214">
        <f t="shared" si="1"/>
        <v>40.6</v>
      </c>
      <c r="S28" s="214">
        <v>15.6</v>
      </c>
      <c r="T28" s="214">
        <v>25</v>
      </c>
      <c r="U28" s="214"/>
      <c r="V28" s="214"/>
      <c r="W28" s="214"/>
      <c r="X28" s="214"/>
      <c r="Y28" s="214"/>
      <c r="Z28" s="214"/>
    </row>
    <row r="29" s="195" customFormat="1" ht="17.25" customHeight="1" spans="1:26">
      <c r="A29" s="215"/>
      <c r="B29" s="215" t="s">
        <v>213</v>
      </c>
      <c r="C29" s="215" t="s">
        <v>242</v>
      </c>
      <c r="D29" s="214">
        <v>73.788485</v>
      </c>
      <c r="E29" s="214">
        <f t="shared" si="0"/>
        <v>73.788485</v>
      </c>
      <c r="F29" s="214">
        <v>73.788485</v>
      </c>
      <c r="G29" s="214"/>
      <c r="H29" s="214"/>
      <c r="I29" s="214"/>
      <c r="J29" s="214"/>
      <c r="K29" s="214"/>
      <c r="L29" s="214"/>
      <c r="M29" s="214"/>
      <c r="N29" s="58"/>
      <c r="O29" s="58" t="s">
        <v>197</v>
      </c>
      <c r="P29" s="220" t="s">
        <v>231</v>
      </c>
      <c r="Q29" s="214">
        <v>10.41417</v>
      </c>
      <c r="R29" s="214">
        <f t="shared" si="1"/>
        <v>10.41417</v>
      </c>
      <c r="S29" s="214">
        <v>10.41417</v>
      </c>
      <c r="T29" s="214"/>
      <c r="U29" s="214"/>
      <c r="V29" s="214"/>
      <c r="W29" s="214"/>
      <c r="X29" s="214"/>
      <c r="Y29" s="214"/>
      <c r="Z29" s="214"/>
    </row>
    <row r="30" s="195" customFormat="1" ht="19" customHeight="1" spans="1:26">
      <c r="A30" s="213" t="s">
        <v>258</v>
      </c>
      <c r="B30" s="213"/>
      <c r="C30" s="213" t="s">
        <v>259</v>
      </c>
      <c r="D30" s="214">
        <v>1000</v>
      </c>
      <c r="E30" s="214">
        <f t="shared" si="0"/>
        <v>1000</v>
      </c>
      <c r="F30" s="214"/>
      <c r="G30" s="214">
        <v>1000</v>
      </c>
      <c r="H30" s="214"/>
      <c r="I30" s="214"/>
      <c r="J30" s="214"/>
      <c r="K30" s="214"/>
      <c r="L30" s="214"/>
      <c r="M30" s="214"/>
      <c r="N30" s="58"/>
      <c r="O30" s="58" t="s">
        <v>198</v>
      </c>
      <c r="P30" s="220" t="s">
        <v>239</v>
      </c>
      <c r="Q30" s="214">
        <v>0.8562</v>
      </c>
      <c r="R30" s="214">
        <f t="shared" si="1"/>
        <v>0.8562</v>
      </c>
      <c r="S30" s="214">
        <v>0.8562</v>
      </c>
      <c r="T30" s="214"/>
      <c r="U30" s="214"/>
      <c r="V30" s="214"/>
      <c r="W30" s="214"/>
      <c r="X30" s="214"/>
      <c r="Y30" s="214"/>
      <c r="Z30" s="214"/>
    </row>
    <row r="31" s="195" customFormat="1" ht="17.25" customHeight="1" spans="1:26">
      <c r="A31" s="215"/>
      <c r="B31" s="215" t="s">
        <v>210</v>
      </c>
      <c r="C31" s="215" t="s">
        <v>260</v>
      </c>
      <c r="D31" s="214">
        <v>1000</v>
      </c>
      <c r="E31" s="214">
        <f t="shared" si="0"/>
        <v>1000</v>
      </c>
      <c r="F31" s="214"/>
      <c r="G31" s="214">
        <v>1000</v>
      </c>
      <c r="H31" s="214"/>
      <c r="I31" s="214"/>
      <c r="J31" s="214"/>
      <c r="K31" s="214"/>
      <c r="L31" s="214"/>
      <c r="M31" s="214"/>
      <c r="N31" s="58"/>
      <c r="O31" s="58" t="s">
        <v>199</v>
      </c>
      <c r="P31" s="220" t="s">
        <v>261</v>
      </c>
      <c r="Q31" s="214">
        <v>16</v>
      </c>
      <c r="R31" s="214">
        <f t="shared" si="1"/>
        <v>16</v>
      </c>
      <c r="S31" s="214"/>
      <c r="T31" s="214">
        <v>16</v>
      </c>
      <c r="U31" s="214"/>
      <c r="V31" s="214"/>
      <c r="W31" s="214"/>
      <c r="X31" s="214"/>
      <c r="Y31" s="214"/>
      <c r="Z31" s="214"/>
    </row>
    <row r="32" s="195" customFormat="1" ht="17.25" customHeight="1" spans="1:26">
      <c r="A32" s="215"/>
      <c r="B32" s="215" t="s">
        <v>213</v>
      </c>
      <c r="C32" s="215" t="s">
        <v>262</v>
      </c>
      <c r="D32" s="214"/>
      <c r="E32" s="214">
        <f t="shared" si="0"/>
        <v>0</v>
      </c>
      <c r="F32" s="214"/>
      <c r="G32" s="214"/>
      <c r="H32" s="214"/>
      <c r="I32" s="214"/>
      <c r="J32" s="214"/>
      <c r="K32" s="214"/>
      <c r="L32" s="214"/>
      <c r="M32" s="214"/>
      <c r="N32" s="58"/>
      <c r="O32" s="58" t="s">
        <v>263</v>
      </c>
      <c r="P32" s="220" t="s">
        <v>264</v>
      </c>
      <c r="Q32" s="214">
        <v>0</v>
      </c>
      <c r="R32" s="214">
        <f t="shared" si="1"/>
        <v>0</v>
      </c>
      <c r="S32" s="214"/>
      <c r="T32" s="214"/>
      <c r="U32" s="214"/>
      <c r="V32" s="214"/>
      <c r="W32" s="214"/>
      <c r="X32" s="214"/>
      <c r="Y32" s="214"/>
      <c r="Z32" s="214"/>
    </row>
    <row r="33" s="195" customFormat="1" ht="17.25" customHeight="1" spans="1:26">
      <c r="A33" s="213" t="s">
        <v>265</v>
      </c>
      <c r="B33" s="213"/>
      <c r="C33" s="213" t="s">
        <v>266</v>
      </c>
      <c r="D33" s="214">
        <v>9.9424</v>
      </c>
      <c r="E33" s="214">
        <f t="shared" si="0"/>
        <v>9.9424</v>
      </c>
      <c r="F33" s="214">
        <v>9.9424</v>
      </c>
      <c r="G33" s="214"/>
      <c r="H33" s="214"/>
      <c r="I33" s="214"/>
      <c r="J33" s="214"/>
      <c r="K33" s="214"/>
      <c r="L33" s="214"/>
      <c r="M33" s="214"/>
      <c r="N33" s="58"/>
      <c r="O33" s="58" t="s">
        <v>267</v>
      </c>
      <c r="P33" s="220" t="s">
        <v>268</v>
      </c>
      <c r="Q33" s="214">
        <v>19</v>
      </c>
      <c r="R33" s="214">
        <f t="shared" si="1"/>
        <v>19</v>
      </c>
      <c r="S33" s="214">
        <v>13</v>
      </c>
      <c r="T33" s="214">
        <v>6</v>
      </c>
      <c r="U33" s="214"/>
      <c r="V33" s="214"/>
      <c r="W33" s="214"/>
      <c r="X33" s="214"/>
      <c r="Y33" s="214"/>
      <c r="Z33" s="214"/>
    </row>
    <row r="34" s="195" customFormat="1" ht="17.25" customHeight="1" spans="1:26">
      <c r="A34" s="215"/>
      <c r="B34" s="215" t="s">
        <v>210</v>
      </c>
      <c r="C34" s="215" t="s">
        <v>269</v>
      </c>
      <c r="D34" s="214">
        <v>9.9424</v>
      </c>
      <c r="E34" s="214">
        <f t="shared" si="0"/>
        <v>9.9424</v>
      </c>
      <c r="F34" s="214">
        <v>9.9424</v>
      </c>
      <c r="G34" s="214"/>
      <c r="H34" s="214"/>
      <c r="I34" s="214"/>
      <c r="J34" s="214"/>
      <c r="K34" s="214"/>
      <c r="L34" s="214"/>
      <c r="M34" s="214"/>
      <c r="N34" s="58"/>
      <c r="O34" s="58" t="s">
        <v>270</v>
      </c>
      <c r="P34" s="220" t="s">
        <v>237</v>
      </c>
      <c r="Q34" s="214">
        <v>301</v>
      </c>
      <c r="R34" s="214">
        <f t="shared" si="1"/>
        <v>301</v>
      </c>
      <c r="S34" s="214"/>
      <c r="T34" s="214">
        <v>301</v>
      </c>
      <c r="U34" s="214"/>
      <c r="V34" s="214"/>
      <c r="W34" s="214"/>
      <c r="X34" s="214"/>
      <c r="Y34" s="214"/>
      <c r="Z34" s="214"/>
    </row>
    <row r="35" s="195" customFormat="1" ht="17.25" customHeight="1" spans="1:26">
      <c r="A35" s="215"/>
      <c r="B35" s="215" t="s">
        <v>236</v>
      </c>
      <c r="C35" s="215" t="s">
        <v>271</v>
      </c>
      <c r="D35" s="214"/>
      <c r="E35" s="214">
        <f t="shared" si="0"/>
        <v>0</v>
      </c>
      <c r="F35" s="214"/>
      <c r="G35" s="214"/>
      <c r="H35" s="214"/>
      <c r="I35" s="214"/>
      <c r="J35" s="214"/>
      <c r="K35" s="214"/>
      <c r="L35" s="214"/>
      <c r="M35" s="214"/>
      <c r="N35" s="58"/>
      <c r="O35" s="58" t="s">
        <v>272</v>
      </c>
      <c r="P35" s="220" t="s">
        <v>273</v>
      </c>
      <c r="Q35" s="214">
        <v>44.068312</v>
      </c>
      <c r="R35" s="214">
        <f t="shared" si="1"/>
        <v>44.068312</v>
      </c>
      <c r="S35" s="214">
        <v>44.068312</v>
      </c>
      <c r="T35" s="214"/>
      <c r="U35" s="214"/>
      <c r="V35" s="214"/>
      <c r="W35" s="214"/>
      <c r="X35" s="214"/>
      <c r="Y35" s="214"/>
      <c r="Z35" s="214"/>
    </row>
    <row r="36" s="195" customFormat="1" ht="17.25" customHeight="1" spans="1:26">
      <c r="A36" s="213" t="s">
        <v>274</v>
      </c>
      <c r="B36" s="213"/>
      <c r="C36" s="213" t="s">
        <v>147</v>
      </c>
      <c r="D36" s="214">
        <v>18105</v>
      </c>
      <c r="E36" s="214">
        <f t="shared" si="0"/>
        <v>18095</v>
      </c>
      <c r="F36" s="214"/>
      <c r="G36" s="214">
        <v>18095</v>
      </c>
      <c r="H36" s="214"/>
      <c r="I36" s="214"/>
      <c r="J36" s="214"/>
      <c r="K36" s="214"/>
      <c r="L36" s="214"/>
      <c r="M36" s="214"/>
      <c r="N36" s="58"/>
      <c r="O36" s="58" t="s">
        <v>275</v>
      </c>
      <c r="P36" s="220" t="s">
        <v>276</v>
      </c>
      <c r="Q36" s="214">
        <v>50.621591</v>
      </c>
      <c r="R36" s="214">
        <f t="shared" si="1"/>
        <v>50.621591</v>
      </c>
      <c r="S36" s="214">
        <v>50.621591</v>
      </c>
      <c r="T36" s="214"/>
      <c r="U36" s="214"/>
      <c r="V36" s="214"/>
      <c r="W36" s="214"/>
      <c r="X36" s="214"/>
      <c r="Y36" s="214"/>
      <c r="Z36" s="214"/>
    </row>
    <row r="37" s="195" customFormat="1" ht="17.25" customHeight="1" spans="1:26">
      <c r="A37" s="215"/>
      <c r="B37" s="215" t="s">
        <v>210</v>
      </c>
      <c r="C37" s="215" t="s">
        <v>277</v>
      </c>
      <c r="D37" s="214">
        <v>18105</v>
      </c>
      <c r="E37" s="214">
        <f t="shared" si="0"/>
        <v>18095</v>
      </c>
      <c r="F37" s="214"/>
      <c r="G37" s="214">
        <v>18095</v>
      </c>
      <c r="H37" s="214"/>
      <c r="I37" s="214"/>
      <c r="J37" s="214"/>
      <c r="K37" s="214"/>
      <c r="L37" s="214"/>
      <c r="M37" s="214"/>
      <c r="N37" s="58"/>
      <c r="O37" s="58" t="s">
        <v>278</v>
      </c>
      <c r="P37" s="220" t="s">
        <v>240</v>
      </c>
      <c r="Q37" s="214">
        <v>21.1702</v>
      </c>
      <c r="R37" s="214">
        <f t="shared" si="1"/>
        <v>21.1702</v>
      </c>
      <c r="S37" s="214">
        <v>21.1702</v>
      </c>
      <c r="T37" s="214"/>
      <c r="U37" s="214"/>
      <c r="V37" s="214"/>
      <c r="W37" s="214"/>
      <c r="X37" s="214"/>
      <c r="Y37" s="214"/>
      <c r="Z37" s="214"/>
    </row>
    <row r="38" s="195" customFormat="1" ht="17.25" customHeight="1" spans="1:26">
      <c r="A38" s="13"/>
      <c r="B38" s="13"/>
      <c r="C38" s="13"/>
      <c r="D38" s="13"/>
      <c r="E38" s="13"/>
      <c r="F38" s="13"/>
      <c r="G38" s="13"/>
      <c r="H38" s="13"/>
      <c r="I38" s="13"/>
      <c r="J38" s="13"/>
      <c r="K38" s="13"/>
      <c r="L38" s="13"/>
      <c r="M38" s="13"/>
      <c r="N38" s="58"/>
      <c r="O38" s="58" t="s">
        <v>279</v>
      </c>
      <c r="P38" s="220" t="s">
        <v>280</v>
      </c>
      <c r="Q38" s="214">
        <v>96.492</v>
      </c>
      <c r="R38" s="214">
        <f t="shared" si="1"/>
        <v>96.492</v>
      </c>
      <c r="S38" s="214">
        <v>96.492</v>
      </c>
      <c r="T38" s="214"/>
      <c r="U38" s="214"/>
      <c r="V38" s="214"/>
      <c r="W38" s="214"/>
      <c r="X38" s="214"/>
      <c r="Y38" s="214"/>
      <c r="Z38" s="214"/>
    </row>
    <row r="39" s="195" customFormat="1" ht="17.25" customHeight="1" spans="1:26">
      <c r="A39" s="13"/>
      <c r="B39" s="13"/>
      <c r="C39" s="13"/>
      <c r="D39" s="13"/>
      <c r="E39" s="13"/>
      <c r="F39" s="13"/>
      <c r="G39" s="13"/>
      <c r="H39" s="13"/>
      <c r="I39" s="13"/>
      <c r="J39" s="13"/>
      <c r="K39" s="13"/>
      <c r="L39" s="13"/>
      <c r="M39" s="13"/>
      <c r="N39" s="13" t="s">
        <v>281</v>
      </c>
      <c r="O39" s="13"/>
      <c r="P39" s="219" t="s">
        <v>266</v>
      </c>
      <c r="Q39" s="214">
        <v>9.9424</v>
      </c>
      <c r="R39" s="214">
        <f t="shared" si="1"/>
        <v>9.9424</v>
      </c>
      <c r="S39" s="214">
        <v>9.9424</v>
      </c>
      <c r="T39" s="214"/>
      <c r="U39" s="214"/>
      <c r="V39" s="214"/>
      <c r="W39" s="214"/>
      <c r="X39" s="214"/>
      <c r="Y39" s="214"/>
      <c r="Z39" s="214"/>
    </row>
    <row r="40" s="195" customFormat="1" ht="17.25" customHeight="1" spans="1:26">
      <c r="A40" s="13"/>
      <c r="B40" s="13"/>
      <c r="C40" s="13"/>
      <c r="D40" s="13"/>
      <c r="E40" s="13"/>
      <c r="F40" s="13"/>
      <c r="G40" s="13"/>
      <c r="H40" s="13"/>
      <c r="I40" s="13"/>
      <c r="J40" s="13"/>
      <c r="K40" s="13"/>
      <c r="L40" s="13"/>
      <c r="M40" s="13"/>
      <c r="N40" s="58"/>
      <c r="O40" s="58" t="s">
        <v>213</v>
      </c>
      <c r="P40" s="220" t="s">
        <v>282</v>
      </c>
      <c r="Q40" s="214">
        <v>0</v>
      </c>
      <c r="R40" s="214">
        <f t="shared" si="1"/>
        <v>0</v>
      </c>
      <c r="S40" s="214"/>
      <c r="T40" s="214"/>
      <c r="U40" s="214"/>
      <c r="V40" s="214"/>
      <c r="W40" s="214"/>
      <c r="X40" s="214"/>
      <c r="Y40" s="214"/>
      <c r="Z40" s="214"/>
    </row>
    <row r="41" s="195" customFormat="1" ht="17.25" customHeight="1" spans="1:26">
      <c r="A41" s="13"/>
      <c r="B41" s="13"/>
      <c r="C41" s="13"/>
      <c r="D41" s="13"/>
      <c r="E41" s="13"/>
      <c r="F41" s="13"/>
      <c r="G41" s="13"/>
      <c r="H41" s="13"/>
      <c r="I41" s="13"/>
      <c r="J41" s="13"/>
      <c r="K41" s="13"/>
      <c r="L41" s="13"/>
      <c r="M41" s="13"/>
      <c r="N41" s="58"/>
      <c r="O41" s="58" t="s">
        <v>236</v>
      </c>
      <c r="P41" s="220" t="s">
        <v>283</v>
      </c>
      <c r="Q41" s="214">
        <v>9.9424</v>
      </c>
      <c r="R41" s="214">
        <f t="shared" si="1"/>
        <v>9.9424</v>
      </c>
      <c r="S41" s="214">
        <v>9.9424</v>
      </c>
      <c r="T41" s="214"/>
      <c r="U41" s="214"/>
      <c r="V41" s="214"/>
      <c r="W41" s="214"/>
      <c r="X41" s="214"/>
      <c r="Y41" s="214"/>
      <c r="Z41" s="214"/>
    </row>
    <row r="42" s="195" customFormat="1" ht="17.25" customHeight="1" spans="1:26">
      <c r="A42" s="13"/>
      <c r="B42" s="13"/>
      <c r="C42" s="13"/>
      <c r="D42" s="13"/>
      <c r="E42" s="13"/>
      <c r="F42" s="13"/>
      <c r="G42" s="13"/>
      <c r="H42" s="13"/>
      <c r="I42" s="13"/>
      <c r="J42" s="13"/>
      <c r="K42" s="13"/>
      <c r="L42" s="13"/>
      <c r="M42" s="13"/>
      <c r="N42" s="58"/>
      <c r="O42" s="58" t="s">
        <v>220</v>
      </c>
      <c r="P42" s="220" t="s">
        <v>284</v>
      </c>
      <c r="Q42" s="214">
        <v>0</v>
      </c>
      <c r="R42" s="214">
        <f t="shared" si="1"/>
        <v>0</v>
      </c>
      <c r="S42" s="214"/>
      <c r="T42" s="214"/>
      <c r="U42" s="214"/>
      <c r="V42" s="214"/>
      <c r="W42" s="214"/>
      <c r="X42" s="214"/>
      <c r="Y42" s="214"/>
      <c r="Z42" s="214"/>
    </row>
    <row r="43" s="195" customFormat="1" ht="17.25" customHeight="1" spans="1:26">
      <c r="A43" s="13"/>
      <c r="B43" s="13"/>
      <c r="C43" s="13"/>
      <c r="D43" s="13"/>
      <c r="E43" s="13"/>
      <c r="F43" s="13"/>
      <c r="G43" s="13"/>
      <c r="H43" s="13"/>
      <c r="I43" s="13"/>
      <c r="J43" s="13"/>
      <c r="K43" s="13"/>
      <c r="L43" s="13"/>
      <c r="M43" s="13"/>
      <c r="N43" s="13" t="s">
        <v>285</v>
      </c>
      <c r="O43" s="13"/>
      <c r="P43" s="219" t="s">
        <v>286</v>
      </c>
      <c r="Q43" s="214">
        <v>25</v>
      </c>
      <c r="R43" s="214">
        <f t="shared" si="1"/>
        <v>25</v>
      </c>
      <c r="S43" s="214"/>
      <c r="T43" s="214">
        <v>25</v>
      </c>
      <c r="U43" s="214"/>
      <c r="V43" s="214"/>
      <c r="W43" s="214"/>
      <c r="X43" s="214"/>
      <c r="Y43" s="214"/>
      <c r="Z43" s="214"/>
    </row>
    <row r="44" s="195" customFormat="1" ht="17.25" customHeight="1" spans="1:26">
      <c r="A44" s="13"/>
      <c r="B44" s="13"/>
      <c r="C44" s="13"/>
      <c r="D44" s="13"/>
      <c r="E44" s="13"/>
      <c r="F44" s="13"/>
      <c r="G44" s="13"/>
      <c r="H44" s="13"/>
      <c r="I44" s="13"/>
      <c r="J44" s="13"/>
      <c r="K44" s="13"/>
      <c r="L44" s="13"/>
      <c r="M44" s="13"/>
      <c r="N44" s="58"/>
      <c r="O44" s="58" t="s">
        <v>236</v>
      </c>
      <c r="P44" s="220" t="s">
        <v>248</v>
      </c>
      <c r="Q44" s="214">
        <v>25</v>
      </c>
      <c r="R44" s="214">
        <f t="shared" si="1"/>
        <v>25</v>
      </c>
      <c r="S44" s="214"/>
      <c r="T44" s="214">
        <v>25</v>
      </c>
      <c r="U44" s="214"/>
      <c r="V44" s="214"/>
      <c r="W44" s="214"/>
      <c r="X44" s="214"/>
      <c r="Y44" s="214"/>
      <c r="Z44" s="214"/>
    </row>
    <row r="45" s="195" customFormat="1" ht="17.25" customHeight="1" spans="1:26">
      <c r="A45" s="13"/>
      <c r="B45" s="13"/>
      <c r="C45" s="13"/>
      <c r="D45" s="13"/>
      <c r="E45" s="13"/>
      <c r="F45" s="13"/>
      <c r="G45" s="13"/>
      <c r="H45" s="13"/>
      <c r="I45" s="13"/>
      <c r="J45" s="13"/>
      <c r="K45" s="13"/>
      <c r="L45" s="13"/>
      <c r="M45" s="13"/>
      <c r="N45" s="13" t="s">
        <v>287</v>
      </c>
      <c r="O45" s="13"/>
      <c r="P45" s="219" t="s">
        <v>288</v>
      </c>
      <c r="Q45" s="214">
        <v>10007.2</v>
      </c>
      <c r="R45" s="214">
        <f t="shared" si="1"/>
        <v>10007.2</v>
      </c>
      <c r="S45" s="214"/>
      <c r="T45" s="214">
        <f>SUM(T46:T48)</f>
        <v>10007.2</v>
      </c>
      <c r="U45" s="214"/>
      <c r="V45" s="214"/>
      <c r="W45" s="214"/>
      <c r="X45" s="214"/>
      <c r="Y45" s="214"/>
      <c r="Z45" s="214"/>
    </row>
    <row r="46" s="195" customFormat="1" ht="17.25" customHeight="1" spans="1:26">
      <c r="A46" s="13"/>
      <c r="B46" s="13"/>
      <c r="C46" s="13"/>
      <c r="D46" s="13"/>
      <c r="E46" s="13"/>
      <c r="F46" s="13"/>
      <c r="G46" s="13"/>
      <c r="H46" s="13"/>
      <c r="I46" s="13"/>
      <c r="J46" s="13"/>
      <c r="K46" s="13"/>
      <c r="L46" s="13"/>
      <c r="M46" s="13"/>
      <c r="N46" s="58"/>
      <c r="O46" s="58" t="s">
        <v>213</v>
      </c>
      <c r="P46" s="220" t="s">
        <v>289</v>
      </c>
      <c r="Q46" s="214">
        <v>7.2</v>
      </c>
      <c r="R46" s="214">
        <f t="shared" si="1"/>
        <v>7.2</v>
      </c>
      <c r="S46" s="214"/>
      <c r="T46" s="214">
        <v>7.2</v>
      </c>
      <c r="U46" s="214"/>
      <c r="V46" s="214"/>
      <c r="W46" s="214"/>
      <c r="X46" s="214"/>
      <c r="Y46" s="214"/>
      <c r="Z46" s="214"/>
    </row>
    <row r="47" s="195" customFormat="1" ht="17.25" customHeight="1" spans="1:26">
      <c r="A47" s="13"/>
      <c r="B47" s="13"/>
      <c r="C47" s="13"/>
      <c r="D47" s="13"/>
      <c r="E47" s="13"/>
      <c r="F47" s="13"/>
      <c r="G47" s="13"/>
      <c r="H47" s="13"/>
      <c r="I47" s="13"/>
      <c r="J47" s="13"/>
      <c r="K47" s="13"/>
      <c r="L47" s="13"/>
      <c r="M47" s="13"/>
      <c r="N47" s="58"/>
      <c r="O47" s="58" t="s">
        <v>216</v>
      </c>
      <c r="P47" s="220" t="s">
        <v>290</v>
      </c>
      <c r="Q47" s="214">
        <v>0</v>
      </c>
      <c r="R47" s="214">
        <f t="shared" si="1"/>
        <v>0</v>
      </c>
      <c r="S47" s="214"/>
      <c r="T47" s="214"/>
      <c r="U47" s="214"/>
      <c r="V47" s="214"/>
      <c r="W47" s="214"/>
      <c r="X47" s="214"/>
      <c r="Y47" s="214"/>
      <c r="Z47" s="214"/>
    </row>
    <row r="48" s="195" customFormat="1" ht="17.25" customHeight="1" spans="1:26">
      <c r="A48" s="13"/>
      <c r="B48" s="13"/>
      <c r="C48" s="13"/>
      <c r="D48" s="13"/>
      <c r="E48" s="13"/>
      <c r="F48" s="13"/>
      <c r="G48" s="13"/>
      <c r="H48" s="13"/>
      <c r="I48" s="13"/>
      <c r="J48" s="13"/>
      <c r="K48" s="13"/>
      <c r="L48" s="13"/>
      <c r="M48" s="13"/>
      <c r="N48" s="58"/>
      <c r="O48" s="58" t="s">
        <v>236</v>
      </c>
      <c r="P48" s="220" t="s">
        <v>248</v>
      </c>
      <c r="Q48" s="214">
        <v>10000</v>
      </c>
      <c r="R48" s="214">
        <f t="shared" si="1"/>
        <v>10000</v>
      </c>
      <c r="S48" s="214"/>
      <c r="T48" s="214">
        <v>10000</v>
      </c>
      <c r="U48" s="214"/>
      <c r="V48" s="214"/>
      <c r="W48" s="214"/>
      <c r="X48" s="214"/>
      <c r="Y48" s="214"/>
      <c r="Z48" s="214"/>
    </row>
    <row r="49" s="195" customFormat="1" ht="17.25" customHeight="1" spans="1:26">
      <c r="A49" s="13"/>
      <c r="B49" s="13"/>
      <c r="C49" s="13"/>
      <c r="D49" s="13"/>
      <c r="E49" s="13"/>
      <c r="F49" s="13"/>
      <c r="G49" s="13"/>
      <c r="H49" s="13"/>
      <c r="I49" s="13"/>
      <c r="J49" s="13"/>
      <c r="K49" s="13"/>
      <c r="L49" s="13"/>
      <c r="M49" s="13"/>
      <c r="N49" s="13" t="s">
        <v>291</v>
      </c>
      <c r="O49" s="13"/>
      <c r="P49" s="219" t="s">
        <v>259</v>
      </c>
      <c r="Q49" s="214">
        <v>1000</v>
      </c>
      <c r="R49" s="214">
        <f t="shared" si="1"/>
        <v>1000</v>
      </c>
      <c r="S49" s="214"/>
      <c r="T49" s="214">
        <v>1000</v>
      </c>
      <c r="U49" s="214"/>
      <c r="V49" s="214"/>
      <c r="W49" s="214"/>
      <c r="X49" s="214"/>
      <c r="Y49" s="214"/>
      <c r="Z49" s="214"/>
    </row>
    <row r="50" s="195" customFormat="1" ht="17.25" customHeight="1" spans="1:26">
      <c r="A50" s="13"/>
      <c r="B50" s="13"/>
      <c r="C50" s="13"/>
      <c r="D50" s="13"/>
      <c r="E50" s="13"/>
      <c r="F50" s="13"/>
      <c r="G50" s="13"/>
      <c r="H50" s="13"/>
      <c r="I50" s="13"/>
      <c r="J50" s="13"/>
      <c r="K50" s="13"/>
      <c r="L50" s="13"/>
      <c r="M50" s="13"/>
      <c r="N50" s="58"/>
      <c r="O50" s="58" t="s">
        <v>233</v>
      </c>
      <c r="P50" s="220" t="s">
        <v>260</v>
      </c>
      <c r="Q50" s="214">
        <v>1000</v>
      </c>
      <c r="R50" s="214">
        <f t="shared" si="1"/>
        <v>1000</v>
      </c>
      <c r="S50" s="214"/>
      <c r="T50" s="214">
        <v>1000</v>
      </c>
      <c r="U50" s="214"/>
      <c r="V50" s="214"/>
      <c r="W50" s="214"/>
      <c r="X50" s="214"/>
      <c r="Y50" s="214"/>
      <c r="Z50" s="214"/>
    </row>
    <row r="51" s="195" customFormat="1" ht="17.25" customHeight="1" spans="1:26">
      <c r="A51" s="13"/>
      <c r="B51" s="13"/>
      <c r="C51" s="13"/>
      <c r="D51" s="13"/>
      <c r="E51" s="13"/>
      <c r="F51" s="13"/>
      <c r="G51" s="13"/>
      <c r="H51" s="13"/>
      <c r="I51" s="13"/>
      <c r="J51" s="13"/>
      <c r="K51" s="13"/>
      <c r="L51" s="13"/>
      <c r="M51" s="13"/>
      <c r="N51" s="58"/>
      <c r="O51" s="58" t="s">
        <v>236</v>
      </c>
      <c r="P51" s="220" t="s">
        <v>262</v>
      </c>
      <c r="Q51" s="214">
        <v>0</v>
      </c>
      <c r="R51" s="214">
        <f t="shared" si="1"/>
        <v>0</v>
      </c>
      <c r="S51" s="214"/>
      <c r="T51" s="214"/>
      <c r="U51" s="214"/>
      <c r="V51" s="214"/>
      <c r="W51" s="214"/>
      <c r="X51" s="214"/>
      <c r="Y51" s="214"/>
      <c r="Z51" s="214"/>
    </row>
    <row r="52" s="195" customFormat="1" ht="17.25" customHeight="1" spans="1:26">
      <c r="A52" s="13"/>
      <c r="B52" s="13"/>
      <c r="C52" s="13"/>
      <c r="D52" s="13"/>
      <c r="E52" s="13"/>
      <c r="F52" s="13"/>
      <c r="G52" s="13"/>
      <c r="H52" s="13"/>
      <c r="I52" s="13"/>
      <c r="J52" s="13"/>
      <c r="K52" s="13"/>
      <c r="L52" s="13"/>
      <c r="M52" s="13"/>
      <c r="N52" s="13" t="s">
        <v>292</v>
      </c>
      <c r="O52" s="13"/>
      <c r="P52" s="219" t="s">
        <v>55</v>
      </c>
      <c r="Q52" s="214">
        <v>18095</v>
      </c>
      <c r="R52" s="214">
        <f t="shared" si="1"/>
        <v>18095</v>
      </c>
      <c r="S52" s="214"/>
      <c r="T52" s="214">
        <v>18095</v>
      </c>
      <c r="U52" s="214"/>
      <c r="V52" s="214"/>
      <c r="W52" s="214"/>
      <c r="X52" s="214"/>
      <c r="Y52" s="214"/>
      <c r="Z52" s="214"/>
    </row>
    <row r="53" s="195" customFormat="1" ht="17.25" customHeight="1" spans="1:26">
      <c r="A53" s="13"/>
      <c r="B53" s="13"/>
      <c r="C53" s="13"/>
      <c r="D53" s="13"/>
      <c r="E53" s="13"/>
      <c r="F53" s="13"/>
      <c r="G53" s="13"/>
      <c r="H53" s="13"/>
      <c r="I53" s="13"/>
      <c r="J53" s="13"/>
      <c r="K53" s="13"/>
      <c r="L53" s="13"/>
      <c r="M53" s="13"/>
      <c r="N53" s="58"/>
      <c r="O53" s="58" t="s">
        <v>218</v>
      </c>
      <c r="P53" s="220" t="s">
        <v>55</v>
      </c>
      <c r="Q53" s="214">
        <v>18095</v>
      </c>
      <c r="R53" s="214">
        <f t="shared" si="1"/>
        <v>18095</v>
      </c>
      <c r="S53" s="214"/>
      <c r="T53" s="214">
        <v>18095</v>
      </c>
      <c r="U53" s="214"/>
      <c r="V53" s="214"/>
      <c r="W53" s="214"/>
      <c r="X53" s="214"/>
      <c r="Y53" s="214"/>
      <c r="Z53" s="214"/>
    </row>
    <row r="54" s="195" customFormat="1" ht="20.25" customHeight="1" spans="1:26">
      <c r="A54" s="216" t="s">
        <v>22</v>
      </c>
      <c r="B54" s="217"/>
      <c r="C54" s="218"/>
      <c r="D54" s="214">
        <f>SUM(F54:G54)</f>
        <v>33481.870683</v>
      </c>
      <c r="E54" s="214">
        <f>SUM(F54:G54)</f>
        <v>33481.870683</v>
      </c>
      <c r="F54" s="214">
        <v>2863.870683</v>
      </c>
      <c r="G54" s="214">
        <f>SUM(G14:G21,G23:G24,G26,G31,G37)</f>
        <v>30618</v>
      </c>
      <c r="H54" s="214"/>
      <c r="I54" s="214"/>
      <c r="J54" s="214"/>
      <c r="K54" s="214"/>
      <c r="L54" s="214"/>
      <c r="M54" s="214"/>
      <c r="N54" s="221" t="s">
        <v>22</v>
      </c>
      <c r="O54" s="221"/>
      <c r="P54" s="221"/>
      <c r="Q54" s="214">
        <f>SUM(Q20,Q39,Q43,Q45,Q49,Q52,Q8)</f>
        <v>33481.870683</v>
      </c>
      <c r="R54" s="214">
        <f>SUM(R20,R39,R43,R45,R49,R52,R8)</f>
        <v>33481.870683</v>
      </c>
      <c r="S54" s="214">
        <v>2863.870683</v>
      </c>
      <c r="T54" s="214">
        <f>SUM(T20,T39,T43,T45,T49,T52)</f>
        <v>30618</v>
      </c>
      <c r="U54" s="214"/>
      <c r="V54" s="214"/>
      <c r="W54" s="214"/>
      <c r="X54" s="214"/>
      <c r="Y54" s="214"/>
      <c r="Z54" s="214"/>
    </row>
  </sheetData>
  <mergeCells count="16">
    <mergeCell ref="A2:Z2"/>
    <mergeCell ref="A3:C3"/>
    <mergeCell ref="A4:M4"/>
    <mergeCell ref="N4:Z4"/>
    <mergeCell ref="A5:C5"/>
    <mergeCell ref="E5:G5"/>
    <mergeCell ref="H5:J5"/>
    <mergeCell ref="K5:M5"/>
    <mergeCell ref="N5:P5"/>
    <mergeCell ref="R5:T5"/>
    <mergeCell ref="U5:W5"/>
    <mergeCell ref="X5:Z5"/>
    <mergeCell ref="A54:C54"/>
    <mergeCell ref="N54:P54"/>
    <mergeCell ref="D5:D6"/>
    <mergeCell ref="Q5:Q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AF7"/>
  <sheetViews>
    <sheetView workbookViewId="0">
      <selection activeCell="F18" sqref="F18"/>
    </sheetView>
  </sheetViews>
  <sheetFormatPr defaultColWidth="9.14166666666667" defaultRowHeight="14.25" customHeight="1" outlineLevelRow="6"/>
  <cols>
    <col min="1" max="2" width="27.425" customWidth="1"/>
    <col min="3" max="3" width="17.2833333333333" customWidth="1"/>
    <col min="4" max="5" width="26.2833333333333" customWidth="1"/>
    <col min="6" max="6" width="18.7166666666667" customWidth="1"/>
  </cols>
  <sheetData>
    <row r="1" customHeight="1" spans="1:6">
      <c r="A1" s="190"/>
      <c r="B1" s="190"/>
      <c r="C1" s="79"/>
      <c r="F1" s="191" t="s">
        <v>293</v>
      </c>
    </row>
    <row r="2" ht="25.5" customHeight="1" spans="1:6">
      <c r="A2" s="192" t="s">
        <v>294</v>
      </c>
      <c r="B2" s="192"/>
      <c r="C2" s="192"/>
      <c r="D2" s="192"/>
      <c r="E2" s="192"/>
      <c r="F2" s="192"/>
    </row>
    <row r="3" ht="15.75" customHeight="1" spans="1:32">
      <c r="A3" s="4" t="str">
        <f>"单位名称："&amp;"曲靖市发展和改革委员会"</f>
        <v>单位名称：曲靖市发展和改革委员会</v>
      </c>
      <c r="B3" s="190"/>
      <c r="C3" s="79"/>
      <c r="F3" s="191" t="str">
        <f>"单位："&amp;"万元"</f>
        <v>单位：万元</v>
      </c>
      <c r="AF3" t="str">
        <f>"单位："&amp;"元"</f>
        <v>单位：元</v>
      </c>
    </row>
    <row r="4" ht="19.5" customHeight="1" spans="1:6">
      <c r="A4" s="9" t="s">
        <v>295</v>
      </c>
      <c r="B4" s="10" t="s">
        <v>296</v>
      </c>
      <c r="C4" s="10" t="s">
        <v>297</v>
      </c>
      <c r="D4" s="10"/>
      <c r="E4" s="10"/>
      <c r="F4" s="10" t="s">
        <v>239</v>
      </c>
    </row>
    <row r="5" ht="19.5" customHeight="1" spans="1:6">
      <c r="A5" s="9"/>
      <c r="B5" s="10"/>
      <c r="C5" s="69" t="s">
        <v>29</v>
      </c>
      <c r="D5" s="69" t="s">
        <v>298</v>
      </c>
      <c r="E5" s="69" t="s">
        <v>299</v>
      </c>
      <c r="F5" s="10"/>
    </row>
    <row r="6" ht="18.75" customHeight="1" spans="1:6">
      <c r="A6" s="193">
        <v>1</v>
      </c>
      <c r="B6" s="193">
        <v>2</v>
      </c>
      <c r="C6" s="194">
        <v>3</v>
      </c>
      <c r="D6" s="193">
        <v>4</v>
      </c>
      <c r="E6" s="193">
        <v>5</v>
      </c>
      <c r="F6" s="193">
        <v>6</v>
      </c>
    </row>
    <row r="7" ht="18.75" customHeight="1" spans="1:6">
      <c r="A7" s="15">
        <v>22.0264</v>
      </c>
      <c r="B7" s="15"/>
      <c r="C7" s="15">
        <v>21.1702</v>
      </c>
      <c r="D7" s="15"/>
      <c r="E7" s="15">
        <v>21.1702</v>
      </c>
      <c r="F7" s="15">
        <v>0.8562</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71"/>
  <sheetViews>
    <sheetView topLeftCell="C63" workbookViewId="0">
      <selection activeCell="L87" sqref="L87"/>
    </sheetView>
  </sheetViews>
  <sheetFormatPr defaultColWidth="9.14166666666667" defaultRowHeight="14.25" customHeight="1"/>
  <cols>
    <col min="1" max="1" width="32.85" customWidth="1"/>
    <col min="2" max="2" width="20.7166666666667" customWidth="1"/>
    <col min="3" max="3" width="31.2833333333333" customWidth="1"/>
    <col min="4" max="4" width="10.1416666666667" customWidth="1"/>
    <col min="5" max="5" width="17.575" customWidth="1"/>
    <col min="6" max="6" width="10.2833333333333" customWidth="1"/>
    <col min="7" max="7" width="23" customWidth="1"/>
    <col min="8" max="8" width="10.7" customWidth="1"/>
    <col min="9" max="9" width="11" customWidth="1"/>
    <col min="10" max="10" width="15.425" customWidth="1"/>
    <col min="11" max="11" width="10.7" customWidth="1"/>
    <col min="12" max="13" width="11.1416666666667" customWidth="1"/>
    <col min="15" max="15" width="11.1416666666667" customWidth="1"/>
    <col min="16" max="16" width="11.85" customWidth="1"/>
    <col min="20" max="20" width="12.1416666666667" customWidth="1"/>
    <col min="21" max="23" width="12.2833333333333" customWidth="1"/>
    <col min="24" max="24" width="12.7" customWidth="1"/>
    <col min="25" max="26" width="11.1416666666667" customWidth="1"/>
  </cols>
  <sheetData>
    <row r="1" ht="16.5" customHeight="1" spans="2:26">
      <c r="B1" s="163"/>
      <c r="D1" s="164"/>
      <c r="E1" s="164"/>
      <c r="F1" s="164"/>
      <c r="G1" s="164"/>
      <c r="H1" s="165"/>
      <c r="I1" s="165"/>
      <c r="K1" s="165"/>
      <c r="L1" s="165"/>
      <c r="M1" s="165"/>
      <c r="P1" s="165"/>
      <c r="T1" s="165"/>
      <c r="X1" s="163"/>
      <c r="Z1" s="76" t="s">
        <v>300</v>
      </c>
    </row>
    <row r="2" ht="26.25" customHeight="1" spans="1:26">
      <c r="A2" s="55" t="s">
        <v>301</v>
      </c>
      <c r="B2" s="55"/>
      <c r="C2" s="55"/>
      <c r="D2" s="55"/>
      <c r="E2" s="55"/>
      <c r="F2" s="55"/>
      <c r="G2" s="55"/>
      <c r="H2" s="55"/>
      <c r="I2" s="55"/>
      <c r="J2" s="3"/>
      <c r="K2" s="55"/>
      <c r="L2" s="55"/>
      <c r="M2" s="55"/>
      <c r="N2" s="3"/>
      <c r="O2" s="3"/>
      <c r="P2" s="55"/>
      <c r="Q2" s="3"/>
      <c r="R2" s="3"/>
      <c r="S2" s="3"/>
      <c r="T2" s="55"/>
      <c r="U2" s="55"/>
      <c r="V2" s="55"/>
      <c r="W2" s="55"/>
      <c r="X2" s="55"/>
      <c r="Y2" s="55"/>
      <c r="Z2" s="55"/>
    </row>
    <row r="3" ht="15" customHeight="1" spans="1:26">
      <c r="A3" s="4" t="str">
        <f>"单位名称："&amp;"曲靖市发展和改革委员会"</f>
        <v>单位名称：曲靖市发展和改革委员会</v>
      </c>
      <c r="B3" s="166"/>
      <c r="C3" s="166"/>
      <c r="D3" s="166"/>
      <c r="E3" s="166"/>
      <c r="F3" s="166"/>
      <c r="G3" s="166"/>
      <c r="H3" s="167"/>
      <c r="I3" s="167"/>
      <c r="J3" s="6"/>
      <c r="K3" s="167"/>
      <c r="L3" s="167"/>
      <c r="M3" s="167"/>
      <c r="N3" s="6"/>
      <c r="O3" s="6"/>
      <c r="P3" s="167"/>
      <c r="Q3" s="6"/>
      <c r="R3" s="6"/>
      <c r="S3" s="6"/>
      <c r="T3" s="167"/>
      <c r="X3" s="163"/>
      <c r="Z3" s="97" t="str">
        <f>"单位："&amp;"万元"</f>
        <v>单位：万元</v>
      </c>
    </row>
    <row r="4" ht="18" customHeight="1" spans="1:26">
      <c r="A4" s="168" t="s">
        <v>302</v>
      </c>
      <c r="B4" s="168" t="s">
        <v>303</v>
      </c>
      <c r="C4" s="168" t="s">
        <v>304</v>
      </c>
      <c r="D4" s="168" t="s">
        <v>305</v>
      </c>
      <c r="E4" s="168" t="s">
        <v>306</v>
      </c>
      <c r="F4" s="168" t="s">
        <v>307</v>
      </c>
      <c r="G4" s="168" t="s">
        <v>308</v>
      </c>
      <c r="H4" s="70" t="s">
        <v>309</v>
      </c>
      <c r="I4" s="175" t="s">
        <v>309</v>
      </c>
      <c r="J4" s="10"/>
      <c r="K4" s="175"/>
      <c r="L4" s="175"/>
      <c r="M4" s="175"/>
      <c r="N4" s="10"/>
      <c r="O4" s="10"/>
      <c r="P4" s="175"/>
      <c r="Q4" s="10"/>
      <c r="R4" s="10"/>
      <c r="S4" s="10"/>
      <c r="T4" s="180" t="s">
        <v>33</v>
      </c>
      <c r="U4" s="175" t="s">
        <v>34</v>
      </c>
      <c r="V4" s="175"/>
      <c r="W4" s="175"/>
      <c r="X4" s="175"/>
      <c r="Y4" s="175"/>
      <c r="Z4" s="176"/>
    </row>
    <row r="5" ht="18" customHeight="1" spans="1:26">
      <c r="A5" s="169"/>
      <c r="B5" s="170"/>
      <c r="C5" s="169"/>
      <c r="D5" s="169"/>
      <c r="E5" s="169"/>
      <c r="F5" s="169"/>
      <c r="G5" s="169"/>
      <c r="H5" s="70" t="s">
        <v>310</v>
      </c>
      <c r="I5" s="70" t="s">
        <v>30</v>
      </c>
      <c r="J5" s="10"/>
      <c r="K5" s="175"/>
      <c r="L5" s="175"/>
      <c r="M5" s="175"/>
      <c r="N5" s="10"/>
      <c r="O5" s="10"/>
      <c r="P5" s="176"/>
      <c r="Q5" s="10" t="s">
        <v>311</v>
      </c>
      <c r="R5" s="10"/>
      <c r="S5" s="10"/>
      <c r="T5" s="168" t="s">
        <v>33</v>
      </c>
      <c r="U5" s="70" t="s">
        <v>34</v>
      </c>
      <c r="V5" s="180" t="s">
        <v>35</v>
      </c>
      <c r="W5" s="175" t="s">
        <v>34</v>
      </c>
      <c r="X5" s="180" t="s">
        <v>37</v>
      </c>
      <c r="Y5" s="180" t="s">
        <v>38</v>
      </c>
      <c r="Z5" s="178" t="s">
        <v>39</v>
      </c>
    </row>
    <row r="6" customHeight="1" spans="1:26">
      <c r="A6" s="171"/>
      <c r="B6" s="171"/>
      <c r="C6" s="171"/>
      <c r="D6" s="171"/>
      <c r="E6" s="171"/>
      <c r="F6" s="171"/>
      <c r="G6" s="171"/>
      <c r="H6" s="171"/>
      <c r="I6" s="177" t="s">
        <v>312</v>
      </c>
      <c r="J6" s="178" t="s">
        <v>313</v>
      </c>
      <c r="K6" s="168" t="s">
        <v>314</v>
      </c>
      <c r="L6" s="168" t="s">
        <v>315</v>
      </c>
      <c r="M6" s="168" t="s">
        <v>316</v>
      </c>
      <c r="N6" s="168" t="s">
        <v>317</v>
      </c>
      <c r="O6" s="168" t="s">
        <v>31</v>
      </c>
      <c r="P6" s="168" t="s">
        <v>32</v>
      </c>
      <c r="Q6" s="168" t="s">
        <v>30</v>
      </c>
      <c r="R6" s="168" t="s">
        <v>31</v>
      </c>
      <c r="S6" s="168" t="s">
        <v>32</v>
      </c>
      <c r="T6" s="171"/>
      <c r="U6" s="168" t="s">
        <v>29</v>
      </c>
      <c r="V6" s="168" t="s">
        <v>35</v>
      </c>
      <c r="W6" s="168" t="s">
        <v>318</v>
      </c>
      <c r="X6" s="168" t="s">
        <v>37</v>
      </c>
      <c r="Y6" s="168" t="s">
        <v>38</v>
      </c>
      <c r="Z6" s="168" t="s">
        <v>39</v>
      </c>
    </row>
    <row r="7" ht="37.5" customHeight="1" spans="1:26">
      <c r="A7" s="172"/>
      <c r="B7" s="172"/>
      <c r="C7" s="172"/>
      <c r="D7" s="172"/>
      <c r="E7" s="172"/>
      <c r="F7" s="172"/>
      <c r="G7" s="172"/>
      <c r="H7" s="172"/>
      <c r="I7" s="57" t="s">
        <v>29</v>
      </c>
      <c r="J7" s="57" t="s">
        <v>319</v>
      </c>
      <c r="K7" s="179" t="s">
        <v>313</v>
      </c>
      <c r="L7" s="179" t="s">
        <v>315</v>
      </c>
      <c r="M7" s="179" t="s">
        <v>316</v>
      </c>
      <c r="N7" s="179" t="s">
        <v>317</v>
      </c>
      <c r="O7" s="179" t="s">
        <v>317</v>
      </c>
      <c r="P7" s="179" t="s">
        <v>317</v>
      </c>
      <c r="Q7" s="179" t="s">
        <v>315</v>
      </c>
      <c r="R7" s="179" t="s">
        <v>316</v>
      </c>
      <c r="S7" s="179" t="s">
        <v>317</v>
      </c>
      <c r="T7" s="179" t="s">
        <v>33</v>
      </c>
      <c r="U7" s="179" t="s">
        <v>29</v>
      </c>
      <c r="V7" s="179" t="s">
        <v>35</v>
      </c>
      <c r="W7" s="179" t="s">
        <v>318</v>
      </c>
      <c r="X7" s="179" t="s">
        <v>37</v>
      </c>
      <c r="Y7" s="179" t="s">
        <v>38</v>
      </c>
      <c r="Z7" s="179" t="s">
        <v>39</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78">
        <v>25</v>
      </c>
      <c r="Z8" s="181">
        <v>26</v>
      </c>
    </row>
    <row r="9" ht="21" customHeight="1" spans="1:26">
      <c r="A9" s="13" t="s">
        <v>41</v>
      </c>
      <c r="B9" s="173"/>
      <c r="C9" s="173"/>
      <c r="D9" s="173"/>
      <c r="E9" s="173"/>
      <c r="F9" s="173"/>
      <c r="G9" s="173"/>
      <c r="H9" s="15">
        <v>2863.865483</v>
      </c>
      <c r="I9" s="15">
        <v>2863.865483</v>
      </c>
      <c r="J9" s="15"/>
      <c r="K9" s="15"/>
      <c r="L9" s="15"/>
      <c r="M9" s="15">
        <v>2863.865483</v>
      </c>
      <c r="N9" s="15"/>
      <c r="O9" s="42"/>
      <c r="P9" s="42"/>
      <c r="Q9" s="15"/>
      <c r="R9" s="15"/>
      <c r="S9" s="15"/>
      <c r="T9" s="15"/>
      <c r="U9" s="15"/>
      <c r="V9" s="15"/>
      <c r="W9" s="15"/>
      <c r="X9" s="15"/>
      <c r="Y9" s="15"/>
      <c r="Z9" s="15"/>
    </row>
    <row r="10" ht="23.25" customHeight="1" outlineLevel="1" spans="1:26">
      <c r="A10" s="58" t="s">
        <v>41</v>
      </c>
      <c r="B10" s="13"/>
      <c r="C10" s="13"/>
      <c r="D10" s="13"/>
      <c r="E10" s="13"/>
      <c r="F10" s="13"/>
      <c r="G10" s="13"/>
      <c r="H10" s="15">
        <v>2863.865483</v>
      </c>
      <c r="I10" s="15">
        <v>2863.865483</v>
      </c>
      <c r="J10" s="15"/>
      <c r="K10" s="15"/>
      <c r="L10" s="15"/>
      <c r="M10" s="15">
        <v>2863.865483</v>
      </c>
      <c r="N10" s="15"/>
      <c r="O10" s="42"/>
      <c r="P10" s="42"/>
      <c r="Q10" s="15"/>
      <c r="R10" s="15"/>
      <c r="S10" s="15"/>
      <c r="T10" s="15"/>
      <c r="U10" s="15"/>
      <c r="V10" s="15"/>
      <c r="W10" s="15"/>
      <c r="X10" s="15"/>
      <c r="Y10" s="15"/>
      <c r="Z10" s="15"/>
    </row>
    <row r="11" ht="23.25" customHeight="1" outlineLevel="2" spans="1:26">
      <c r="A11" s="174" t="s">
        <v>41</v>
      </c>
      <c r="B11" s="13" t="s">
        <v>320</v>
      </c>
      <c r="C11" s="13" t="s">
        <v>321</v>
      </c>
      <c r="D11" s="13" t="s">
        <v>60</v>
      </c>
      <c r="E11" s="13" t="s">
        <v>61</v>
      </c>
      <c r="F11" s="13" t="s">
        <v>322</v>
      </c>
      <c r="G11" s="13" t="s">
        <v>212</v>
      </c>
      <c r="H11" s="15">
        <v>405.6732</v>
      </c>
      <c r="I11" s="15">
        <v>405.6732</v>
      </c>
      <c r="J11" s="15"/>
      <c r="K11" s="15"/>
      <c r="L11" s="15"/>
      <c r="M11" s="15">
        <v>405.6732</v>
      </c>
      <c r="N11" s="15"/>
      <c r="O11" s="13"/>
      <c r="P11" s="13"/>
      <c r="Q11" s="15"/>
      <c r="R11" s="15"/>
      <c r="S11" s="15"/>
      <c r="T11" s="15"/>
      <c r="U11" s="15"/>
      <c r="V11" s="15"/>
      <c r="W11" s="15"/>
      <c r="X11" s="15"/>
      <c r="Y11" s="15"/>
      <c r="Z11" s="15"/>
    </row>
    <row r="12" ht="23.25" customHeight="1" outlineLevel="2" spans="1:26">
      <c r="A12" s="174" t="s">
        <v>41</v>
      </c>
      <c r="B12" s="13" t="s">
        <v>323</v>
      </c>
      <c r="C12" s="13" t="s">
        <v>324</v>
      </c>
      <c r="D12" s="13" t="s">
        <v>64</v>
      </c>
      <c r="E12" s="13" t="s">
        <v>65</v>
      </c>
      <c r="F12" s="13" t="s">
        <v>322</v>
      </c>
      <c r="G12" s="13" t="s">
        <v>212</v>
      </c>
      <c r="H12" s="15">
        <v>239.5788</v>
      </c>
      <c r="I12" s="15">
        <v>239.5788</v>
      </c>
      <c r="J12" s="15"/>
      <c r="K12" s="15"/>
      <c r="L12" s="15"/>
      <c r="M12" s="15">
        <v>239.5788</v>
      </c>
      <c r="N12" s="15"/>
      <c r="O12" s="13"/>
      <c r="P12" s="13"/>
      <c r="Q12" s="15"/>
      <c r="R12" s="15"/>
      <c r="S12" s="15"/>
      <c r="T12" s="15"/>
      <c r="U12" s="15"/>
      <c r="V12" s="15"/>
      <c r="W12" s="15"/>
      <c r="X12" s="15"/>
      <c r="Y12" s="15"/>
      <c r="Z12" s="15"/>
    </row>
    <row r="13" ht="23.25" customHeight="1" outlineLevel="2" spans="1:26">
      <c r="A13" s="174" t="s">
        <v>41</v>
      </c>
      <c r="B13" s="13" t="s">
        <v>320</v>
      </c>
      <c r="C13" s="13" t="s">
        <v>321</v>
      </c>
      <c r="D13" s="13" t="s">
        <v>60</v>
      </c>
      <c r="E13" s="13" t="s">
        <v>61</v>
      </c>
      <c r="F13" s="13" t="s">
        <v>325</v>
      </c>
      <c r="G13" s="13" t="s">
        <v>215</v>
      </c>
      <c r="H13" s="15">
        <v>564.073236</v>
      </c>
      <c r="I13" s="15">
        <v>564.073236</v>
      </c>
      <c r="J13" s="15"/>
      <c r="K13" s="15"/>
      <c r="L13" s="15"/>
      <c r="M13" s="15">
        <v>564.073236</v>
      </c>
      <c r="N13" s="15"/>
      <c r="O13" s="13"/>
      <c r="P13" s="13"/>
      <c r="Q13" s="15"/>
      <c r="R13" s="15"/>
      <c r="S13" s="15"/>
      <c r="T13" s="15"/>
      <c r="U13" s="15"/>
      <c r="V13" s="15"/>
      <c r="W13" s="15"/>
      <c r="X13" s="15"/>
      <c r="Y13" s="15"/>
      <c r="Z13" s="15"/>
    </row>
    <row r="14" ht="23.25" customHeight="1" outlineLevel="2" spans="1:26">
      <c r="A14" s="174" t="s">
        <v>41</v>
      </c>
      <c r="B14" s="13" t="s">
        <v>323</v>
      </c>
      <c r="C14" s="13" t="s">
        <v>324</v>
      </c>
      <c r="D14" s="13" t="s">
        <v>64</v>
      </c>
      <c r="E14" s="13" t="s">
        <v>65</v>
      </c>
      <c r="F14" s="13" t="s">
        <v>325</v>
      </c>
      <c r="G14" s="13" t="s">
        <v>215</v>
      </c>
      <c r="H14" s="15">
        <v>18.71514</v>
      </c>
      <c r="I14" s="15">
        <v>18.71514</v>
      </c>
      <c r="J14" s="15"/>
      <c r="K14" s="15"/>
      <c r="L14" s="15"/>
      <c r="M14" s="15">
        <v>18.71514</v>
      </c>
      <c r="N14" s="15"/>
      <c r="O14" s="13"/>
      <c r="P14" s="13"/>
      <c r="Q14" s="15"/>
      <c r="R14" s="15"/>
      <c r="S14" s="15"/>
      <c r="T14" s="15"/>
      <c r="U14" s="15"/>
      <c r="V14" s="15"/>
      <c r="W14" s="15"/>
      <c r="X14" s="15"/>
      <c r="Y14" s="15"/>
      <c r="Z14" s="15"/>
    </row>
    <row r="15" ht="23.25" customHeight="1" outlineLevel="2" spans="1:26">
      <c r="A15" s="174" t="s">
        <v>41</v>
      </c>
      <c r="B15" s="13" t="s">
        <v>326</v>
      </c>
      <c r="C15" s="13" t="s">
        <v>327</v>
      </c>
      <c r="D15" s="13" t="s">
        <v>60</v>
      </c>
      <c r="E15" s="13" t="s">
        <v>61</v>
      </c>
      <c r="F15" s="13" t="s">
        <v>328</v>
      </c>
      <c r="G15" s="13" t="s">
        <v>217</v>
      </c>
      <c r="H15" s="15">
        <v>143.718</v>
      </c>
      <c r="I15" s="15">
        <v>143.718</v>
      </c>
      <c r="J15" s="15"/>
      <c r="K15" s="15"/>
      <c r="L15" s="15"/>
      <c r="M15" s="15">
        <v>143.718</v>
      </c>
      <c r="N15" s="15"/>
      <c r="O15" s="13"/>
      <c r="P15" s="13"/>
      <c r="Q15" s="15"/>
      <c r="R15" s="15"/>
      <c r="S15" s="15"/>
      <c r="T15" s="15"/>
      <c r="U15" s="15"/>
      <c r="V15" s="15"/>
      <c r="W15" s="15"/>
      <c r="X15" s="15"/>
      <c r="Y15" s="15"/>
      <c r="Z15" s="15"/>
    </row>
    <row r="16" ht="23.25" customHeight="1" outlineLevel="2" spans="1:26">
      <c r="A16" s="174" t="s">
        <v>41</v>
      </c>
      <c r="B16" s="13" t="s">
        <v>329</v>
      </c>
      <c r="C16" s="13" t="s">
        <v>330</v>
      </c>
      <c r="D16" s="13" t="s">
        <v>64</v>
      </c>
      <c r="E16" s="13" t="s">
        <v>65</v>
      </c>
      <c r="F16" s="13" t="s">
        <v>331</v>
      </c>
      <c r="G16" s="13" t="s">
        <v>221</v>
      </c>
      <c r="H16" s="15">
        <v>95.4</v>
      </c>
      <c r="I16" s="15">
        <v>95.4</v>
      </c>
      <c r="J16" s="15"/>
      <c r="K16" s="15"/>
      <c r="L16" s="15"/>
      <c r="M16" s="15">
        <v>95.4</v>
      </c>
      <c r="N16" s="15"/>
      <c r="O16" s="13"/>
      <c r="P16" s="13"/>
      <c r="Q16" s="15"/>
      <c r="R16" s="15"/>
      <c r="S16" s="15"/>
      <c r="T16" s="15"/>
      <c r="U16" s="15"/>
      <c r="V16" s="15"/>
      <c r="W16" s="15"/>
      <c r="X16" s="15"/>
      <c r="Y16" s="15"/>
      <c r="Z16" s="15"/>
    </row>
    <row r="17" ht="23.25" customHeight="1" outlineLevel="2" spans="1:26">
      <c r="A17" s="174" t="s">
        <v>41</v>
      </c>
      <c r="B17" s="13" t="s">
        <v>323</v>
      </c>
      <c r="C17" s="13" t="s">
        <v>324</v>
      </c>
      <c r="D17" s="13" t="s">
        <v>64</v>
      </c>
      <c r="E17" s="13" t="s">
        <v>65</v>
      </c>
      <c r="F17" s="13" t="s">
        <v>331</v>
      </c>
      <c r="G17" s="13" t="s">
        <v>221</v>
      </c>
      <c r="H17" s="15">
        <v>176.7288</v>
      </c>
      <c r="I17" s="15">
        <v>176.7288</v>
      </c>
      <c r="J17" s="15"/>
      <c r="K17" s="15"/>
      <c r="L17" s="15"/>
      <c r="M17" s="15">
        <v>176.7288</v>
      </c>
      <c r="N17" s="15"/>
      <c r="O17" s="13"/>
      <c r="P17" s="13"/>
      <c r="Q17" s="15"/>
      <c r="R17" s="15"/>
      <c r="S17" s="15"/>
      <c r="T17" s="15"/>
      <c r="U17" s="15"/>
      <c r="V17" s="15"/>
      <c r="W17" s="15"/>
      <c r="X17" s="15"/>
      <c r="Y17" s="15"/>
      <c r="Z17" s="15"/>
    </row>
    <row r="18" ht="23.25" customHeight="1" outlineLevel="2" spans="1:26">
      <c r="A18" s="174" t="s">
        <v>41</v>
      </c>
      <c r="B18" s="13" t="s">
        <v>323</v>
      </c>
      <c r="C18" s="13" t="s">
        <v>324</v>
      </c>
      <c r="D18" s="13" t="s">
        <v>64</v>
      </c>
      <c r="E18" s="13" t="s">
        <v>65</v>
      </c>
      <c r="F18" s="13" t="s">
        <v>331</v>
      </c>
      <c r="G18" s="13" t="s">
        <v>221</v>
      </c>
      <c r="H18" s="15">
        <v>49.824</v>
      </c>
      <c r="I18" s="15">
        <v>49.824</v>
      </c>
      <c r="J18" s="15"/>
      <c r="K18" s="15"/>
      <c r="L18" s="15"/>
      <c r="M18" s="15">
        <v>49.824</v>
      </c>
      <c r="N18" s="15"/>
      <c r="O18" s="13"/>
      <c r="P18" s="13"/>
      <c r="Q18" s="15"/>
      <c r="R18" s="15"/>
      <c r="S18" s="15"/>
      <c r="T18" s="15"/>
      <c r="U18" s="15"/>
      <c r="V18" s="15"/>
      <c r="W18" s="15"/>
      <c r="X18" s="15"/>
      <c r="Y18" s="15"/>
      <c r="Z18" s="15"/>
    </row>
    <row r="19" ht="23.25" customHeight="1" outlineLevel="2" spans="1:26">
      <c r="A19" s="174" t="s">
        <v>41</v>
      </c>
      <c r="B19" s="13" t="s">
        <v>320</v>
      </c>
      <c r="C19" s="13" t="s">
        <v>321</v>
      </c>
      <c r="D19" s="13" t="s">
        <v>60</v>
      </c>
      <c r="E19" s="13" t="s">
        <v>61</v>
      </c>
      <c r="F19" s="13" t="s">
        <v>328</v>
      </c>
      <c r="G19" s="13" t="s">
        <v>217</v>
      </c>
      <c r="H19" s="15">
        <v>33.8061</v>
      </c>
      <c r="I19" s="15">
        <v>33.8061</v>
      </c>
      <c r="J19" s="15"/>
      <c r="K19" s="15"/>
      <c r="L19" s="15"/>
      <c r="M19" s="15">
        <v>33.8061</v>
      </c>
      <c r="N19" s="15"/>
      <c r="O19" s="13"/>
      <c r="P19" s="13"/>
      <c r="Q19" s="15"/>
      <c r="R19" s="15"/>
      <c r="S19" s="15"/>
      <c r="T19" s="15"/>
      <c r="U19" s="15"/>
      <c r="V19" s="15"/>
      <c r="W19" s="15"/>
      <c r="X19" s="15"/>
      <c r="Y19" s="15"/>
      <c r="Z19" s="15"/>
    </row>
    <row r="20" ht="23.25" customHeight="1" outlineLevel="2" spans="1:26">
      <c r="A20" s="174" t="s">
        <v>41</v>
      </c>
      <c r="B20" s="13" t="s">
        <v>323</v>
      </c>
      <c r="C20" s="13" t="s">
        <v>324</v>
      </c>
      <c r="D20" s="13" t="s">
        <v>64</v>
      </c>
      <c r="E20" s="13" t="s">
        <v>65</v>
      </c>
      <c r="F20" s="13" t="s">
        <v>331</v>
      </c>
      <c r="G20" s="13" t="s">
        <v>221</v>
      </c>
      <c r="H20" s="15">
        <v>19.9649</v>
      </c>
      <c r="I20" s="15">
        <v>19.9649</v>
      </c>
      <c r="J20" s="15"/>
      <c r="K20" s="15"/>
      <c r="L20" s="15"/>
      <c r="M20" s="15">
        <v>19.9649</v>
      </c>
      <c r="N20" s="15"/>
      <c r="O20" s="13"/>
      <c r="P20" s="13"/>
      <c r="Q20" s="15"/>
      <c r="R20" s="15"/>
      <c r="S20" s="15"/>
      <c r="T20" s="15"/>
      <c r="U20" s="15"/>
      <c r="V20" s="15"/>
      <c r="W20" s="15"/>
      <c r="X20" s="15"/>
      <c r="Y20" s="15"/>
      <c r="Z20" s="15"/>
    </row>
    <row r="21" ht="23.25" customHeight="1" outlineLevel="2" spans="1:26">
      <c r="A21" s="174" t="s">
        <v>41</v>
      </c>
      <c r="B21" s="13" t="s">
        <v>332</v>
      </c>
      <c r="C21" s="13" t="s">
        <v>333</v>
      </c>
      <c r="D21" s="13" t="s">
        <v>76</v>
      </c>
      <c r="E21" s="13" t="s">
        <v>77</v>
      </c>
      <c r="F21" s="13" t="s">
        <v>334</v>
      </c>
      <c r="G21" s="13" t="s">
        <v>225</v>
      </c>
      <c r="H21" s="15">
        <v>165.8916</v>
      </c>
      <c r="I21" s="15">
        <v>165.8916</v>
      </c>
      <c r="J21" s="15"/>
      <c r="K21" s="15"/>
      <c r="L21" s="15"/>
      <c r="M21" s="15">
        <v>165.8916</v>
      </c>
      <c r="N21" s="15"/>
      <c r="O21" s="13"/>
      <c r="P21" s="13"/>
      <c r="Q21" s="15"/>
      <c r="R21" s="15"/>
      <c r="S21" s="15"/>
      <c r="T21" s="15"/>
      <c r="U21" s="15"/>
      <c r="V21" s="15"/>
      <c r="W21" s="15"/>
      <c r="X21" s="15"/>
      <c r="Y21" s="15"/>
      <c r="Z21" s="15"/>
    </row>
    <row r="22" ht="23.25" customHeight="1" outlineLevel="2" spans="1:26">
      <c r="A22" s="174" t="s">
        <v>41</v>
      </c>
      <c r="B22" s="13" t="s">
        <v>332</v>
      </c>
      <c r="C22" s="13" t="s">
        <v>333</v>
      </c>
      <c r="D22" s="13" t="s">
        <v>76</v>
      </c>
      <c r="E22" s="13" t="s">
        <v>77</v>
      </c>
      <c r="F22" s="13" t="s">
        <v>334</v>
      </c>
      <c r="G22" s="13" t="s">
        <v>225</v>
      </c>
      <c r="H22" s="15">
        <v>89.776401</v>
      </c>
      <c r="I22" s="15">
        <v>89.776401</v>
      </c>
      <c r="J22" s="15"/>
      <c r="K22" s="15"/>
      <c r="L22" s="15"/>
      <c r="M22" s="15">
        <v>89.776401</v>
      </c>
      <c r="N22" s="15"/>
      <c r="O22" s="13"/>
      <c r="P22" s="13"/>
      <c r="Q22" s="15"/>
      <c r="R22" s="15"/>
      <c r="S22" s="15"/>
      <c r="T22" s="15"/>
      <c r="U22" s="15"/>
      <c r="V22" s="15"/>
      <c r="W22" s="15"/>
      <c r="X22" s="15"/>
      <c r="Y22" s="15"/>
      <c r="Z22" s="15"/>
    </row>
    <row r="23" ht="23.25" customHeight="1" outlineLevel="2" spans="1:26">
      <c r="A23" s="174" t="s">
        <v>41</v>
      </c>
      <c r="B23" s="13" t="s">
        <v>335</v>
      </c>
      <c r="C23" s="13" t="s">
        <v>336</v>
      </c>
      <c r="D23" s="13" t="s">
        <v>89</v>
      </c>
      <c r="E23" s="13" t="s">
        <v>90</v>
      </c>
      <c r="F23" s="13" t="s">
        <v>337</v>
      </c>
      <c r="G23" s="13" t="s">
        <v>230</v>
      </c>
      <c r="H23" s="15">
        <v>58.432291</v>
      </c>
      <c r="I23" s="15">
        <v>58.432291</v>
      </c>
      <c r="J23" s="15"/>
      <c r="K23" s="15"/>
      <c r="L23" s="15"/>
      <c r="M23" s="15">
        <v>58.432291</v>
      </c>
      <c r="N23" s="15"/>
      <c r="O23" s="13"/>
      <c r="P23" s="13"/>
      <c r="Q23" s="15"/>
      <c r="R23" s="15"/>
      <c r="S23" s="15"/>
      <c r="T23" s="15"/>
      <c r="U23" s="15"/>
      <c r="V23" s="15"/>
      <c r="W23" s="15"/>
      <c r="X23" s="15"/>
      <c r="Y23" s="15"/>
      <c r="Z23" s="15"/>
    </row>
    <row r="24" ht="23.25" customHeight="1" outlineLevel="2" spans="1:26">
      <c r="A24" s="174" t="s">
        <v>41</v>
      </c>
      <c r="B24" s="13" t="s">
        <v>335</v>
      </c>
      <c r="C24" s="13" t="s">
        <v>336</v>
      </c>
      <c r="D24" s="13" t="s">
        <v>89</v>
      </c>
      <c r="E24" s="13" t="s">
        <v>90</v>
      </c>
      <c r="F24" s="13" t="s">
        <v>337</v>
      </c>
      <c r="G24" s="13" t="s">
        <v>230</v>
      </c>
      <c r="H24" s="15">
        <v>32.905037</v>
      </c>
      <c r="I24" s="15">
        <v>32.905037</v>
      </c>
      <c r="J24" s="15"/>
      <c r="K24" s="15"/>
      <c r="L24" s="15"/>
      <c r="M24" s="15">
        <v>32.905037</v>
      </c>
      <c r="N24" s="15"/>
      <c r="O24" s="13"/>
      <c r="P24" s="13"/>
      <c r="Q24" s="15"/>
      <c r="R24" s="15"/>
      <c r="S24" s="15"/>
      <c r="T24" s="15"/>
      <c r="U24" s="15"/>
      <c r="V24" s="15"/>
      <c r="W24" s="15"/>
      <c r="X24" s="15"/>
      <c r="Y24" s="15"/>
      <c r="Z24" s="15"/>
    </row>
    <row r="25" ht="23.25" customHeight="1" outlineLevel="2" spans="1:26">
      <c r="A25" s="174" t="s">
        <v>41</v>
      </c>
      <c r="B25" s="13" t="s">
        <v>338</v>
      </c>
      <c r="C25" s="13" t="s">
        <v>339</v>
      </c>
      <c r="D25" s="13" t="s">
        <v>93</v>
      </c>
      <c r="E25" s="13" t="s">
        <v>94</v>
      </c>
      <c r="F25" s="13" t="s">
        <v>340</v>
      </c>
      <c r="G25" s="13" t="s">
        <v>235</v>
      </c>
      <c r="H25" s="15">
        <v>3.437194</v>
      </c>
      <c r="I25" s="15">
        <v>3.437194</v>
      </c>
      <c r="J25" s="15"/>
      <c r="K25" s="15"/>
      <c r="L25" s="15"/>
      <c r="M25" s="15">
        <v>3.437194</v>
      </c>
      <c r="N25" s="15"/>
      <c r="O25" s="13"/>
      <c r="P25" s="13"/>
      <c r="Q25" s="15"/>
      <c r="R25" s="15"/>
      <c r="S25" s="15"/>
      <c r="T25" s="15"/>
      <c r="U25" s="15"/>
      <c r="V25" s="15"/>
      <c r="W25" s="15"/>
      <c r="X25" s="15"/>
      <c r="Y25" s="15"/>
      <c r="Z25" s="15"/>
    </row>
    <row r="26" ht="23.25" customHeight="1" outlineLevel="2" spans="1:26">
      <c r="A26" s="174" t="s">
        <v>41</v>
      </c>
      <c r="B26" s="13" t="s">
        <v>338</v>
      </c>
      <c r="C26" s="13" t="s">
        <v>339</v>
      </c>
      <c r="D26" s="13" t="s">
        <v>93</v>
      </c>
      <c r="E26" s="13" t="s">
        <v>94</v>
      </c>
      <c r="F26" s="13" t="s">
        <v>340</v>
      </c>
      <c r="G26" s="13" t="s">
        <v>235</v>
      </c>
      <c r="H26" s="15">
        <v>1.93559</v>
      </c>
      <c r="I26" s="15">
        <v>1.93559</v>
      </c>
      <c r="J26" s="15"/>
      <c r="K26" s="15"/>
      <c r="L26" s="15"/>
      <c r="M26" s="15">
        <v>1.93559</v>
      </c>
      <c r="N26" s="15"/>
      <c r="O26" s="13"/>
      <c r="P26" s="13"/>
      <c r="Q26" s="15"/>
      <c r="R26" s="15"/>
      <c r="S26" s="15"/>
      <c r="T26" s="15"/>
      <c r="U26" s="15"/>
      <c r="V26" s="15"/>
      <c r="W26" s="15"/>
      <c r="X26" s="15"/>
      <c r="Y26" s="15"/>
      <c r="Z26" s="15"/>
    </row>
    <row r="27" ht="23.25" customHeight="1" outlineLevel="2" spans="1:26">
      <c r="A27" s="174" t="s">
        <v>41</v>
      </c>
      <c r="B27" s="13" t="s">
        <v>341</v>
      </c>
      <c r="C27" s="13" t="s">
        <v>342</v>
      </c>
      <c r="D27" s="13" t="s">
        <v>93</v>
      </c>
      <c r="E27" s="13" t="s">
        <v>94</v>
      </c>
      <c r="F27" s="13" t="s">
        <v>340</v>
      </c>
      <c r="G27" s="13" t="s">
        <v>235</v>
      </c>
      <c r="H27" s="15">
        <v>4.296492</v>
      </c>
      <c r="I27" s="15">
        <v>4.296492</v>
      </c>
      <c r="J27" s="15"/>
      <c r="K27" s="15"/>
      <c r="L27" s="15"/>
      <c r="M27" s="15">
        <v>4.296492</v>
      </c>
      <c r="N27" s="15"/>
      <c r="O27" s="13"/>
      <c r="P27" s="13"/>
      <c r="Q27" s="15"/>
      <c r="R27" s="15"/>
      <c r="S27" s="15"/>
      <c r="T27" s="15"/>
      <c r="U27" s="15"/>
      <c r="V27" s="15"/>
      <c r="W27" s="15"/>
      <c r="X27" s="15"/>
      <c r="Y27" s="15"/>
      <c r="Z27" s="15"/>
    </row>
    <row r="28" ht="23.25" customHeight="1" outlineLevel="2" spans="1:26">
      <c r="A28" s="174" t="s">
        <v>41</v>
      </c>
      <c r="B28" s="13" t="s">
        <v>343</v>
      </c>
      <c r="C28" s="13" t="s">
        <v>344</v>
      </c>
      <c r="D28" s="13" t="s">
        <v>84</v>
      </c>
      <c r="E28" s="13" t="s">
        <v>83</v>
      </c>
      <c r="F28" s="13" t="s">
        <v>340</v>
      </c>
      <c r="G28" s="13" t="s">
        <v>235</v>
      </c>
      <c r="H28" s="15">
        <v>3.387283</v>
      </c>
      <c r="I28" s="15">
        <v>3.387283</v>
      </c>
      <c r="J28" s="15"/>
      <c r="K28" s="15"/>
      <c r="L28" s="15"/>
      <c r="M28" s="15">
        <v>3.387283</v>
      </c>
      <c r="N28" s="15"/>
      <c r="O28" s="13"/>
      <c r="P28" s="13"/>
      <c r="Q28" s="15"/>
      <c r="R28" s="15"/>
      <c r="S28" s="15"/>
      <c r="T28" s="15"/>
      <c r="U28" s="15"/>
      <c r="V28" s="15"/>
      <c r="W28" s="15"/>
      <c r="X28" s="15"/>
      <c r="Y28" s="15"/>
      <c r="Z28" s="15"/>
    </row>
    <row r="29" ht="23.25" customHeight="1" outlineLevel="2" spans="1:26">
      <c r="A29" s="174" t="s">
        <v>41</v>
      </c>
      <c r="B29" s="13" t="s">
        <v>345</v>
      </c>
      <c r="C29" s="13" t="s">
        <v>346</v>
      </c>
      <c r="D29" s="13" t="s">
        <v>93</v>
      </c>
      <c r="E29" s="13" t="s">
        <v>94</v>
      </c>
      <c r="F29" s="13" t="s">
        <v>340</v>
      </c>
      <c r="G29" s="13" t="s">
        <v>235</v>
      </c>
      <c r="H29" s="15">
        <v>4.522</v>
      </c>
      <c r="I29" s="15">
        <v>4.522</v>
      </c>
      <c r="J29" s="15"/>
      <c r="K29" s="15"/>
      <c r="L29" s="15"/>
      <c r="M29" s="15">
        <v>4.522</v>
      </c>
      <c r="N29" s="15"/>
      <c r="O29" s="13"/>
      <c r="P29" s="13"/>
      <c r="Q29" s="15"/>
      <c r="R29" s="15"/>
      <c r="S29" s="15"/>
      <c r="T29" s="15"/>
      <c r="U29" s="15"/>
      <c r="V29" s="15"/>
      <c r="W29" s="15"/>
      <c r="X29" s="15"/>
      <c r="Y29" s="15"/>
      <c r="Z29" s="15"/>
    </row>
    <row r="30" ht="23.25" customHeight="1" outlineLevel="2" spans="1:26">
      <c r="A30" s="174" t="s">
        <v>41</v>
      </c>
      <c r="B30" s="13" t="s">
        <v>345</v>
      </c>
      <c r="C30" s="13" t="s">
        <v>346</v>
      </c>
      <c r="D30" s="13" t="s">
        <v>93</v>
      </c>
      <c r="E30" s="13" t="s">
        <v>94</v>
      </c>
      <c r="F30" s="13" t="s">
        <v>340</v>
      </c>
      <c r="G30" s="13" t="s">
        <v>235</v>
      </c>
      <c r="H30" s="15">
        <v>1.9418</v>
      </c>
      <c r="I30" s="15">
        <v>1.9418</v>
      </c>
      <c r="J30" s="15"/>
      <c r="K30" s="15"/>
      <c r="L30" s="15"/>
      <c r="M30" s="15">
        <v>1.9418</v>
      </c>
      <c r="N30" s="15"/>
      <c r="O30" s="13"/>
      <c r="P30" s="13"/>
      <c r="Q30" s="15"/>
      <c r="R30" s="15"/>
      <c r="S30" s="15"/>
      <c r="T30" s="15"/>
      <c r="U30" s="15"/>
      <c r="V30" s="15"/>
      <c r="W30" s="15"/>
      <c r="X30" s="15"/>
      <c r="Y30" s="15"/>
      <c r="Z30" s="15"/>
    </row>
    <row r="31" ht="23.25" customHeight="1" outlineLevel="2" spans="1:26">
      <c r="A31" s="174" t="s">
        <v>41</v>
      </c>
      <c r="B31" s="13" t="s">
        <v>347</v>
      </c>
      <c r="C31" s="13" t="s">
        <v>348</v>
      </c>
      <c r="D31" s="13" t="s">
        <v>127</v>
      </c>
      <c r="E31" s="13" t="s">
        <v>128</v>
      </c>
      <c r="F31" s="13" t="s">
        <v>349</v>
      </c>
      <c r="G31" s="13" t="s">
        <v>128</v>
      </c>
      <c r="H31" s="15">
        <v>151.880659</v>
      </c>
      <c r="I31" s="15">
        <v>151.880659</v>
      </c>
      <c r="J31" s="15"/>
      <c r="K31" s="15"/>
      <c r="L31" s="15"/>
      <c r="M31" s="15">
        <v>151.880659</v>
      </c>
      <c r="N31" s="15"/>
      <c r="O31" s="13"/>
      <c r="P31" s="13"/>
      <c r="Q31" s="15"/>
      <c r="R31" s="15"/>
      <c r="S31" s="15"/>
      <c r="T31" s="15"/>
      <c r="U31" s="15"/>
      <c r="V31" s="15"/>
      <c r="W31" s="15"/>
      <c r="X31" s="15"/>
      <c r="Y31" s="15"/>
      <c r="Z31" s="15"/>
    </row>
    <row r="32" ht="23.25" customHeight="1" outlineLevel="2" spans="1:26">
      <c r="A32" s="174" t="s">
        <v>41</v>
      </c>
      <c r="B32" s="13" t="s">
        <v>347</v>
      </c>
      <c r="C32" s="13" t="s">
        <v>348</v>
      </c>
      <c r="D32" s="13" t="s">
        <v>127</v>
      </c>
      <c r="E32" s="13" t="s">
        <v>128</v>
      </c>
      <c r="F32" s="13" t="s">
        <v>349</v>
      </c>
      <c r="G32" s="13" t="s">
        <v>128</v>
      </c>
      <c r="H32" s="15">
        <v>71.9115</v>
      </c>
      <c r="I32" s="15">
        <v>71.9115</v>
      </c>
      <c r="J32" s="15"/>
      <c r="K32" s="15"/>
      <c r="L32" s="15"/>
      <c r="M32" s="15">
        <v>71.9115</v>
      </c>
      <c r="N32" s="15"/>
      <c r="O32" s="13"/>
      <c r="P32" s="13"/>
      <c r="Q32" s="15"/>
      <c r="R32" s="15"/>
      <c r="S32" s="15"/>
      <c r="T32" s="15"/>
      <c r="U32" s="15"/>
      <c r="V32" s="15"/>
      <c r="W32" s="15"/>
      <c r="X32" s="15"/>
      <c r="Y32" s="15"/>
      <c r="Z32" s="15"/>
    </row>
    <row r="33" ht="23.25" customHeight="1" outlineLevel="2" spans="1:26">
      <c r="A33" s="174" t="s">
        <v>41</v>
      </c>
      <c r="B33" s="13" t="s">
        <v>350</v>
      </c>
      <c r="C33" s="13" t="s">
        <v>240</v>
      </c>
      <c r="D33" s="13" t="s">
        <v>60</v>
      </c>
      <c r="E33" s="13" t="s">
        <v>61</v>
      </c>
      <c r="F33" s="13" t="s">
        <v>351</v>
      </c>
      <c r="G33" s="13" t="s">
        <v>240</v>
      </c>
      <c r="H33" s="15">
        <v>10.367275</v>
      </c>
      <c r="I33" s="15">
        <v>10.367275</v>
      </c>
      <c r="J33" s="15"/>
      <c r="K33" s="15"/>
      <c r="L33" s="15"/>
      <c r="M33" s="15">
        <v>10.367275</v>
      </c>
      <c r="N33" s="15"/>
      <c r="O33" s="13"/>
      <c r="P33" s="13"/>
      <c r="Q33" s="15"/>
      <c r="R33" s="15"/>
      <c r="S33" s="15"/>
      <c r="T33" s="15"/>
      <c r="U33" s="15"/>
      <c r="V33" s="15"/>
      <c r="W33" s="15"/>
      <c r="X33" s="15"/>
      <c r="Y33" s="15"/>
      <c r="Z33" s="15"/>
    </row>
    <row r="34" ht="23.25" customHeight="1" outlineLevel="2" spans="1:26">
      <c r="A34" s="174" t="s">
        <v>41</v>
      </c>
      <c r="B34" s="13" t="s">
        <v>352</v>
      </c>
      <c r="C34" s="13" t="s">
        <v>239</v>
      </c>
      <c r="D34" s="13" t="s">
        <v>60</v>
      </c>
      <c r="E34" s="13" t="s">
        <v>61</v>
      </c>
      <c r="F34" s="13" t="s">
        <v>353</v>
      </c>
      <c r="G34" s="13" t="s">
        <v>239</v>
      </c>
      <c r="H34" s="15">
        <v>0.8562</v>
      </c>
      <c r="I34" s="15">
        <v>0.8562</v>
      </c>
      <c r="J34" s="15"/>
      <c r="K34" s="15"/>
      <c r="L34" s="15"/>
      <c r="M34" s="15">
        <v>0.8562</v>
      </c>
      <c r="N34" s="15"/>
      <c r="O34" s="13"/>
      <c r="P34" s="13"/>
      <c r="Q34" s="15"/>
      <c r="R34" s="15"/>
      <c r="S34" s="15"/>
      <c r="T34" s="15"/>
      <c r="U34" s="15"/>
      <c r="V34" s="15"/>
      <c r="W34" s="15"/>
      <c r="X34" s="15"/>
      <c r="Y34" s="15"/>
      <c r="Z34" s="15"/>
    </row>
    <row r="35" ht="23.25" customHeight="1" outlineLevel="2" spans="1:26">
      <c r="A35" s="174" t="s">
        <v>41</v>
      </c>
      <c r="B35" s="13" t="s">
        <v>354</v>
      </c>
      <c r="C35" s="13" t="s">
        <v>355</v>
      </c>
      <c r="D35" s="13" t="s">
        <v>60</v>
      </c>
      <c r="E35" s="13" t="s">
        <v>61</v>
      </c>
      <c r="F35" s="13" t="s">
        <v>356</v>
      </c>
      <c r="G35" s="13" t="s">
        <v>254</v>
      </c>
      <c r="H35" s="15">
        <v>23.9129</v>
      </c>
      <c r="I35" s="15">
        <v>23.9129</v>
      </c>
      <c r="J35" s="15"/>
      <c r="K35" s="15"/>
      <c r="L35" s="15"/>
      <c r="M35" s="15">
        <v>23.9129</v>
      </c>
      <c r="N35" s="15"/>
      <c r="O35" s="13"/>
      <c r="P35" s="13"/>
      <c r="Q35" s="15"/>
      <c r="R35" s="15"/>
      <c r="S35" s="15"/>
      <c r="T35" s="15"/>
      <c r="U35" s="15"/>
      <c r="V35" s="15"/>
      <c r="W35" s="15"/>
      <c r="X35" s="15"/>
      <c r="Y35" s="15"/>
      <c r="Z35" s="15"/>
    </row>
    <row r="36" ht="23.25" customHeight="1" outlineLevel="2" spans="1:26">
      <c r="A36" s="174" t="s">
        <v>41</v>
      </c>
      <c r="B36" s="13" t="s">
        <v>354</v>
      </c>
      <c r="C36" s="13" t="s">
        <v>355</v>
      </c>
      <c r="D36" s="13" t="s">
        <v>60</v>
      </c>
      <c r="E36" s="13" t="s">
        <v>61</v>
      </c>
      <c r="F36" s="13" t="s">
        <v>357</v>
      </c>
      <c r="G36" s="13" t="s">
        <v>251</v>
      </c>
      <c r="H36" s="15">
        <v>5</v>
      </c>
      <c r="I36" s="15">
        <v>5</v>
      </c>
      <c r="J36" s="15"/>
      <c r="K36" s="15"/>
      <c r="L36" s="15"/>
      <c r="M36" s="15">
        <v>5</v>
      </c>
      <c r="N36" s="15"/>
      <c r="O36" s="13"/>
      <c r="P36" s="13"/>
      <c r="Q36" s="15"/>
      <c r="R36" s="15"/>
      <c r="S36" s="15"/>
      <c r="T36" s="15"/>
      <c r="U36" s="15"/>
      <c r="V36" s="15"/>
      <c r="W36" s="15"/>
      <c r="X36" s="15"/>
      <c r="Y36" s="15"/>
      <c r="Z36" s="15"/>
    </row>
    <row r="37" ht="23.25" customHeight="1" outlineLevel="2" spans="1:26">
      <c r="A37" s="174" t="s">
        <v>41</v>
      </c>
      <c r="B37" s="13" t="s">
        <v>354</v>
      </c>
      <c r="C37" s="13" t="s">
        <v>355</v>
      </c>
      <c r="D37" s="13" t="s">
        <v>60</v>
      </c>
      <c r="E37" s="13" t="s">
        <v>61</v>
      </c>
      <c r="F37" s="13" t="s">
        <v>358</v>
      </c>
      <c r="G37" s="13" t="s">
        <v>255</v>
      </c>
      <c r="H37" s="15">
        <v>15</v>
      </c>
      <c r="I37" s="15">
        <v>15</v>
      </c>
      <c r="J37" s="15"/>
      <c r="K37" s="15"/>
      <c r="L37" s="15"/>
      <c r="M37" s="15">
        <v>15</v>
      </c>
      <c r="N37" s="15"/>
      <c r="O37" s="13"/>
      <c r="P37" s="13"/>
      <c r="Q37" s="15"/>
      <c r="R37" s="15"/>
      <c r="S37" s="15"/>
      <c r="T37" s="15"/>
      <c r="U37" s="15"/>
      <c r="V37" s="15"/>
      <c r="W37" s="15"/>
      <c r="X37" s="15"/>
      <c r="Y37" s="15"/>
      <c r="Z37" s="15"/>
    </row>
    <row r="38" ht="23.25" customHeight="1" outlineLevel="2" spans="1:26">
      <c r="A38" s="174" t="s">
        <v>41</v>
      </c>
      <c r="B38" s="13" t="s">
        <v>354</v>
      </c>
      <c r="C38" s="13" t="s">
        <v>355</v>
      </c>
      <c r="D38" s="13" t="s">
        <v>60</v>
      </c>
      <c r="E38" s="13" t="s">
        <v>61</v>
      </c>
      <c r="F38" s="13" t="s">
        <v>359</v>
      </c>
      <c r="G38" s="13" t="s">
        <v>244</v>
      </c>
      <c r="H38" s="15">
        <v>11.996088</v>
      </c>
      <c r="I38" s="15">
        <v>11.996088</v>
      </c>
      <c r="J38" s="15"/>
      <c r="K38" s="15"/>
      <c r="L38" s="15"/>
      <c r="M38" s="15">
        <v>11.996088</v>
      </c>
      <c r="N38" s="15"/>
      <c r="O38" s="13"/>
      <c r="P38" s="13"/>
      <c r="Q38" s="15"/>
      <c r="R38" s="15"/>
      <c r="S38" s="15"/>
      <c r="T38" s="15"/>
      <c r="U38" s="15"/>
      <c r="V38" s="15"/>
      <c r="W38" s="15"/>
      <c r="X38" s="15"/>
      <c r="Y38" s="15"/>
      <c r="Z38" s="15"/>
    </row>
    <row r="39" ht="23.25" customHeight="1" outlineLevel="2" spans="1:26">
      <c r="A39" s="174" t="s">
        <v>41</v>
      </c>
      <c r="B39" s="13" t="s">
        <v>354</v>
      </c>
      <c r="C39" s="13" t="s">
        <v>355</v>
      </c>
      <c r="D39" s="13" t="s">
        <v>64</v>
      </c>
      <c r="E39" s="13" t="s">
        <v>65</v>
      </c>
      <c r="F39" s="13" t="s">
        <v>360</v>
      </c>
      <c r="G39" s="13" t="s">
        <v>276</v>
      </c>
      <c r="H39" s="15">
        <v>2</v>
      </c>
      <c r="I39" s="15">
        <v>2</v>
      </c>
      <c r="J39" s="15"/>
      <c r="K39" s="15"/>
      <c r="L39" s="15"/>
      <c r="M39" s="15">
        <v>2</v>
      </c>
      <c r="N39" s="15"/>
      <c r="O39" s="13"/>
      <c r="P39" s="13"/>
      <c r="Q39" s="15"/>
      <c r="R39" s="15"/>
      <c r="S39" s="15"/>
      <c r="T39" s="15"/>
      <c r="U39" s="15"/>
      <c r="V39" s="15"/>
      <c r="W39" s="15"/>
      <c r="X39" s="15"/>
      <c r="Y39" s="15"/>
      <c r="Z39" s="15"/>
    </row>
    <row r="40" ht="23.25" customHeight="1" outlineLevel="2" spans="1:26">
      <c r="A40" s="174" t="s">
        <v>41</v>
      </c>
      <c r="B40" s="13" t="s">
        <v>354</v>
      </c>
      <c r="C40" s="13" t="s">
        <v>355</v>
      </c>
      <c r="D40" s="13" t="s">
        <v>64</v>
      </c>
      <c r="E40" s="13" t="s">
        <v>65</v>
      </c>
      <c r="F40" s="13" t="s">
        <v>361</v>
      </c>
      <c r="G40" s="13" t="s">
        <v>229</v>
      </c>
      <c r="H40" s="15">
        <v>10</v>
      </c>
      <c r="I40" s="15">
        <v>10</v>
      </c>
      <c r="J40" s="15"/>
      <c r="K40" s="15"/>
      <c r="L40" s="15"/>
      <c r="M40" s="15">
        <v>10</v>
      </c>
      <c r="N40" s="15"/>
      <c r="O40" s="13"/>
      <c r="P40" s="13"/>
      <c r="Q40" s="15"/>
      <c r="R40" s="15"/>
      <c r="S40" s="15"/>
      <c r="T40" s="15"/>
      <c r="U40" s="15"/>
      <c r="V40" s="15"/>
      <c r="W40" s="15"/>
      <c r="X40" s="15"/>
      <c r="Y40" s="15"/>
      <c r="Z40" s="15"/>
    </row>
    <row r="41" ht="23.25" customHeight="1" outlineLevel="2" spans="1:26">
      <c r="A41" s="174" t="s">
        <v>41</v>
      </c>
      <c r="B41" s="13" t="s">
        <v>354</v>
      </c>
      <c r="C41" s="13" t="s">
        <v>355</v>
      </c>
      <c r="D41" s="13" t="s">
        <v>64</v>
      </c>
      <c r="E41" s="13" t="s">
        <v>65</v>
      </c>
      <c r="F41" s="13" t="s">
        <v>362</v>
      </c>
      <c r="G41" s="13" t="s">
        <v>247</v>
      </c>
      <c r="H41" s="15">
        <v>0.87</v>
      </c>
      <c r="I41" s="15">
        <v>0.87</v>
      </c>
      <c r="J41" s="15"/>
      <c r="K41" s="15"/>
      <c r="L41" s="15"/>
      <c r="M41" s="15">
        <v>0.87</v>
      </c>
      <c r="N41" s="15"/>
      <c r="O41" s="13"/>
      <c r="P41" s="13"/>
      <c r="Q41" s="15"/>
      <c r="R41" s="15"/>
      <c r="S41" s="15"/>
      <c r="T41" s="15"/>
      <c r="U41" s="15"/>
      <c r="V41" s="15"/>
      <c r="W41" s="15"/>
      <c r="X41" s="15"/>
      <c r="Y41" s="15"/>
      <c r="Z41" s="15"/>
    </row>
    <row r="42" ht="23.25" customHeight="1" outlineLevel="2" spans="1:26">
      <c r="A42" s="174" t="s">
        <v>41</v>
      </c>
      <c r="B42" s="13" t="s">
        <v>354</v>
      </c>
      <c r="C42" s="13" t="s">
        <v>355</v>
      </c>
      <c r="D42" s="13" t="s">
        <v>64</v>
      </c>
      <c r="E42" s="13" t="s">
        <v>65</v>
      </c>
      <c r="F42" s="13" t="s">
        <v>363</v>
      </c>
      <c r="G42" s="13" t="s">
        <v>249</v>
      </c>
      <c r="H42" s="15">
        <v>4.54</v>
      </c>
      <c r="I42" s="15">
        <v>4.54</v>
      </c>
      <c r="J42" s="15"/>
      <c r="K42" s="15"/>
      <c r="L42" s="15"/>
      <c r="M42" s="15">
        <v>4.54</v>
      </c>
      <c r="N42" s="15"/>
      <c r="O42" s="13"/>
      <c r="P42" s="13"/>
      <c r="Q42" s="15"/>
      <c r="R42" s="15"/>
      <c r="S42" s="15"/>
      <c r="T42" s="15"/>
      <c r="U42" s="15"/>
      <c r="V42" s="15"/>
      <c r="W42" s="15"/>
      <c r="X42" s="15"/>
      <c r="Y42" s="15"/>
      <c r="Z42" s="15"/>
    </row>
    <row r="43" ht="23.25" customHeight="1" outlineLevel="2" spans="1:26">
      <c r="A43" s="174" t="s">
        <v>41</v>
      </c>
      <c r="B43" s="13" t="s">
        <v>354</v>
      </c>
      <c r="C43" s="13" t="s">
        <v>355</v>
      </c>
      <c r="D43" s="13" t="s">
        <v>64</v>
      </c>
      <c r="E43" s="13" t="s">
        <v>65</v>
      </c>
      <c r="F43" s="13" t="s">
        <v>364</v>
      </c>
      <c r="G43" s="13" t="s">
        <v>268</v>
      </c>
      <c r="H43" s="15">
        <v>13</v>
      </c>
      <c r="I43" s="15">
        <v>13</v>
      </c>
      <c r="J43" s="15"/>
      <c r="K43" s="15"/>
      <c r="L43" s="15"/>
      <c r="M43" s="15">
        <v>13</v>
      </c>
      <c r="N43" s="15"/>
      <c r="O43" s="13"/>
      <c r="P43" s="13"/>
      <c r="Q43" s="15"/>
      <c r="R43" s="15"/>
      <c r="S43" s="15"/>
      <c r="T43" s="15"/>
      <c r="U43" s="15"/>
      <c r="V43" s="15"/>
      <c r="W43" s="15"/>
      <c r="X43" s="15"/>
      <c r="Y43" s="15"/>
      <c r="Z43" s="15"/>
    </row>
    <row r="44" ht="23.25" customHeight="1" outlineLevel="2" spans="1:26">
      <c r="A44" s="174" t="s">
        <v>41</v>
      </c>
      <c r="B44" s="13" t="s">
        <v>354</v>
      </c>
      <c r="C44" s="13" t="s">
        <v>355</v>
      </c>
      <c r="D44" s="13" t="s">
        <v>64</v>
      </c>
      <c r="E44" s="13" t="s">
        <v>65</v>
      </c>
      <c r="F44" s="13" t="s">
        <v>359</v>
      </c>
      <c r="G44" s="13" t="s">
        <v>244</v>
      </c>
      <c r="H44" s="15">
        <v>10.486788</v>
      </c>
      <c r="I44" s="15">
        <v>10.486788</v>
      </c>
      <c r="J44" s="15"/>
      <c r="K44" s="15"/>
      <c r="L44" s="15"/>
      <c r="M44" s="15">
        <v>10.486788</v>
      </c>
      <c r="N44" s="15"/>
      <c r="O44" s="13"/>
      <c r="P44" s="13"/>
      <c r="Q44" s="15"/>
      <c r="R44" s="15"/>
      <c r="S44" s="15"/>
      <c r="T44" s="15"/>
      <c r="U44" s="15"/>
      <c r="V44" s="15"/>
      <c r="W44" s="15"/>
      <c r="X44" s="15"/>
      <c r="Y44" s="15"/>
      <c r="Z44" s="15"/>
    </row>
    <row r="45" ht="23.25" customHeight="1" outlineLevel="2" spans="1:26">
      <c r="A45" s="174" t="s">
        <v>41</v>
      </c>
      <c r="B45" s="13" t="s">
        <v>354</v>
      </c>
      <c r="C45" s="13" t="s">
        <v>355</v>
      </c>
      <c r="D45" s="13" t="s">
        <v>60</v>
      </c>
      <c r="E45" s="13" t="s">
        <v>61</v>
      </c>
      <c r="F45" s="13" t="s">
        <v>359</v>
      </c>
      <c r="G45" s="13" t="s">
        <v>244</v>
      </c>
      <c r="H45" s="15">
        <v>3.70386</v>
      </c>
      <c r="I45" s="15">
        <v>3.70386</v>
      </c>
      <c r="J45" s="15"/>
      <c r="K45" s="15"/>
      <c r="L45" s="15"/>
      <c r="M45" s="15">
        <v>3.70386</v>
      </c>
      <c r="N45" s="15"/>
      <c r="O45" s="13"/>
      <c r="P45" s="13"/>
      <c r="Q45" s="15"/>
      <c r="R45" s="15"/>
      <c r="S45" s="15"/>
      <c r="T45" s="15"/>
      <c r="U45" s="15"/>
      <c r="V45" s="15"/>
      <c r="W45" s="15"/>
      <c r="X45" s="15"/>
      <c r="Y45" s="15"/>
      <c r="Z45" s="15"/>
    </row>
    <row r="46" ht="23.25" customHeight="1" outlineLevel="2" spans="1:26">
      <c r="A46" s="174" t="s">
        <v>41</v>
      </c>
      <c r="B46" s="13" t="s">
        <v>365</v>
      </c>
      <c r="C46" s="13" t="s">
        <v>366</v>
      </c>
      <c r="D46" s="13" t="s">
        <v>72</v>
      </c>
      <c r="E46" s="13" t="s">
        <v>73</v>
      </c>
      <c r="F46" s="13" t="s">
        <v>359</v>
      </c>
      <c r="G46" s="13" t="s">
        <v>244</v>
      </c>
      <c r="H46" s="15">
        <v>3.842755</v>
      </c>
      <c r="I46" s="15">
        <v>3.842755</v>
      </c>
      <c r="J46" s="15"/>
      <c r="K46" s="15"/>
      <c r="L46" s="15"/>
      <c r="M46" s="15">
        <v>3.842755</v>
      </c>
      <c r="N46" s="15"/>
      <c r="O46" s="13"/>
      <c r="P46" s="13"/>
      <c r="Q46" s="15"/>
      <c r="R46" s="15"/>
      <c r="S46" s="15"/>
      <c r="T46" s="15"/>
      <c r="U46" s="15"/>
      <c r="V46" s="15"/>
      <c r="W46" s="15"/>
      <c r="X46" s="15"/>
      <c r="Y46" s="15"/>
      <c r="Z46" s="15"/>
    </row>
    <row r="47" ht="23.25" customHeight="1" outlineLevel="2" spans="1:26">
      <c r="A47" s="174" t="s">
        <v>41</v>
      </c>
      <c r="B47" s="13" t="s">
        <v>365</v>
      </c>
      <c r="C47" s="13" t="s">
        <v>366</v>
      </c>
      <c r="D47" s="13" t="s">
        <v>72</v>
      </c>
      <c r="E47" s="13" t="s">
        <v>73</v>
      </c>
      <c r="F47" s="13" t="s">
        <v>359</v>
      </c>
      <c r="G47" s="13" t="s">
        <v>244</v>
      </c>
      <c r="H47" s="15">
        <v>0.092597</v>
      </c>
      <c r="I47" s="15">
        <v>0.092597</v>
      </c>
      <c r="J47" s="15"/>
      <c r="K47" s="15"/>
      <c r="L47" s="15"/>
      <c r="M47" s="15">
        <v>0.092597</v>
      </c>
      <c r="N47" s="15"/>
      <c r="O47" s="13"/>
      <c r="P47" s="13"/>
      <c r="Q47" s="15"/>
      <c r="R47" s="15"/>
      <c r="S47" s="15"/>
      <c r="T47" s="15"/>
      <c r="U47" s="15"/>
      <c r="V47" s="15"/>
      <c r="W47" s="15"/>
      <c r="X47" s="15"/>
      <c r="Y47" s="15"/>
      <c r="Z47" s="15"/>
    </row>
    <row r="48" ht="23.25" customHeight="1" outlineLevel="2" spans="1:26">
      <c r="A48" s="174" t="s">
        <v>41</v>
      </c>
      <c r="B48" s="13" t="s">
        <v>365</v>
      </c>
      <c r="C48" s="13" t="s">
        <v>366</v>
      </c>
      <c r="D48" s="13" t="s">
        <v>74</v>
      </c>
      <c r="E48" s="13" t="s">
        <v>75</v>
      </c>
      <c r="F48" s="13" t="s">
        <v>359</v>
      </c>
      <c r="G48" s="13" t="s">
        <v>244</v>
      </c>
      <c r="H48" s="15">
        <v>0.833369</v>
      </c>
      <c r="I48" s="15">
        <v>0.833369</v>
      </c>
      <c r="J48" s="15"/>
      <c r="K48" s="15"/>
      <c r="L48" s="15"/>
      <c r="M48" s="15">
        <v>0.833369</v>
      </c>
      <c r="N48" s="15"/>
      <c r="O48" s="13"/>
      <c r="P48" s="13"/>
      <c r="Q48" s="15"/>
      <c r="R48" s="15"/>
      <c r="S48" s="15"/>
      <c r="T48" s="15"/>
      <c r="U48" s="15"/>
      <c r="V48" s="15"/>
      <c r="W48" s="15"/>
      <c r="X48" s="15"/>
      <c r="Y48" s="15"/>
      <c r="Z48" s="15"/>
    </row>
    <row r="49" ht="23.25" customHeight="1" outlineLevel="2" spans="1:26">
      <c r="A49" s="174" t="s">
        <v>41</v>
      </c>
      <c r="B49" s="13" t="s">
        <v>367</v>
      </c>
      <c r="C49" s="13" t="s">
        <v>229</v>
      </c>
      <c r="D49" s="13" t="s">
        <v>60</v>
      </c>
      <c r="E49" s="13" t="s">
        <v>61</v>
      </c>
      <c r="F49" s="13" t="s">
        <v>361</v>
      </c>
      <c r="G49" s="13" t="s">
        <v>229</v>
      </c>
      <c r="H49" s="15">
        <v>3.48</v>
      </c>
      <c r="I49" s="15">
        <v>3.48</v>
      </c>
      <c r="J49" s="15"/>
      <c r="K49" s="15"/>
      <c r="L49" s="15"/>
      <c r="M49" s="15">
        <v>3.48</v>
      </c>
      <c r="N49" s="15"/>
      <c r="O49" s="13"/>
      <c r="P49" s="13"/>
      <c r="Q49" s="15"/>
      <c r="R49" s="15"/>
      <c r="S49" s="15"/>
      <c r="T49" s="15"/>
      <c r="U49" s="15"/>
      <c r="V49" s="15"/>
      <c r="W49" s="15"/>
      <c r="X49" s="15"/>
      <c r="Y49" s="15"/>
      <c r="Z49" s="15"/>
    </row>
    <row r="50" ht="23.25" customHeight="1" outlineLevel="2" spans="1:26">
      <c r="A50" s="174" t="s">
        <v>41</v>
      </c>
      <c r="B50" s="13" t="s">
        <v>367</v>
      </c>
      <c r="C50" s="13" t="s">
        <v>229</v>
      </c>
      <c r="D50" s="13" t="s">
        <v>64</v>
      </c>
      <c r="E50" s="13" t="s">
        <v>65</v>
      </c>
      <c r="F50" s="13" t="s">
        <v>361</v>
      </c>
      <c r="G50" s="13" t="s">
        <v>229</v>
      </c>
      <c r="H50" s="15">
        <v>2.12</v>
      </c>
      <c r="I50" s="15">
        <v>2.12</v>
      </c>
      <c r="J50" s="15"/>
      <c r="K50" s="15"/>
      <c r="L50" s="15"/>
      <c r="M50" s="15">
        <v>2.12</v>
      </c>
      <c r="N50" s="15"/>
      <c r="O50" s="13"/>
      <c r="P50" s="13"/>
      <c r="Q50" s="15"/>
      <c r="R50" s="15"/>
      <c r="S50" s="15"/>
      <c r="T50" s="15"/>
      <c r="U50" s="15"/>
      <c r="V50" s="15"/>
      <c r="W50" s="15"/>
      <c r="X50" s="15"/>
      <c r="Y50" s="15"/>
      <c r="Z50" s="15"/>
    </row>
    <row r="51" ht="23.25" customHeight="1" outlineLevel="2" spans="1:26">
      <c r="A51" s="174" t="s">
        <v>41</v>
      </c>
      <c r="B51" s="13" t="s">
        <v>368</v>
      </c>
      <c r="C51" s="13" t="s">
        <v>231</v>
      </c>
      <c r="D51" s="13" t="s">
        <v>60</v>
      </c>
      <c r="E51" s="13" t="s">
        <v>61</v>
      </c>
      <c r="F51" s="13" t="s">
        <v>369</v>
      </c>
      <c r="G51" s="13" t="s">
        <v>231</v>
      </c>
      <c r="H51" s="15">
        <v>6.553998</v>
      </c>
      <c r="I51" s="15">
        <v>6.553998</v>
      </c>
      <c r="J51" s="15"/>
      <c r="K51" s="15"/>
      <c r="L51" s="15"/>
      <c r="M51" s="15">
        <v>6.553998</v>
      </c>
      <c r="N51" s="15"/>
      <c r="O51" s="13"/>
      <c r="P51" s="13"/>
      <c r="Q51" s="15"/>
      <c r="R51" s="15"/>
      <c r="S51" s="15"/>
      <c r="T51" s="15"/>
      <c r="U51" s="15"/>
      <c r="V51" s="15"/>
      <c r="W51" s="15"/>
      <c r="X51" s="15"/>
      <c r="Y51" s="15"/>
      <c r="Z51" s="15"/>
    </row>
    <row r="52" ht="23.25" customHeight="1" outlineLevel="2" spans="1:26">
      <c r="A52" s="174" t="s">
        <v>41</v>
      </c>
      <c r="B52" s="13" t="s">
        <v>368</v>
      </c>
      <c r="C52" s="13" t="s">
        <v>231</v>
      </c>
      <c r="D52" s="13" t="s">
        <v>64</v>
      </c>
      <c r="E52" s="13" t="s">
        <v>65</v>
      </c>
      <c r="F52" s="13" t="s">
        <v>369</v>
      </c>
      <c r="G52" s="13" t="s">
        <v>231</v>
      </c>
      <c r="H52" s="15">
        <v>3.860172</v>
      </c>
      <c r="I52" s="15">
        <v>3.860172</v>
      </c>
      <c r="J52" s="15"/>
      <c r="K52" s="15"/>
      <c r="L52" s="15"/>
      <c r="M52" s="15">
        <v>3.860172</v>
      </c>
      <c r="N52" s="15"/>
      <c r="O52" s="13"/>
      <c r="P52" s="13"/>
      <c r="Q52" s="15"/>
      <c r="R52" s="15"/>
      <c r="S52" s="15"/>
      <c r="T52" s="15"/>
      <c r="U52" s="15"/>
      <c r="V52" s="15"/>
      <c r="W52" s="15"/>
      <c r="X52" s="15"/>
      <c r="Y52" s="15"/>
      <c r="Z52" s="15"/>
    </row>
    <row r="53" ht="23.25" customHeight="1" outlineLevel="2" spans="1:26">
      <c r="A53" s="174" t="s">
        <v>41</v>
      </c>
      <c r="B53" s="13" t="s">
        <v>370</v>
      </c>
      <c r="C53" s="13" t="s">
        <v>273</v>
      </c>
      <c r="D53" s="13" t="s">
        <v>60</v>
      </c>
      <c r="E53" s="13" t="s">
        <v>61</v>
      </c>
      <c r="F53" s="13" t="s">
        <v>371</v>
      </c>
      <c r="G53" s="13" t="s">
        <v>273</v>
      </c>
      <c r="H53" s="15">
        <v>19.394929</v>
      </c>
      <c r="I53" s="15">
        <v>19.394929</v>
      </c>
      <c r="J53" s="15"/>
      <c r="K53" s="15"/>
      <c r="L53" s="15"/>
      <c r="M53" s="15">
        <v>19.394929</v>
      </c>
      <c r="N53" s="15"/>
      <c r="O53" s="13"/>
      <c r="P53" s="13"/>
      <c r="Q53" s="15"/>
      <c r="R53" s="15"/>
      <c r="S53" s="15"/>
      <c r="T53" s="15"/>
      <c r="U53" s="15"/>
      <c r="V53" s="15"/>
      <c r="W53" s="15"/>
      <c r="X53" s="15"/>
      <c r="Y53" s="15"/>
      <c r="Z53" s="15"/>
    </row>
    <row r="54" ht="23.25" customHeight="1" outlineLevel="2" spans="1:26">
      <c r="A54" s="174" t="s">
        <v>41</v>
      </c>
      <c r="B54" s="13" t="s">
        <v>370</v>
      </c>
      <c r="C54" s="13" t="s">
        <v>273</v>
      </c>
      <c r="D54" s="13" t="s">
        <v>64</v>
      </c>
      <c r="E54" s="13" t="s">
        <v>65</v>
      </c>
      <c r="F54" s="13" t="s">
        <v>371</v>
      </c>
      <c r="G54" s="13" t="s">
        <v>273</v>
      </c>
      <c r="H54" s="15">
        <v>9.696935</v>
      </c>
      <c r="I54" s="15">
        <v>9.696935</v>
      </c>
      <c r="J54" s="15"/>
      <c r="K54" s="15"/>
      <c r="L54" s="15"/>
      <c r="M54" s="15">
        <v>9.696935</v>
      </c>
      <c r="N54" s="15"/>
      <c r="O54" s="13"/>
      <c r="P54" s="13"/>
      <c r="Q54" s="15"/>
      <c r="R54" s="15"/>
      <c r="S54" s="15"/>
      <c r="T54" s="15"/>
      <c r="U54" s="15"/>
      <c r="V54" s="15"/>
      <c r="W54" s="15"/>
      <c r="X54" s="15"/>
      <c r="Y54" s="15"/>
      <c r="Z54" s="15"/>
    </row>
    <row r="55" ht="23.25" customHeight="1" outlineLevel="2" spans="1:26">
      <c r="A55" s="174" t="s">
        <v>41</v>
      </c>
      <c r="B55" s="13" t="s">
        <v>370</v>
      </c>
      <c r="C55" s="13" t="s">
        <v>273</v>
      </c>
      <c r="D55" s="13" t="s">
        <v>72</v>
      </c>
      <c r="E55" s="13" t="s">
        <v>73</v>
      </c>
      <c r="F55" s="13" t="s">
        <v>371</v>
      </c>
      <c r="G55" s="13" t="s">
        <v>273</v>
      </c>
      <c r="H55" s="15">
        <v>12.261224</v>
      </c>
      <c r="I55" s="15">
        <v>12.261224</v>
      </c>
      <c r="J55" s="15"/>
      <c r="K55" s="15"/>
      <c r="L55" s="15"/>
      <c r="M55" s="15">
        <v>12.261224</v>
      </c>
      <c r="N55" s="15"/>
      <c r="O55" s="13"/>
      <c r="P55" s="13"/>
      <c r="Q55" s="15"/>
      <c r="R55" s="15"/>
      <c r="S55" s="15"/>
      <c r="T55" s="15"/>
      <c r="U55" s="15"/>
      <c r="V55" s="15"/>
      <c r="W55" s="15"/>
      <c r="X55" s="15"/>
      <c r="Y55" s="15"/>
      <c r="Z55" s="15"/>
    </row>
    <row r="56" ht="23.25" customHeight="1" outlineLevel="2" spans="1:26">
      <c r="A56" s="174" t="s">
        <v>41</v>
      </c>
      <c r="B56" s="13" t="s">
        <v>370</v>
      </c>
      <c r="C56" s="13" t="s">
        <v>273</v>
      </c>
      <c r="D56" s="13" t="s">
        <v>72</v>
      </c>
      <c r="E56" s="13" t="s">
        <v>73</v>
      </c>
      <c r="F56" s="13" t="s">
        <v>371</v>
      </c>
      <c r="G56" s="13" t="s">
        <v>273</v>
      </c>
      <c r="H56" s="15">
        <v>0.37416</v>
      </c>
      <c r="I56" s="15">
        <v>0.37416</v>
      </c>
      <c r="J56" s="15"/>
      <c r="K56" s="15"/>
      <c r="L56" s="15"/>
      <c r="M56" s="15">
        <v>0.37416</v>
      </c>
      <c r="N56" s="15"/>
      <c r="O56" s="13"/>
      <c r="P56" s="13"/>
      <c r="Q56" s="15"/>
      <c r="R56" s="15"/>
      <c r="S56" s="15"/>
      <c r="T56" s="15"/>
      <c r="U56" s="15"/>
      <c r="V56" s="15"/>
      <c r="W56" s="15"/>
      <c r="X56" s="15"/>
      <c r="Y56" s="15"/>
      <c r="Z56" s="15"/>
    </row>
    <row r="57" ht="23.25" customHeight="1" outlineLevel="2" spans="1:26">
      <c r="A57" s="174" t="s">
        <v>41</v>
      </c>
      <c r="B57" s="13" t="s">
        <v>370</v>
      </c>
      <c r="C57" s="13" t="s">
        <v>273</v>
      </c>
      <c r="D57" s="13" t="s">
        <v>74</v>
      </c>
      <c r="E57" s="13" t="s">
        <v>75</v>
      </c>
      <c r="F57" s="13" t="s">
        <v>371</v>
      </c>
      <c r="G57" s="13" t="s">
        <v>273</v>
      </c>
      <c r="H57" s="15">
        <v>2.341064</v>
      </c>
      <c r="I57" s="15">
        <v>2.341064</v>
      </c>
      <c r="J57" s="15"/>
      <c r="K57" s="15"/>
      <c r="L57" s="15"/>
      <c r="M57" s="15">
        <v>2.341064</v>
      </c>
      <c r="N57" s="15"/>
      <c r="O57" s="13"/>
      <c r="P57" s="13"/>
      <c r="Q57" s="15"/>
      <c r="R57" s="15"/>
      <c r="S57" s="15"/>
      <c r="T57" s="15"/>
      <c r="U57" s="15"/>
      <c r="V57" s="15"/>
      <c r="W57" s="15"/>
      <c r="X57" s="15"/>
      <c r="Y57" s="15"/>
      <c r="Z57" s="15"/>
    </row>
    <row r="58" ht="23.25" customHeight="1" outlineLevel="2" spans="1:26">
      <c r="A58" s="174" t="s">
        <v>41</v>
      </c>
      <c r="B58" s="13" t="s">
        <v>372</v>
      </c>
      <c r="C58" s="13" t="s">
        <v>276</v>
      </c>
      <c r="D58" s="13" t="s">
        <v>60</v>
      </c>
      <c r="E58" s="13" t="s">
        <v>61</v>
      </c>
      <c r="F58" s="13" t="s">
        <v>360</v>
      </c>
      <c r="G58" s="13" t="s">
        <v>276</v>
      </c>
      <c r="H58" s="15">
        <v>21.929461</v>
      </c>
      <c r="I58" s="15">
        <v>21.929461</v>
      </c>
      <c r="J58" s="15"/>
      <c r="K58" s="15"/>
      <c r="L58" s="15"/>
      <c r="M58" s="15">
        <v>21.929461</v>
      </c>
      <c r="N58" s="15"/>
      <c r="O58" s="13"/>
      <c r="P58" s="13"/>
      <c r="Q58" s="15"/>
      <c r="R58" s="15"/>
      <c r="S58" s="15"/>
      <c r="T58" s="15"/>
      <c r="U58" s="15"/>
      <c r="V58" s="15"/>
      <c r="W58" s="15"/>
      <c r="X58" s="15"/>
      <c r="Y58" s="15"/>
      <c r="Z58" s="15"/>
    </row>
    <row r="59" ht="23.25" customHeight="1" outlineLevel="2" spans="1:26">
      <c r="A59" s="174" t="s">
        <v>41</v>
      </c>
      <c r="B59" s="13" t="s">
        <v>372</v>
      </c>
      <c r="C59" s="13" t="s">
        <v>276</v>
      </c>
      <c r="D59" s="13" t="s">
        <v>64</v>
      </c>
      <c r="E59" s="13" t="s">
        <v>65</v>
      </c>
      <c r="F59" s="13" t="s">
        <v>360</v>
      </c>
      <c r="G59" s="13" t="s">
        <v>276</v>
      </c>
      <c r="H59" s="15">
        <v>10.711369</v>
      </c>
      <c r="I59" s="15">
        <v>10.711369</v>
      </c>
      <c r="J59" s="15"/>
      <c r="K59" s="15"/>
      <c r="L59" s="15"/>
      <c r="M59" s="15">
        <v>10.711369</v>
      </c>
      <c r="N59" s="15"/>
      <c r="O59" s="13"/>
      <c r="P59" s="13"/>
      <c r="Q59" s="15"/>
      <c r="R59" s="15"/>
      <c r="S59" s="15"/>
      <c r="T59" s="15"/>
      <c r="U59" s="15"/>
      <c r="V59" s="15"/>
      <c r="W59" s="15"/>
      <c r="X59" s="15"/>
      <c r="Y59" s="15"/>
      <c r="Z59" s="15"/>
    </row>
    <row r="60" ht="23.25" customHeight="1" outlineLevel="2" spans="1:26">
      <c r="A60" s="174" t="s">
        <v>41</v>
      </c>
      <c r="B60" s="13" t="s">
        <v>372</v>
      </c>
      <c r="C60" s="13" t="s">
        <v>276</v>
      </c>
      <c r="D60" s="13" t="s">
        <v>72</v>
      </c>
      <c r="E60" s="13" t="s">
        <v>73</v>
      </c>
      <c r="F60" s="13" t="s">
        <v>360</v>
      </c>
      <c r="G60" s="13" t="s">
        <v>276</v>
      </c>
      <c r="H60" s="15">
        <v>13.11873</v>
      </c>
      <c r="I60" s="15">
        <v>13.11873</v>
      </c>
      <c r="J60" s="15"/>
      <c r="K60" s="15"/>
      <c r="L60" s="15"/>
      <c r="M60" s="15">
        <v>13.11873</v>
      </c>
      <c r="N60" s="15"/>
      <c r="O60" s="13"/>
      <c r="P60" s="13"/>
      <c r="Q60" s="15"/>
      <c r="R60" s="15"/>
      <c r="S60" s="15"/>
      <c r="T60" s="15"/>
      <c r="U60" s="15"/>
      <c r="V60" s="15"/>
      <c r="W60" s="15"/>
      <c r="X60" s="15"/>
      <c r="Y60" s="15"/>
      <c r="Z60" s="15"/>
    </row>
    <row r="61" ht="23.25" customHeight="1" outlineLevel="2" spans="1:26">
      <c r="A61" s="174" t="s">
        <v>41</v>
      </c>
      <c r="B61" s="13" t="s">
        <v>372</v>
      </c>
      <c r="C61" s="13" t="s">
        <v>276</v>
      </c>
      <c r="D61" s="13" t="s">
        <v>72</v>
      </c>
      <c r="E61" s="13" t="s">
        <v>73</v>
      </c>
      <c r="F61" s="13" t="s">
        <v>360</v>
      </c>
      <c r="G61" s="13" t="s">
        <v>276</v>
      </c>
      <c r="H61" s="15">
        <v>0.414501</v>
      </c>
      <c r="I61" s="15">
        <v>0.414501</v>
      </c>
      <c r="J61" s="15"/>
      <c r="K61" s="15"/>
      <c r="L61" s="15"/>
      <c r="M61" s="15">
        <v>0.414501</v>
      </c>
      <c r="N61" s="15"/>
      <c r="O61" s="13"/>
      <c r="P61" s="13"/>
      <c r="Q61" s="15"/>
      <c r="R61" s="15"/>
      <c r="S61" s="15"/>
      <c r="T61" s="15"/>
      <c r="U61" s="15"/>
      <c r="V61" s="15"/>
      <c r="W61" s="15"/>
      <c r="X61" s="15"/>
      <c r="Y61" s="15"/>
      <c r="Z61" s="15"/>
    </row>
    <row r="62" ht="23.25" customHeight="1" outlineLevel="2" spans="1:26">
      <c r="A62" s="174" t="s">
        <v>41</v>
      </c>
      <c r="B62" s="13" t="s">
        <v>372</v>
      </c>
      <c r="C62" s="13" t="s">
        <v>276</v>
      </c>
      <c r="D62" s="13" t="s">
        <v>74</v>
      </c>
      <c r="E62" s="13" t="s">
        <v>75</v>
      </c>
      <c r="F62" s="13" t="s">
        <v>360</v>
      </c>
      <c r="G62" s="13" t="s">
        <v>276</v>
      </c>
      <c r="H62" s="15">
        <v>2.44753</v>
      </c>
      <c r="I62" s="15">
        <v>2.44753</v>
      </c>
      <c r="J62" s="15"/>
      <c r="K62" s="15"/>
      <c r="L62" s="15"/>
      <c r="M62" s="15">
        <v>2.44753</v>
      </c>
      <c r="N62" s="15"/>
      <c r="O62" s="13"/>
      <c r="P62" s="13"/>
      <c r="Q62" s="15"/>
      <c r="R62" s="15"/>
      <c r="S62" s="15"/>
      <c r="T62" s="15"/>
      <c r="U62" s="15"/>
      <c r="V62" s="15"/>
      <c r="W62" s="15"/>
      <c r="X62" s="15"/>
      <c r="Y62" s="15"/>
      <c r="Z62" s="15"/>
    </row>
    <row r="63" ht="23.25" customHeight="1" outlineLevel="2" spans="1:26">
      <c r="A63" s="174" t="s">
        <v>41</v>
      </c>
      <c r="B63" s="13" t="s">
        <v>350</v>
      </c>
      <c r="C63" s="13" t="s">
        <v>240</v>
      </c>
      <c r="D63" s="13" t="s">
        <v>60</v>
      </c>
      <c r="E63" s="13" t="s">
        <v>61</v>
      </c>
      <c r="F63" s="13" t="s">
        <v>351</v>
      </c>
      <c r="G63" s="13" t="s">
        <v>240</v>
      </c>
      <c r="H63" s="15">
        <v>1.543275</v>
      </c>
      <c r="I63" s="15">
        <v>1.543275</v>
      </c>
      <c r="J63" s="15"/>
      <c r="K63" s="15"/>
      <c r="L63" s="15"/>
      <c r="M63" s="15">
        <v>1.543275</v>
      </c>
      <c r="N63" s="15"/>
      <c r="O63" s="13"/>
      <c r="P63" s="13"/>
      <c r="Q63" s="15"/>
      <c r="R63" s="15"/>
      <c r="S63" s="15"/>
      <c r="T63" s="15"/>
      <c r="U63" s="15"/>
      <c r="V63" s="15"/>
      <c r="W63" s="15"/>
      <c r="X63" s="15"/>
      <c r="Y63" s="15"/>
      <c r="Z63" s="15"/>
    </row>
    <row r="64" ht="23.25" customHeight="1" outlineLevel="2" spans="1:26">
      <c r="A64" s="174" t="s">
        <v>41</v>
      </c>
      <c r="B64" s="13" t="s">
        <v>350</v>
      </c>
      <c r="C64" s="13" t="s">
        <v>240</v>
      </c>
      <c r="D64" s="13" t="s">
        <v>60</v>
      </c>
      <c r="E64" s="13" t="s">
        <v>61</v>
      </c>
      <c r="F64" s="13" t="s">
        <v>351</v>
      </c>
      <c r="G64" s="13" t="s">
        <v>240</v>
      </c>
      <c r="H64" s="15">
        <v>9.25965</v>
      </c>
      <c r="I64" s="15">
        <v>9.25965</v>
      </c>
      <c r="J64" s="15"/>
      <c r="K64" s="15"/>
      <c r="L64" s="15"/>
      <c r="M64" s="15">
        <v>9.25965</v>
      </c>
      <c r="N64" s="15"/>
      <c r="O64" s="13"/>
      <c r="P64" s="13"/>
      <c r="Q64" s="15"/>
      <c r="R64" s="15"/>
      <c r="S64" s="15"/>
      <c r="T64" s="15"/>
      <c r="U64" s="15"/>
      <c r="V64" s="15"/>
      <c r="W64" s="15"/>
      <c r="X64" s="15"/>
      <c r="Y64" s="15"/>
      <c r="Z64" s="15"/>
    </row>
    <row r="65" ht="23.25" customHeight="1" outlineLevel="2" spans="1:26">
      <c r="A65" s="174" t="s">
        <v>41</v>
      </c>
      <c r="B65" s="13" t="s">
        <v>373</v>
      </c>
      <c r="C65" s="13" t="s">
        <v>374</v>
      </c>
      <c r="D65" s="13" t="s">
        <v>60</v>
      </c>
      <c r="E65" s="13" t="s">
        <v>61</v>
      </c>
      <c r="F65" s="13" t="s">
        <v>375</v>
      </c>
      <c r="G65" s="13" t="s">
        <v>280</v>
      </c>
      <c r="H65" s="15">
        <v>8.772</v>
      </c>
      <c r="I65" s="15">
        <v>8.772</v>
      </c>
      <c r="J65" s="15"/>
      <c r="K65" s="15"/>
      <c r="L65" s="15"/>
      <c r="M65" s="15">
        <v>8.772</v>
      </c>
      <c r="N65" s="15"/>
      <c r="O65" s="13"/>
      <c r="P65" s="13"/>
      <c r="Q65" s="15"/>
      <c r="R65" s="15"/>
      <c r="S65" s="15"/>
      <c r="T65" s="15"/>
      <c r="U65" s="15"/>
      <c r="V65" s="15"/>
      <c r="W65" s="15"/>
      <c r="X65" s="15"/>
      <c r="Y65" s="15"/>
      <c r="Z65" s="15"/>
    </row>
    <row r="66" ht="23.25" customHeight="1" outlineLevel="2" spans="1:26">
      <c r="A66" s="174" t="s">
        <v>41</v>
      </c>
      <c r="B66" s="13" t="s">
        <v>376</v>
      </c>
      <c r="C66" s="13" t="s">
        <v>377</v>
      </c>
      <c r="D66" s="13" t="s">
        <v>60</v>
      </c>
      <c r="E66" s="13" t="s">
        <v>61</v>
      </c>
      <c r="F66" s="13" t="s">
        <v>375</v>
      </c>
      <c r="G66" s="13" t="s">
        <v>280</v>
      </c>
      <c r="H66" s="15">
        <v>87.72</v>
      </c>
      <c r="I66" s="15">
        <v>87.72</v>
      </c>
      <c r="J66" s="15"/>
      <c r="K66" s="15"/>
      <c r="L66" s="15"/>
      <c r="M66" s="15">
        <v>87.72</v>
      </c>
      <c r="N66" s="15"/>
      <c r="O66" s="13"/>
      <c r="P66" s="13"/>
      <c r="Q66" s="15"/>
      <c r="R66" s="15"/>
      <c r="S66" s="15"/>
      <c r="T66" s="15"/>
      <c r="U66" s="15"/>
      <c r="V66" s="15"/>
      <c r="W66" s="15"/>
      <c r="X66" s="15"/>
      <c r="Y66" s="15"/>
      <c r="Z66" s="15"/>
    </row>
    <row r="67" ht="23.25" customHeight="1" outlineLevel="2" spans="1:26">
      <c r="A67" s="174" t="s">
        <v>41</v>
      </c>
      <c r="B67" s="13" t="s">
        <v>378</v>
      </c>
      <c r="C67" s="13" t="s">
        <v>379</v>
      </c>
      <c r="D67" s="13" t="s">
        <v>80</v>
      </c>
      <c r="E67" s="13" t="s">
        <v>81</v>
      </c>
      <c r="F67" s="13" t="s">
        <v>380</v>
      </c>
      <c r="G67" s="13" t="s">
        <v>283</v>
      </c>
      <c r="H67" s="15">
        <v>9.9424</v>
      </c>
      <c r="I67" s="15">
        <v>9.9424</v>
      </c>
      <c r="J67" s="15"/>
      <c r="K67" s="15"/>
      <c r="L67" s="15"/>
      <c r="M67" s="15">
        <v>9.9424</v>
      </c>
      <c r="N67" s="15"/>
      <c r="O67" s="13"/>
      <c r="P67" s="13"/>
      <c r="Q67" s="15"/>
      <c r="R67" s="15"/>
      <c r="S67" s="15"/>
      <c r="T67" s="15"/>
      <c r="U67" s="15"/>
      <c r="V67" s="15"/>
      <c r="W67" s="15"/>
      <c r="X67" s="15"/>
      <c r="Y67" s="15"/>
      <c r="Z67" s="15"/>
    </row>
    <row r="68" ht="23.25" customHeight="1" outlineLevel="2" spans="1:26">
      <c r="A68" s="174" t="s">
        <v>41</v>
      </c>
      <c r="B68" s="13" t="s">
        <v>381</v>
      </c>
      <c r="C68" s="13" t="s">
        <v>382</v>
      </c>
      <c r="D68" s="13" t="s">
        <v>91</v>
      </c>
      <c r="E68" s="13" t="s">
        <v>92</v>
      </c>
      <c r="F68" s="13" t="s">
        <v>383</v>
      </c>
      <c r="G68" s="13" t="s">
        <v>232</v>
      </c>
      <c r="H68" s="15">
        <v>38.668428</v>
      </c>
      <c r="I68" s="15">
        <v>38.668428</v>
      </c>
      <c r="J68" s="15"/>
      <c r="K68" s="15"/>
      <c r="L68" s="15"/>
      <c r="M68" s="15">
        <v>38.668428</v>
      </c>
      <c r="N68" s="15"/>
      <c r="O68" s="13"/>
      <c r="P68" s="13"/>
      <c r="Q68" s="15"/>
      <c r="R68" s="15"/>
      <c r="S68" s="15"/>
      <c r="T68" s="15"/>
      <c r="U68" s="15"/>
      <c r="V68" s="15"/>
      <c r="W68" s="15"/>
      <c r="X68" s="15"/>
      <c r="Y68" s="15"/>
      <c r="Z68" s="15"/>
    </row>
    <row r="69" ht="23.25" customHeight="1" outlineLevel="2" spans="1:26">
      <c r="A69" s="174" t="s">
        <v>41</v>
      </c>
      <c r="B69" s="13" t="s">
        <v>384</v>
      </c>
      <c r="C69" s="13" t="s">
        <v>385</v>
      </c>
      <c r="D69" s="13" t="s">
        <v>91</v>
      </c>
      <c r="E69" s="13" t="s">
        <v>92</v>
      </c>
      <c r="F69" s="13" t="s">
        <v>383</v>
      </c>
      <c r="G69" s="13" t="s">
        <v>232</v>
      </c>
      <c r="H69" s="15">
        <v>30.463802</v>
      </c>
      <c r="I69" s="15">
        <v>30.463802</v>
      </c>
      <c r="J69" s="15"/>
      <c r="K69" s="15"/>
      <c r="L69" s="15"/>
      <c r="M69" s="15">
        <v>30.463802</v>
      </c>
      <c r="N69" s="15"/>
      <c r="O69" s="13"/>
      <c r="P69" s="13"/>
      <c r="Q69" s="15"/>
      <c r="R69" s="15"/>
      <c r="S69" s="15"/>
      <c r="T69" s="15"/>
      <c r="U69" s="15"/>
      <c r="V69" s="15"/>
      <c r="W69" s="15"/>
      <c r="X69" s="15"/>
      <c r="Y69" s="15"/>
      <c r="Z69" s="15"/>
    </row>
    <row r="70" s="127" customFormat="1" ht="27.75" customHeight="1" spans="1:26">
      <c r="A70" s="182" t="s">
        <v>386</v>
      </c>
      <c r="B70" s="183"/>
      <c r="C70" s="183" t="s">
        <v>387</v>
      </c>
      <c r="D70" s="183" t="s">
        <v>60</v>
      </c>
      <c r="E70" s="183" t="s">
        <v>61</v>
      </c>
      <c r="F70" s="183">
        <v>30199</v>
      </c>
      <c r="G70" s="183" t="s">
        <v>219</v>
      </c>
      <c r="H70" s="184">
        <v>114.49</v>
      </c>
      <c r="I70" s="184">
        <v>114.49</v>
      </c>
      <c r="J70" s="188"/>
      <c r="K70" s="188"/>
      <c r="L70" s="188"/>
      <c r="M70" s="184">
        <v>114.49</v>
      </c>
      <c r="N70" s="188"/>
      <c r="O70" s="189"/>
      <c r="P70" s="189"/>
      <c r="Q70" s="188"/>
      <c r="R70" s="188"/>
      <c r="S70" s="188"/>
      <c r="T70" s="188"/>
      <c r="U70" s="188"/>
      <c r="V70" s="188"/>
      <c r="W70" s="188"/>
      <c r="X70" s="188"/>
      <c r="Y70" s="189"/>
      <c r="Z70" s="189"/>
    </row>
    <row r="71" ht="17.25" customHeight="1" spans="1:26">
      <c r="A71" s="185" t="s">
        <v>158</v>
      </c>
      <c r="B71" s="186"/>
      <c r="C71" s="186"/>
      <c r="D71" s="186"/>
      <c r="E71" s="186"/>
      <c r="F71" s="186"/>
      <c r="G71" s="187"/>
      <c r="H71" s="15">
        <f>SUM(H11:H70)</f>
        <v>2863.865483</v>
      </c>
      <c r="I71" s="15">
        <f>SUM(I11:I70)</f>
        <v>2863.865483</v>
      </c>
      <c r="J71" s="15"/>
      <c r="K71" s="15"/>
      <c r="L71" s="15"/>
      <c r="M71" s="15">
        <f>SUM(M11:M70)</f>
        <v>2863.865483</v>
      </c>
      <c r="N71" s="15"/>
      <c r="O71" s="42"/>
      <c r="P71" s="42"/>
      <c r="Q71" s="15"/>
      <c r="R71" s="15"/>
      <c r="S71" s="15"/>
      <c r="T71" s="15"/>
      <c r="U71" s="15"/>
      <c r="V71" s="15"/>
      <c r="W71" s="15"/>
      <c r="X71" s="15"/>
      <c r="Y71" s="15"/>
      <c r="Z71" s="15"/>
    </row>
  </sheetData>
  <mergeCells count="32">
    <mergeCell ref="A2:Z2"/>
    <mergeCell ref="A3:G3"/>
    <mergeCell ref="H4:Z4"/>
    <mergeCell ref="I5:P5"/>
    <mergeCell ref="Q5:S5"/>
    <mergeCell ref="U5:Z5"/>
    <mergeCell ref="I6:J6"/>
    <mergeCell ref="A71:G7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6"/>
  <sheetViews>
    <sheetView topLeftCell="A52" workbookViewId="0">
      <selection activeCell="I75" sqref="I75"/>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0" width="10.7" customWidth="1"/>
    <col min="11" max="11" width="11" customWidth="1"/>
    <col min="12" max="14" width="12.2833333333333" customWidth="1"/>
    <col min="15" max="15" width="12.7" customWidth="1"/>
    <col min="16" max="17" width="11.1416666666667" customWidth="1"/>
    <col min="18" max="18" width="12.6333333333333"/>
    <col min="19" max="19" width="10.2833333333333" customWidth="1"/>
    <col min="20" max="21" width="11.85" customWidth="1"/>
    <col min="22" max="22" width="11.7" customWidth="1"/>
    <col min="23" max="23" width="10.2833333333333" customWidth="1"/>
  </cols>
  <sheetData>
    <row r="1" ht="13.5" customHeight="1" spans="2:23">
      <c r="B1" s="155"/>
      <c r="E1" s="1"/>
      <c r="F1" s="1"/>
      <c r="G1" s="1"/>
      <c r="H1" s="1"/>
      <c r="U1" s="155"/>
      <c r="W1" s="159" t="s">
        <v>388</v>
      </c>
    </row>
    <row r="2" ht="27.75" customHeight="1" spans="1:23">
      <c r="A2" s="3" t="s">
        <v>389</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"单位名称："&amp;"曲靖市发展和改革委员会"</f>
        <v>单位名称：曲靖市发展和改革委员会</v>
      </c>
      <c r="B3" s="21"/>
      <c r="C3" s="21"/>
      <c r="D3" s="21"/>
      <c r="E3" s="21"/>
      <c r="F3" s="21"/>
      <c r="G3" s="21"/>
      <c r="H3" s="21"/>
      <c r="I3" s="6"/>
      <c r="J3" s="6"/>
      <c r="K3" s="6"/>
      <c r="L3" s="6"/>
      <c r="M3" s="6"/>
      <c r="N3" s="6"/>
      <c r="O3" s="6"/>
      <c r="P3" s="6"/>
      <c r="Q3" s="6"/>
      <c r="U3" s="155"/>
      <c r="W3" s="110" t="str">
        <f>"单位："&amp;"万元"</f>
        <v>单位：万元</v>
      </c>
    </row>
    <row r="4" ht="21.75" customHeight="1" spans="1:23">
      <c r="A4" s="8" t="s">
        <v>390</v>
      </c>
      <c r="B4" s="9" t="s">
        <v>303</v>
      </c>
      <c r="C4" s="8" t="s">
        <v>304</v>
      </c>
      <c r="D4" s="8" t="s">
        <v>302</v>
      </c>
      <c r="E4" s="9" t="s">
        <v>305</v>
      </c>
      <c r="F4" s="9" t="s">
        <v>306</v>
      </c>
      <c r="G4" s="9" t="s">
        <v>391</v>
      </c>
      <c r="H4" s="9" t="s">
        <v>392</v>
      </c>
      <c r="I4" s="10" t="s">
        <v>27</v>
      </c>
      <c r="J4" s="10" t="s">
        <v>393</v>
      </c>
      <c r="K4" s="10"/>
      <c r="L4" s="10"/>
      <c r="M4" s="10"/>
      <c r="N4" s="10" t="s">
        <v>311</v>
      </c>
      <c r="O4" s="10"/>
      <c r="P4" s="10"/>
      <c r="Q4" s="9" t="s">
        <v>33</v>
      </c>
      <c r="R4" s="10" t="s">
        <v>34</v>
      </c>
      <c r="S4" s="10"/>
      <c r="T4" s="10"/>
      <c r="U4" s="10"/>
      <c r="V4" s="10"/>
      <c r="W4" s="10"/>
    </row>
    <row r="5" ht="21.75" customHeight="1" spans="1:23">
      <c r="A5" s="8"/>
      <c r="B5" s="10"/>
      <c r="C5" s="8"/>
      <c r="D5" s="8"/>
      <c r="E5" s="156"/>
      <c r="F5" s="156"/>
      <c r="G5" s="156"/>
      <c r="H5" s="156"/>
      <c r="I5" s="10"/>
      <c r="J5" s="157" t="s">
        <v>30</v>
      </c>
      <c r="K5" s="10"/>
      <c r="L5" s="9" t="s">
        <v>31</v>
      </c>
      <c r="M5" s="9" t="s">
        <v>32</v>
      </c>
      <c r="N5" s="9" t="s">
        <v>30</v>
      </c>
      <c r="O5" s="9" t="s">
        <v>31</v>
      </c>
      <c r="P5" s="9" t="s">
        <v>32</v>
      </c>
      <c r="Q5" s="156"/>
      <c r="R5" s="9" t="s">
        <v>29</v>
      </c>
      <c r="S5" s="9" t="s">
        <v>35</v>
      </c>
      <c r="T5" s="9" t="s">
        <v>318</v>
      </c>
      <c r="U5" s="9" t="s">
        <v>37</v>
      </c>
      <c r="V5" s="9" t="s">
        <v>38</v>
      </c>
      <c r="W5" s="9" t="s">
        <v>39</v>
      </c>
    </row>
    <row r="6" ht="21" customHeight="1" spans="1:23">
      <c r="A6" s="10"/>
      <c r="B6" s="10"/>
      <c r="C6" s="10"/>
      <c r="D6" s="10"/>
      <c r="E6" s="10"/>
      <c r="F6" s="10"/>
      <c r="G6" s="10"/>
      <c r="H6" s="10"/>
      <c r="I6" s="10"/>
      <c r="J6" s="158" t="s">
        <v>29</v>
      </c>
      <c r="K6" s="10"/>
      <c r="L6" s="10"/>
      <c r="M6" s="10"/>
      <c r="N6" s="10"/>
      <c r="O6" s="10"/>
      <c r="P6" s="10"/>
      <c r="Q6" s="10"/>
      <c r="R6" s="10"/>
      <c r="S6" s="10"/>
      <c r="T6" s="10"/>
      <c r="U6" s="10"/>
      <c r="V6" s="10"/>
      <c r="W6" s="10"/>
    </row>
    <row r="7" ht="39.75" customHeight="1" spans="1:23">
      <c r="A7" s="8"/>
      <c r="B7" s="10"/>
      <c r="C7" s="8"/>
      <c r="D7" s="8"/>
      <c r="E7" s="9"/>
      <c r="F7" s="9"/>
      <c r="G7" s="9"/>
      <c r="H7" s="9"/>
      <c r="I7" s="10"/>
      <c r="J7" s="49" t="s">
        <v>29</v>
      </c>
      <c r="K7" s="49" t="s">
        <v>394</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395</v>
      </c>
      <c r="D9" s="14"/>
      <c r="E9" s="14"/>
      <c r="F9" s="14"/>
      <c r="G9" s="14"/>
      <c r="H9" s="14"/>
      <c r="I9" s="15">
        <v>18095</v>
      </c>
      <c r="J9" s="15">
        <f>SUM(J10:J16)</f>
        <v>18095</v>
      </c>
      <c r="K9" s="15"/>
      <c r="L9" s="15"/>
      <c r="M9" s="15"/>
      <c r="N9" s="15"/>
      <c r="O9" s="15"/>
      <c r="P9" s="15"/>
      <c r="Q9" s="15"/>
      <c r="R9" s="15"/>
      <c r="S9" s="15"/>
      <c r="T9" s="15"/>
      <c r="U9" s="15"/>
      <c r="V9" s="15"/>
      <c r="W9" s="15"/>
    </row>
    <row r="10" ht="23.25" customHeight="1" spans="1:23">
      <c r="A10" s="13" t="s">
        <v>396</v>
      </c>
      <c r="B10" s="13" t="s">
        <v>397</v>
      </c>
      <c r="C10" s="13" t="s">
        <v>395</v>
      </c>
      <c r="D10" s="13" t="s">
        <v>41</v>
      </c>
      <c r="E10" s="13" t="s">
        <v>150</v>
      </c>
      <c r="F10" s="13" t="s">
        <v>151</v>
      </c>
      <c r="G10" s="13" t="s">
        <v>398</v>
      </c>
      <c r="H10" s="13" t="s">
        <v>55</v>
      </c>
      <c r="I10" s="15">
        <v>1551</v>
      </c>
      <c r="J10" s="15">
        <v>1551</v>
      </c>
      <c r="K10" s="15"/>
      <c r="L10" s="15"/>
      <c r="M10" s="15"/>
      <c r="N10" s="15"/>
      <c r="O10" s="15"/>
      <c r="P10" s="15"/>
      <c r="Q10" s="15"/>
      <c r="R10" s="15"/>
      <c r="S10" s="15"/>
      <c r="T10" s="15"/>
      <c r="U10" s="15"/>
      <c r="V10" s="15"/>
      <c r="W10" s="15"/>
    </row>
    <row r="11" ht="23.25" customHeight="1" spans="1:23">
      <c r="A11" s="13" t="s">
        <v>396</v>
      </c>
      <c r="B11" s="13" t="s">
        <v>397</v>
      </c>
      <c r="C11" s="13" t="s">
        <v>395</v>
      </c>
      <c r="D11" s="13" t="s">
        <v>41</v>
      </c>
      <c r="E11" s="13" t="s">
        <v>150</v>
      </c>
      <c r="F11" s="13" t="s">
        <v>151</v>
      </c>
      <c r="G11" s="13" t="s">
        <v>398</v>
      </c>
      <c r="H11" s="13" t="s">
        <v>55</v>
      </c>
      <c r="I11" s="15">
        <v>2345</v>
      </c>
      <c r="J11" s="15">
        <v>2345</v>
      </c>
      <c r="K11" s="15"/>
      <c r="L11" s="15"/>
      <c r="M11" s="15"/>
      <c r="N11" s="15"/>
      <c r="O11" s="15"/>
      <c r="P11" s="15"/>
      <c r="Q11" s="15"/>
      <c r="R11" s="15"/>
      <c r="S11" s="15"/>
      <c r="T11" s="15"/>
      <c r="U11" s="15"/>
      <c r="V11" s="15"/>
      <c r="W11" s="15"/>
    </row>
    <row r="12" ht="23.25" customHeight="1" spans="1:23">
      <c r="A12" s="13" t="s">
        <v>396</v>
      </c>
      <c r="B12" s="13" t="s">
        <v>397</v>
      </c>
      <c r="C12" s="13" t="s">
        <v>395</v>
      </c>
      <c r="D12" s="13" t="s">
        <v>41</v>
      </c>
      <c r="E12" s="13" t="s">
        <v>150</v>
      </c>
      <c r="F12" s="13" t="s">
        <v>151</v>
      </c>
      <c r="G12" s="13" t="s">
        <v>398</v>
      </c>
      <c r="H12" s="13" t="s">
        <v>55</v>
      </c>
      <c r="I12" s="15">
        <v>2491</v>
      </c>
      <c r="J12" s="15">
        <v>2491</v>
      </c>
      <c r="K12" s="15"/>
      <c r="L12" s="15"/>
      <c r="M12" s="15"/>
      <c r="N12" s="15"/>
      <c r="O12" s="15"/>
      <c r="P12" s="15"/>
      <c r="Q12" s="15"/>
      <c r="R12" s="15"/>
      <c r="S12" s="15"/>
      <c r="T12" s="15"/>
      <c r="U12" s="15"/>
      <c r="V12" s="15"/>
      <c r="W12" s="15"/>
    </row>
    <row r="13" ht="23.25" customHeight="1" spans="1:23">
      <c r="A13" s="13" t="s">
        <v>396</v>
      </c>
      <c r="B13" s="13" t="s">
        <v>397</v>
      </c>
      <c r="C13" s="13" t="s">
        <v>395</v>
      </c>
      <c r="D13" s="13" t="s">
        <v>41</v>
      </c>
      <c r="E13" s="13" t="s">
        <v>150</v>
      </c>
      <c r="F13" s="13" t="s">
        <v>151</v>
      </c>
      <c r="G13" s="13" t="s">
        <v>398</v>
      </c>
      <c r="H13" s="13" t="s">
        <v>55</v>
      </c>
      <c r="I13" s="15">
        <v>1271</v>
      </c>
      <c r="J13" s="15">
        <v>1271</v>
      </c>
      <c r="K13" s="15"/>
      <c r="L13" s="15"/>
      <c r="M13" s="15"/>
      <c r="N13" s="15"/>
      <c r="O13" s="15"/>
      <c r="P13" s="15"/>
      <c r="Q13" s="15"/>
      <c r="R13" s="15"/>
      <c r="S13" s="15"/>
      <c r="T13" s="15"/>
      <c r="U13" s="15"/>
      <c r="V13" s="15"/>
      <c r="W13" s="15"/>
    </row>
    <row r="14" ht="23.25" customHeight="1" spans="1:23">
      <c r="A14" s="13" t="s">
        <v>396</v>
      </c>
      <c r="B14" s="13" t="s">
        <v>397</v>
      </c>
      <c r="C14" s="13" t="s">
        <v>395</v>
      </c>
      <c r="D14" s="13" t="s">
        <v>41</v>
      </c>
      <c r="E14" s="13" t="s">
        <v>150</v>
      </c>
      <c r="F14" s="13" t="s">
        <v>151</v>
      </c>
      <c r="G14" s="13" t="s">
        <v>398</v>
      </c>
      <c r="H14" s="13" t="s">
        <v>55</v>
      </c>
      <c r="I14" s="15">
        <v>5395</v>
      </c>
      <c r="J14" s="15">
        <v>5395</v>
      </c>
      <c r="K14" s="15"/>
      <c r="L14" s="15"/>
      <c r="M14" s="15"/>
      <c r="N14" s="15"/>
      <c r="O14" s="15"/>
      <c r="P14" s="15"/>
      <c r="Q14" s="15"/>
      <c r="R14" s="15"/>
      <c r="S14" s="15"/>
      <c r="T14" s="15"/>
      <c r="U14" s="15"/>
      <c r="V14" s="15"/>
      <c r="W14" s="15"/>
    </row>
    <row r="15" ht="23.25" customHeight="1" spans="1:23">
      <c r="A15" s="13" t="s">
        <v>396</v>
      </c>
      <c r="B15" s="13" t="s">
        <v>397</v>
      </c>
      <c r="C15" s="13" t="s">
        <v>395</v>
      </c>
      <c r="D15" s="13" t="s">
        <v>41</v>
      </c>
      <c r="E15" s="13" t="s">
        <v>150</v>
      </c>
      <c r="F15" s="13" t="s">
        <v>151</v>
      </c>
      <c r="G15" s="13" t="s">
        <v>398</v>
      </c>
      <c r="H15" s="13" t="s">
        <v>55</v>
      </c>
      <c r="I15" s="15">
        <v>2393</v>
      </c>
      <c r="J15" s="15">
        <v>2393</v>
      </c>
      <c r="K15" s="15"/>
      <c r="L15" s="15"/>
      <c r="M15" s="15"/>
      <c r="N15" s="15"/>
      <c r="O15" s="15"/>
      <c r="P15" s="15"/>
      <c r="Q15" s="15"/>
      <c r="R15" s="15"/>
      <c r="S15" s="15"/>
      <c r="T15" s="15"/>
      <c r="U15" s="15"/>
      <c r="V15" s="15"/>
      <c r="W15" s="15"/>
    </row>
    <row r="16" ht="23.25" customHeight="1" spans="1:23">
      <c r="A16" s="13" t="s">
        <v>396</v>
      </c>
      <c r="B16" s="13" t="s">
        <v>397</v>
      </c>
      <c r="C16" s="13" t="s">
        <v>395</v>
      </c>
      <c r="D16" s="13" t="s">
        <v>41</v>
      </c>
      <c r="E16" s="13" t="s">
        <v>150</v>
      </c>
      <c r="F16" s="13" t="s">
        <v>151</v>
      </c>
      <c r="G16" s="13" t="s">
        <v>398</v>
      </c>
      <c r="H16" s="13" t="s">
        <v>55</v>
      </c>
      <c r="I16" s="15">
        <v>2649</v>
      </c>
      <c r="J16" s="15">
        <v>2649</v>
      </c>
      <c r="K16" s="15"/>
      <c r="L16" s="15"/>
      <c r="M16" s="15"/>
      <c r="N16" s="15"/>
      <c r="O16" s="15"/>
      <c r="P16" s="15"/>
      <c r="Q16" s="15"/>
      <c r="R16" s="15"/>
      <c r="S16" s="15"/>
      <c r="T16" s="15"/>
      <c r="U16" s="15"/>
      <c r="V16" s="15"/>
      <c r="W16" s="15"/>
    </row>
    <row r="17" ht="23.25" customHeight="1" spans="1:23">
      <c r="A17" s="13"/>
      <c r="B17" s="13"/>
      <c r="C17" s="13" t="s">
        <v>399</v>
      </c>
      <c r="D17" s="13"/>
      <c r="E17" s="13"/>
      <c r="F17" s="13"/>
      <c r="G17" s="13"/>
      <c r="H17" s="13"/>
      <c r="I17" s="15">
        <v>30</v>
      </c>
      <c r="J17" s="15"/>
      <c r="K17" s="15"/>
      <c r="L17" s="15"/>
      <c r="M17" s="15"/>
      <c r="N17" s="15"/>
      <c r="O17" s="15"/>
      <c r="P17" s="15"/>
      <c r="Q17" s="15"/>
      <c r="R17" s="15">
        <v>30</v>
      </c>
      <c r="S17" s="15"/>
      <c r="T17" s="15"/>
      <c r="U17" s="15">
        <v>30</v>
      </c>
      <c r="V17" s="15"/>
      <c r="W17" s="15"/>
    </row>
    <row r="18" ht="23.25" customHeight="1" spans="1:23">
      <c r="A18" s="13" t="s">
        <v>400</v>
      </c>
      <c r="B18" s="13" t="s">
        <v>401</v>
      </c>
      <c r="C18" s="13" t="s">
        <v>399</v>
      </c>
      <c r="D18" s="13" t="s">
        <v>41</v>
      </c>
      <c r="E18" s="13" t="s">
        <v>66</v>
      </c>
      <c r="F18" s="13" t="s">
        <v>67</v>
      </c>
      <c r="G18" s="13" t="s">
        <v>359</v>
      </c>
      <c r="H18" s="13" t="s">
        <v>244</v>
      </c>
      <c r="I18" s="15">
        <v>30</v>
      </c>
      <c r="J18" s="15"/>
      <c r="K18" s="15"/>
      <c r="L18" s="15"/>
      <c r="M18" s="15"/>
      <c r="N18" s="15"/>
      <c r="O18" s="15"/>
      <c r="P18" s="15"/>
      <c r="Q18" s="15"/>
      <c r="R18" s="15">
        <v>30</v>
      </c>
      <c r="S18" s="15"/>
      <c r="T18" s="15"/>
      <c r="U18" s="15">
        <v>30</v>
      </c>
      <c r="V18" s="15"/>
      <c r="W18" s="15"/>
    </row>
    <row r="19" ht="23.25" customHeight="1" spans="1:23">
      <c r="A19" s="13"/>
      <c r="B19" s="13"/>
      <c r="C19" s="13" t="s">
        <v>402</v>
      </c>
      <c r="D19" s="13"/>
      <c r="E19" s="13"/>
      <c r="F19" s="13"/>
      <c r="G19" s="13"/>
      <c r="H19" s="13"/>
      <c r="I19" s="15">
        <v>63</v>
      </c>
      <c r="J19" s="15">
        <v>63</v>
      </c>
      <c r="K19" s="15">
        <v>63</v>
      </c>
      <c r="L19" s="15"/>
      <c r="M19" s="15"/>
      <c r="N19" s="15"/>
      <c r="O19" s="15"/>
      <c r="P19" s="15"/>
      <c r="Q19" s="15"/>
      <c r="R19" s="15"/>
      <c r="S19" s="15"/>
      <c r="T19" s="15"/>
      <c r="U19" s="15"/>
      <c r="V19" s="15"/>
      <c r="W19" s="15"/>
    </row>
    <row r="20" ht="23.25" customHeight="1" spans="1:23">
      <c r="A20" s="13" t="s">
        <v>396</v>
      </c>
      <c r="B20" s="13" t="s">
        <v>403</v>
      </c>
      <c r="C20" s="13" t="s">
        <v>402</v>
      </c>
      <c r="D20" s="13" t="s">
        <v>41</v>
      </c>
      <c r="E20" s="13" t="s">
        <v>66</v>
      </c>
      <c r="F20" s="13" t="s">
        <v>67</v>
      </c>
      <c r="G20" s="13" t="s">
        <v>404</v>
      </c>
      <c r="H20" s="13" t="s">
        <v>237</v>
      </c>
      <c r="I20" s="15">
        <v>63</v>
      </c>
      <c r="J20" s="15">
        <v>63</v>
      </c>
      <c r="K20" s="15">
        <v>63</v>
      </c>
      <c r="L20" s="15"/>
      <c r="M20" s="15"/>
      <c r="N20" s="15"/>
      <c r="O20" s="15"/>
      <c r="P20" s="15"/>
      <c r="Q20" s="15"/>
      <c r="R20" s="15"/>
      <c r="S20" s="15"/>
      <c r="T20" s="15"/>
      <c r="U20" s="15"/>
      <c r="V20" s="15"/>
      <c r="W20" s="15"/>
    </row>
    <row r="21" ht="23.25" customHeight="1" spans="1:23">
      <c r="A21" s="13"/>
      <c r="B21" s="13"/>
      <c r="C21" s="13" t="s">
        <v>405</v>
      </c>
      <c r="D21" s="13"/>
      <c r="E21" s="13"/>
      <c r="F21" s="13"/>
      <c r="G21" s="13"/>
      <c r="H21" s="13"/>
      <c r="I21" s="15">
        <v>25</v>
      </c>
      <c r="J21" s="15">
        <v>25</v>
      </c>
      <c r="K21" s="15">
        <v>25</v>
      </c>
      <c r="L21" s="15"/>
      <c r="M21" s="15"/>
      <c r="N21" s="15"/>
      <c r="O21" s="15"/>
      <c r="P21" s="15"/>
      <c r="Q21" s="15"/>
      <c r="R21" s="15"/>
      <c r="S21" s="15"/>
      <c r="T21" s="15"/>
      <c r="U21" s="15"/>
      <c r="V21" s="15"/>
      <c r="W21" s="15"/>
    </row>
    <row r="22" ht="23.25" customHeight="1" spans="1:23">
      <c r="A22" s="13" t="s">
        <v>396</v>
      </c>
      <c r="B22" s="13" t="s">
        <v>406</v>
      </c>
      <c r="C22" s="13" t="s">
        <v>405</v>
      </c>
      <c r="D22" s="13" t="s">
        <v>41</v>
      </c>
      <c r="E22" s="13" t="s">
        <v>115</v>
      </c>
      <c r="F22" s="13" t="s">
        <v>116</v>
      </c>
      <c r="G22" s="13" t="s">
        <v>407</v>
      </c>
      <c r="H22" s="13" t="s">
        <v>248</v>
      </c>
      <c r="I22" s="15">
        <v>25</v>
      </c>
      <c r="J22" s="15">
        <v>25</v>
      </c>
      <c r="K22" s="15">
        <v>25</v>
      </c>
      <c r="L22" s="15"/>
      <c r="M22" s="15"/>
      <c r="N22" s="15"/>
      <c r="O22" s="15"/>
      <c r="P22" s="15"/>
      <c r="Q22" s="15"/>
      <c r="R22" s="15"/>
      <c r="S22" s="15"/>
      <c r="T22" s="15"/>
      <c r="U22" s="15"/>
      <c r="V22" s="15"/>
      <c r="W22" s="15"/>
    </row>
    <row r="23" ht="23.25" customHeight="1" spans="1:23">
      <c r="A23" s="13"/>
      <c r="B23" s="13"/>
      <c r="C23" s="13" t="s">
        <v>408</v>
      </c>
      <c r="D23" s="13"/>
      <c r="E23" s="13"/>
      <c r="F23" s="13"/>
      <c r="G23" s="13"/>
      <c r="H23" s="13"/>
      <c r="I23" s="15">
        <v>100</v>
      </c>
      <c r="J23" s="15">
        <v>100</v>
      </c>
      <c r="K23" s="15">
        <v>100</v>
      </c>
      <c r="L23" s="15"/>
      <c r="M23" s="15"/>
      <c r="N23" s="15"/>
      <c r="O23" s="15"/>
      <c r="P23" s="15"/>
      <c r="Q23" s="15"/>
      <c r="R23" s="15"/>
      <c r="S23" s="15"/>
      <c r="T23" s="15"/>
      <c r="U23" s="15"/>
      <c r="V23" s="15"/>
      <c r="W23" s="15"/>
    </row>
    <row r="24" ht="23.25" customHeight="1" spans="1:23">
      <c r="A24" s="13" t="s">
        <v>396</v>
      </c>
      <c r="B24" s="13" t="s">
        <v>409</v>
      </c>
      <c r="C24" s="13" t="s">
        <v>408</v>
      </c>
      <c r="D24" s="13" t="s">
        <v>41</v>
      </c>
      <c r="E24" s="13" t="s">
        <v>66</v>
      </c>
      <c r="F24" s="13" t="s">
        <v>67</v>
      </c>
      <c r="G24" s="13" t="s">
        <v>359</v>
      </c>
      <c r="H24" s="13" t="s">
        <v>244</v>
      </c>
      <c r="I24" s="15">
        <v>47.8</v>
      </c>
      <c r="J24" s="15">
        <v>47.8</v>
      </c>
      <c r="K24" s="15">
        <v>47.8</v>
      </c>
      <c r="L24" s="15"/>
      <c r="M24" s="15"/>
      <c r="N24" s="15"/>
      <c r="O24" s="15"/>
      <c r="P24" s="15"/>
      <c r="Q24" s="15"/>
      <c r="R24" s="15"/>
      <c r="S24" s="15"/>
      <c r="T24" s="15"/>
      <c r="U24" s="15"/>
      <c r="V24" s="15"/>
      <c r="W24" s="15"/>
    </row>
    <row r="25" ht="23.25" customHeight="1" spans="1:23">
      <c r="A25" s="13" t="s">
        <v>396</v>
      </c>
      <c r="B25" s="13" t="s">
        <v>409</v>
      </c>
      <c r="C25" s="13" t="s">
        <v>408</v>
      </c>
      <c r="D25" s="13" t="s">
        <v>41</v>
      </c>
      <c r="E25" s="13" t="s">
        <v>66</v>
      </c>
      <c r="F25" s="13" t="s">
        <v>67</v>
      </c>
      <c r="G25" s="13" t="s">
        <v>358</v>
      </c>
      <c r="H25" s="13" t="s">
        <v>255</v>
      </c>
      <c r="I25" s="15">
        <v>20</v>
      </c>
      <c r="J25" s="15">
        <v>20</v>
      </c>
      <c r="K25" s="15">
        <v>20</v>
      </c>
      <c r="L25" s="15"/>
      <c r="M25" s="15"/>
      <c r="N25" s="15"/>
      <c r="O25" s="15"/>
      <c r="P25" s="15"/>
      <c r="Q25" s="15"/>
      <c r="R25" s="15"/>
      <c r="S25" s="15"/>
      <c r="T25" s="15"/>
      <c r="U25" s="15"/>
      <c r="V25" s="15"/>
      <c r="W25" s="15"/>
    </row>
    <row r="26" ht="23.25" customHeight="1" spans="1:23">
      <c r="A26" s="13" t="s">
        <v>396</v>
      </c>
      <c r="B26" s="13" t="s">
        <v>409</v>
      </c>
      <c r="C26" s="13" t="s">
        <v>408</v>
      </c>
      <c r="D26" s="13" t="s">
        <v>41</v>
      </c>
      <c r="E26" s="13" t="s">
        <v>66</v>
      </c>
      <c r="F26" s="13" t="s">
        <v>67</v>
      </c>
      <c r="G26" s="13" t="s">
        <v>361</v>
      </c>
      <c r="H26" s="13" t="s">
        <v>229</v>
      </c>
      <c r="I26" s="15">
        <v>25</v>
      </c>
      <c r="J26" s="15">
        <v>25</v>
      </c>
      <c r="K26" s="15">
        <v>25</v>
      </c>
      <c r="L26" s="15"/>
      <c r="M26" s="15"/>
      <c r="N26" s="15"/>
      <c r="O26" s="15"/>
      <c r="P26" s="15"/>
      <c r="Q26" s="15"/>
      <c r="R26" s="15"/>
      <c r="S26" s="15"/>
      <c r="T26" s="15"/>
      <c r="U26" s="15"/>
      <c r="V26" s="15"/>
      <c r="W26" s="15"/>
    </row>
    <row r="27" ht="23.25" customHeight="1" spans="1:23">
      <c r="A27" s="13" t="s">
        <v>396</v>
      </c>
      <c r="B27" s="13" t="s">
        <v>409</v>
      </c>
      <c r="C27" s="13" t="s">
        <v>408</v>
      </c>
      <c r="D27" s="13" t="s">
        <v>41</v>
      </c>
      <c r="E27" s="13" t="s">
        <v>66</v>
      </c>
      <c r="F27" s="13" t="s">
        <v>67</v>
      </c>
      <c r="G27" s="13" t="s">
        <v>410</v>
      </c>
      <c r="H27" s="13" t="s">
        <v>289</v>
      </c>
      <c r="I27" s="15">
        <v>7.2</v>
      </c>
      <c r="J27" s="15">
        <v>7.2</v>
      </c>
      <c r="K27" s="15">
        <v>7.2</v>
      </c>
      <c r="L27" s="15"/>
      <c r="M27" s="15"/>
      <c r="N27" s="15"/>
      <c r="O27" s="15"/>
      <c r="P27" s="15"/>
      <c r="Q27" s="15"/>
      <c r="R27" s="15"/>
      <c r="S27" s="15"/>
      <c r="T27" s="15"/>
      <c r="U27" s="15"/>
      <c r="V27" s="15"/>
      <c r="W27" s="15"/>
    </row>
    <row r="28" ht="23.25" customHeight="1" spans="1:23">
      <c r="A28" s="13"/>
      <c r="B28" s="13"/>
      <c r="C28" s="13" t="s">
        <v>411</v>
      </c>
      <c r="D28" s="13"/>
      <c r="E28" s="13"/>
      <c r="F28" s="13"/>
      <c r="G28" s="13"/>
      <c r="H28" s="13"/>
      <c r="I28" s="15">
        <v>69.87</v>
      </c>
      <c r="J28" s="15"/>
      <c r="K28" s="15"/>
      <c r="L28" s="15"/>
      <c r="M28" s="15"/>
      <c r="N28" s="15"/>
      <c r="O28" s="15"/>
      <c r="P28" s="15"/>
      <c r="Q28" s="15"/>
      <c r="R28" s="15">
        <v>69.87</v>
      </c>
      <c r="S28" s="15"/>
      <c r="T28" s="15"/>
      <c r="U28" s="15"/>
      <c r="V28" s="15"/>
      <c r="W28" s="15">
        <v>69.87</v>
      </c>
    </row>
    <row r="29" ht="23.25" customHeight="1" spans="1:23">
      <c r="A29" s="13" t="s">
        <v>400</v>
      </c>
      <c r="B29" s="13" t="s">
        <v>412</v>
      </c>
      <c r="C29" s="13" t="s">
        <v>411</v>
      </c>
      <c r="D29" s="13" t="s">
        <v>41</v>
      </c>
      <c r="E29" s="13" t="s">
        <v>156</v>
      </c>
      <c r="F29" s="13" t="s">
        <v>157</v>
      </c>
      <c r="G29" s="13" t="s">
        <v>413</v>
      </c>
      <c r="H29" s="13" t="s">
        <v>262</v>
      </c>
      <c r="I29" s="15">
        <v>69.87</v>
      </c>
      <c r="J29" s="15"/>
      <c r="K29" s="15"/>
      <c r="L29" s="15"/>
      <c r="M29" s="15"/>
      <c r="N29" s="15"/>
      <c r="O29" s="15"/>
      <c r="P29" s="15"/>
      <c r="Q29" s="15"/>
      <c r="R29" s="15">
        <v>69.87</v>
      </c>
      <c r="S29" s="15"/>
      <c r="T29" s="15"/>
      <c r="U29" s="15"/>
      <c r="V29" s="15"/>
      <c r="W29" s="15">
        <v>69.87</v>
      </c>
    </row>
    <row r="30" ht="23.25" customHeight="1" spans="1:23">
      <c r="A30" s="13"/>
      <c r="B30" s="13"/>
      <c r="C30" s="13" t="s">
        <v>414</v>
      </c>
      <c r="D30" s="13"/>
      <c r="E30" s="13"/>
      <c r="F30" s="13"/>
      <c r="G30" s="13"/>
      <c r="H30" s="13"/>
      <c r="I30" s="15">
        <v>40</v>
      </c>
      <c r="J30" s="15">
        <v>40</v>
      </c>
      <c r="K30" s="15">
        <v>40</v>
      </c>
      <c r="L30" s="15"/>
      <c r="M30" s="15"/>
      <c r="N30" s="15"/>
      <c r="O30" s="15"/>
      <c r="P30" s="15"/>
      <c r="Q30" s="15"/>
      <c r="R30" s="15"/>
      <c r="S30" s="15"/>
      <c r="T30" s="15"/>
      <c r="U30" s="15"/>
      <c r="V30" s="15"/>
      <c r="W30" s="15"/>
    </row>
    <row r="31" ht="23.25" customHeight="1" spans="1:23">
      <c r="A31" s="13" t="s">
        <v>396</v>
      </c>
      <c r="B31" s="13" t="s">
        <v>415</v>
      </c>
      <c r="C31" s="13" t="s">
        <v>414</v>
      </c>
      <c r="D31" s="13" t="s">
        <v>41</v>
      </c>
      <c r="E31" s="13" t="s">
        <v>133</v>
      </c>
      <c r="F31" s="13" t="s">
        <v>134</v>
      </c>
      <c r="G31" s="13" t="s">
        <v>359</v>
      </c>
      <c r="H31" s="13" t="s">
        <v>244</v>
      </c>
      <c r="I31" s="15">
        <v>20</v>
      </c>
      <c r="J31" s="15">
        <v>20</v>
      </c>
      <c r="K31" s="15">
        <v>20</v>
      </c>
      <c r="L31" s="15"/>
      <c r="M31" s="15"/>
      <c r="N31" s="15"/>
      <c r="O31" s="15"/>
      <c r="P31" s="15"/>
      <c r="Q31" s="15"/>
      <c r="R31" s="15"/>
      <c r="S31" s="15"/>
      <c r="T31" s="15"/>
      <c r="U31" s="15"/>
      <c r="V31" s="15"/>
      <c r="W31" s="15"/>
    </row>
    <row r="32" ht="23.25" customHeight="1" spans="1:23">
      <c r="A32" s="13" t="s">
        <v>396</v>
      </c>
      <c r="B32" s="13" t="s">
        <v>415</v>
      </c>
      <c r="C32" s="13" t="s">
        <v>414</v>
      </c>
      <c r="D32" s="13" t="s">
        <v>41</v>
      </c>
      <c r="E32" s="13" t="s">
        <v>133</v>
      </c>
      <c r="F32" s="13" t="s">
        <v>134</v>
      </c>
      <c r="G32" s="13" t="s">
        <v>416</v>
      </c>
      <c r="H32" s="13" t="s">
        <v>243</v>
      </c>
      <c r="I32" s="15">
        <v>4</v>
      </c>
      <c r="J32" s="15">
        <v>4</v>
      </c>
      <c r="K32" s="15">
        <v>4</v>
      </c>
      <c r="L32" s="15"/>
      <c r="M32" s="15"/>
      <c r="N32" s="15"/>
      <c r="O32" s="15"/>
      <c r="P32" s="15"/>
      <c r="Q32" s="15"/>
      <c r="R32" s="15"/>
      <c r="S32" s="15"/>
      <c r="T32" s="15"/>
      <c r="U32" s="15"/>
      <c r="V32" s="15"/>
      <c r="W32" s="15"/>
    </row>
    <row r="33" ht="23.25" customHeight="1" spans="1:23">
      <c r="A33" s="13" t="s">
        <v>396</v>
      </c>
      <c r="B33" s="13" t="s">
        <v>415</v>
      </c>
      <c r="C33" s="13" t="s">
        <v>414</v>
      </c>
      <c r="D33" s="13" t="s">
        <v>41</v>
      </c>
      <c r="E33" s="13" t="s">
        <v>133</v>
      </c>
      <c r="F33" s="13" t="s">
        <v>134</v>
      </c>
      <c r="G33" s="13" t="s">
        <v>417</v>
      </c>
      <c r="H33" s="13" t="s">
        <v>261</v>
      </c>
      <c r="I33" s="15">
        <v>16</v>
      </c>
      <c r="J33" s="15">
        <v>16</v>
      </c>
      <c r="K33" s="15">
        <v>16</v>
      </c>
      <c r="L33" s="15"/>
      <c r="M33" s="15"/>
      <c r="N33" s="15"/>
      <c r="O33" s="15"/>
      <c r="P33" s="15"/>
      <c r="Q33" s="15"/>
      <c r="R33" s="15"/>
      <c r="S33" s="15"/>
      <c r="T33" s="15"/>
      <c r="U33" s="15"/>
      <c r="V33" s="15"/>
      <c r="W33" s="15"/>
    </row>
    <row r="34" ht="23.25" customHeight="1" spans="1:23">
      <c r="A34" s="13"/>
      <c r="B34" s="13"/>
      <c r="C34" s="13" t="s">
        <v>418</v>
      </c>
      <c r="D34" s="13"/>
      <c r="E34" s="13"/>
      <c r="F34" s="13"/>
      <c r="G34" s="13"/>
      <c r="H34" s="13"/>
      <c r="I34" s="15">
        <v>1000</v>
      </c>
      <c r="J34" s="15">
        <v>1000</v>
      </c>
      <c r="K34" s="15">
        <v>1000</v>
      </c>
      <c r="L34" s="15"/>
      <c r="M34" s="15"/>
      <c r="N34" s="15"/>
      <c r="O34" s="15"/>
      <c r="P34" s="15"/>
      <c r="Q34" s="15"/>
      <c r="R34" s="15"/>
      <c r="S34" s="15"/>
      <c r="T34" s="15"/>
      <c r="U34" s="15"/>
      <c r="V34" s="15"/>
      <c r="W34" s="15"/>
    </row>
    <row r="35" ht="23.25" customHeight="1" spans="1:23">
      <c r="A35" s="13" t="s">
        <v>396</v>
      </c>
      <c r="B35" s="13" t="s">
        <v>419</v>
      </c>
      <c r="C35" s="13" t="s">
        <v>418</v>
      </c>
      <c r="D35" s="13" t="s">
        <v>41</v>
      </c>
      <c r="E35" s="13" t="s">
        <v>104</v>
      </c>
      <c r="F35" s="13" t="s">
        <v>103</v>
      </c>
      <c r="G35" s="13" t="s">
        <v>359</v>
      </c>
      <c r="H35" s="13" t="s">
        <v>244</v>
      </c>
      <c r="I35" s="15">
        <v>1000</v>
      </c>
      <c r="J35" s="15">
        <v>1000</v>
      </c>
      <c r="K35" s="15">
        <v>1000</v>
      </c>
      <c r="L35" s="15"/>
      <c r="M35" s="15"/>
      <c r="N35" s="15"/>
      <c r="O35" s="15"/>
      <c r="P35" s="15"/>
      <c r="Q35" s="15"/>
      <c r="R35" s="15"/>
      <c r="S35" s="15"/>
      <c r="T35" s="15"/>
      <c r="U35" s="15"/>
      <c r="V35" s="15"/>
      <c r="W35" s="15"/>
    </row>
    <row r="36" ht="23.25" customHeight="1" spans="1:23">
      <c r="A36" s="13"/>
      <c r="B36" s="13"/>
      <c r="C36" s="13" t="s">
        <v>420</v>
      </c>
      <c r="D36" s="13"/>
      <c r="E36" s="13"/>
      <c r="F36" s="13"/>
      <c r="G36" s="13"/>
      <c r="H36" s="13"/>
      <c r="I36" s="15">
        <v>45</v>
      </c>
      <c r="J36" s="15">
        <v>45</v>
      </c>
      <c r="K36" s="15">
        <v>45</v>
      </c>
      <c r="L36" s="15"/>
      <c r="M36" s="15"/>
      <c r="N36" s="15"/>
      <c r="O36" s="15"/>
      <c r="P36" s="15"/>
      <c r="Q36" s="15"/>
      <c r="R36" s="15"/>
      <c r="S36" s="15"/>
      <c r="T36" s="15"/>
      <c r="U36" s="15"/>
      <c r="V36" s="15"/>
      <c r="W36" s="15"/>
    </row>
    <row r="37" ht="23.25" customHeight="1" spans="1:23">
      <c r="A37" s="13" t="s">
        <v>396</v>
      </c>
      <c r="B37" s="13" t="s">
        <v>421</v>
      </c>
      <c r="C37" s="13" t="s">
        <v>420</v>
      </c>
      <c r="D37" s="13" t="s">
        <v>41</v>
      </c>
      <c r="E37" s="13" t="s">
        <v>62</v>
      </c>
      <c r="F37" s="13" t="s">
        <v>63</v>
      </c>
      <c r="G37" s="13" t="s">
        <v>404</v>
      </c>
      <c r="H37" s="13" t="s">
        <v>237</v>
      </c>
      <c r="I37" s="15">
        <v>45</v>
      </c>
      <c r="J37" s="15">
        <v>45</v>
      </c>
      <c r="K37" s="15">
        <v>45</v>
      </c>
      <c r="L37" s="15"/>
      <c r="M37" s="15"/>
      <c r="N37" s="15"/>
      <c r="O37" s="15"/>
      <c r="P37" s="15"/>
      <c r="Q37" s="15"/>
      <c r="R37" s="15"/>
      <c r="S37" s="15"/>
      <c r="T37" s="15"/>
      <c r="U37" s="15"/>
      <c r="V37" s="15"/>
      <c r="W37" s="15"/>
    </row>
    <row r="38" ht="23.25" customHeight="1" spans="1:23">
      <c r="A38" s="13"/>
      <c r="B38" s="13"/>
      <c r="C38" s="13" t="s">
        <v>422</v>
      </c>
      <c r="D38" s="13"/>
      <c r="E38" s="13"/>
      <c r="F38" s="13"/>
      <c r="G38" s="13"/>
      <c r="H38" s="13"/>
      <c r="I38" s="15">
        <v>1000</v>
      </c>
      <c r="J38" s="15">
        <v>1000</v>
      </c>
      <c r="K38" s="15">
        <v>1000</v>
      </c>
      <c r="L38" s="15"/>
      <c r="M38" s="15"/>
      <c r="N38" s="15"/>
      <c r="O38" s="15"/>
      <c r="P38" s="15"/>
      <c r="Q38" s="15"/>
      <c r="R38" s="15"/>
      <c r="S38" s="15"/>
      <c r="T38" s="15"/>
      <c r="U38" s="15"/>
      <c r="V38" s="15"/>
      <c r="W38" s="15"/>
    </row>
    <row r="39" ht="23.25" customHeight="1" spans="1:23">
      <c r="A39" s="13" t="s">
        <v>396</v>
      </c>
      <c r="B39" s="13" t="s">
        <v>423</v>
      </c>
      <c r="C39" s="13" t="s">
        <v>422</v>
      </c>
      <c r="D39" s="13" t="s">
        <v>41</v>
      </c>
      <c r="E39" s="13" t="s">
        <v>121</v>
      </c>
      <c r="F39" s="13" t="s">
        <v>122</v>
      </c>
      <c r="G39" s="13" t="s">
        <v>424</v>
      </c>
      <c r="H39" s="13" t="s">
        <v>260</v>
      </c>
      <c r="I39" s="15">
        <v>1000</v>
      </c>
      <c r="J39" s="15">
        <v>1000</v>
      </c>
      <c r="K39" s="15">
        <v>1000</v>
      </c>
      <c r="L39" s="15"/>
      <c r="M39" s="15"/>
      <c r="N39" s="15"/>
      <c r="O39" s="15"/>
      <c r="P39" s="15"/>
      <c r="Q39" s="15"/>
      <c r="R39" s="15"/>
      <c r="S39" s="15"/>
      <c r="T39" s="15"/>
      <c r="U39" s="15"/>
      <c r="V39" s="15"/>
      <c r="W39" s="15"/>
    </row>
    <row r="40" ht="23.25" customHeight="1" spans="1:23">
      <c r="A40" s="13"/>
      <c r="B40" s="13"/>
      <c r="C40" s="13" t="s">
        <v>425</v>
      </c>
      <c r="D40" s="13"/>
      <c r="E40" s="13"/>
      <c r="F40" s="13"/>
      <c r="G40" s="13"/>
      <c r="H40" s="13"/>
      <c r="I40" s="15">
        <v>10</v>
      </c>
      <c r="J40" s="15">
        <v>10</v>
      </c>
      <c r="K40" s="15">
        <v>10</v>
      </c>
      <c r="L40" s="15"/>
      <c r="M40" s="15"/>
      <c r="N40" s="15"/>
      <c r="O40" s="15"/>
      <c r="P40" s="15"/>
      <c r="Q40" s="15"/>
      <c r="R40" s="15"/>
      <c r="S40" s="15"/>
      <c r="T40" s="15"/>
      <c r="U40" s="15"/>
      <c r="V40" s="15"/>
      <c r="W40" s="15"/>
    </row>
    <row r="41" ht="23.25" customHeight="1" spans="1:23">
      <c r="A41" s="13" t="s">
        <v>400</v>
      </c>
      <c r="B41" s="13" t="s">
        <v>426</v>
      </c>
      <c r="C41" s="13" t="s">
        <v>425</v>
      </c>
      <c r="D41" s="13" t="s">
        <v>41</v>
      </c>
      <c r="E41" s="13" t="s">
        <v>145</v>
      </c>
      <c r="F41" s="13" t="s">
        <v>144</v>
      </c>
      <c r="G41" s="13" t="s">
        <v>359</v>
      </c>
      <c r="H41" s="13" t="s">
        <v>244</v>
      </c>
      <c r="I41" s="15">
        <v>1.7</v>
      </c>
      <c r="J41" s="15">
        <v>1.7</v>
      </c>
      <c r="K41" s="15">
        <v>1.7</v>
      </c>
      <c r="L41" s="15"/>
      <c r="M41" s="15"/>
      <c r="N41" s="15"/>
      <c r="O41" s="15"/>
      <c r="P41" s="15"/>
      <c r="Q41" s="15"/>
      <c r="R41" s="15"/>
      <c r="S41" s="15"/>
      <c r="T41" s="15"/>
      <c r="U41" s="15"/>
      <c r="V41" s="15"/>
      <c r="W41" s="15"/>
    </row>
    <row r="42" ht="23.25" customHeight="1" spans="1:23">
      <c r="A42" s="13" t="s">
        <v>400</v>
      </c>
      <c r="B42" s="13" t="s">
        <v>426</v>
      </c>
      <c r="C42" s="13" t="s">
        <v>425</v>
      </c>
      <c r="D42" s="13" t="s">
        <v>41</v>
      </c>
      <c r="E42" s="13" t="s">
        <v>145</v>
      </c>
      <c r="F42" s="13" t="s">
        <v>144</v>
      </c>
      <c r="G42" s="13" t="s">
        <v>362</v>
      </c>
      <c r="H42" s="13" t="s">
        <v>247</v>
      </c>
      <c r="I42" s="15">
        <v>0.8</v>
      </c>
      <c r="J42" s="15">
        <v>0.8</v>
      </c>
      <c r="K42" s="15">
        <v>0.8</v>
      </c>
      <c r="L42" s="15"/>
      <c r="M42" s="15"/>
      <c r="N42" s="15"/>
      <c r="O42" s="15"/>
      <c r="P42" s="15"/>
      <c r="Q42" s="15"/>
      <c r="R42" s="15"/>
      <c r="S42" s="15"/>
      <c r="T42" s="15"/>
      <c r="U42" s="15"/>
      <c r="V42" s="15"/>
      <c r="W42" s="15"/>
    </row>
    <row r="43" ht="23.25" customHeight="1" spans="1:23">
      <c r="A43" s="13" t="s">
        <v>400</v>
      </c>
      <c r="B43" s="13" t="s">
        <v>426</v>
      </c>
      <c r="C43" s="13" t="s">
        <v>425</v>
      </c>
      <c r="D43" s="13" t="s">
        <v>41</v>
      </c>
      <c r="E43" s="13" t="s">
        <v>145</v>
      </c>
      <c r="F43" s="13" t="s">
        <v>144</v>
      </c>
      <c r="G43" s="13" t="s">
        <v>363</v>
      </c>
      <c r="H43" s="13" t="s">
        <v>249</v>
      </c>
      <c r="I43" s="15">
        <v>1.5</v>
      </c>
      <c r="J43" s="15">
        <v>1.5</v>
      </c>
      <c r="K43" s="15">
        <v>1.5</v>
      </c>
      <c r="L43" s="15"/>
      <c r="M43" s="15"/>
      <c r="N43" s="15"/>
      <c r="O43" s="15"/>
      <c r="P43" s="15"/>
      <c r="Q43" s="15"/>
      <c r="R43" s="15"/>
      <c r="S43" s="15"/>
      <c r="T43" s="15"/>
      <c r="U43" s="15"/>
      <c r="V43" s="15"/>
      <c r="W43" s="15"/>
    </row>
    <row r="44" ht="23.25" customHeight="1" spans="1:23">
      <c r="A44" s="13" t="s">
        <v>400</v>
      </c>
      <c r="B44" s="13" t="s">
        <v>426</v>
      </c>
      <c r="C44" s="13" t="s">
        <v>425</v>
      </c>
      <c r="D44" s="13" t="s">
        <v>41</v>
      </c>
      <c r="E44" s="13" t="s">
        <v>145</v>
      </c>
      <c r="F44" s="13" t="s">
        <v>144</v>
      </c>
      <c r="G44" s="13" t="s">
        <v>364</v>
      </c>
      <c r="H44" s="13" t="s">
        <v>268</v>
      </c>
      <c r="I44" s="15">
        <v>6</v>
      </c>
      <c r="J44" s="15">
        <v>6</v>
      </c>
      <c r="K44" s="15">
        <v>6</v>
      </c>
      <c r="L44" s="15"/>
      <c r="M44" s="15"/>
      <c r="N44" s="15"/>
      <c r="O44" s="15"/>
      <c r="P44" s="15"/>
      <c r="Q44" s="15"/>
      <c r="R44" s="15"/>
      <c r="S44" s="15"/>
      <c r="T44" s="15"/>
      <c r="U44" s="15"/>
      <c r="V44" s="15"/>
      <c r="W44" s="15"/>
    </row>
    <row r="45" ht="23.25" customHeight="1" spans="1:23">
      <c r="A45" s="13"/>
      <c r="B45" s="13"/>
      <c r="C45" s="13" t="s">
        <v>427</v>
      </c>
      <c r="D45" s="13"/>
      <c r="E45" s="13"/>
      <c r="F45" s="13"/>
      <c r="G45" s="13"/>
      <c r="H45" s="13"/>
      <c r="I45" s="15">
        <v>10000</v>
      </c>
      <c r="J45" s="15">
        <v>10000</v>
      </c>
      <c r="K45" s="15">
        <v>10000</v>
      </c>
      <c r="L45" s="15"/>
      <c r="M45" s="15"/>
      <c r="N45" s="15"/>
      <c r="O45" s="15"/>
      <c r="P45" s="15"/>
      <c r="Q45" s="15"/>
      <c r="R45" s="15"/>
      <c r="S45" s="15"/>
      <c r="T45" s="15"/>
      <c r="U45" s="15"/>
      <c r="V45" s="15"/>
      <c r="W45" s="15"/>
    </row>
    <row r="46" ht="23.25" customHeight="1" spans="1:23">
      <c r="A46" s="13" t="s">
        <v>400</v>
      </c>
      <c r="B46" s="13" t="s">
        <v>428</v>
      </c>
      <c r="C46" s="13" t="s">
        <v>427</v>
      </c>
      <c r="D46" s="13" t="s">
        <v>41</v>
      </c>
      <c r="E46" s="13" t="s">
        <v>66</v>
      </c>
      <c r="F46" s="13" t="s">
        <v>67</v>
      </c>
      <c r="G46" s="13" t="s">
        <v>429</v>
      </c>
      <c r="H46" s="13" t="s">
        <v>248</v>
      </c>
      <c r="I46" s="15">
        <v>10000</v>
      </c>
      <c r="J46" s="15">
        <v>10000</v>
      </c>
      <c r="K46" s="15">
        <v>10000</v>
      </c>
      <c r="L46" s="15"/>
      <c r="M46" s="15"/>
      <c r="N46" s="15"/>
      <c r="O46" s="15"/>
      <c r="P46" s="15"/>
      <c r="Q46" s="15"/>
      <c r="R46" s="15"/>
      <c r="S46" s="15"/>
      <c r="T46" s="15"/>
      <c r="U46" s="15"/>
      <c r="V46" s="15"/>
      <c r="W46" s="15"/>
    </row>
    <row r="47" ht="23.25" customHeight="1" spans="1:23">
      <c r="A47" s="13"/>
      <c r="B47" s="13"/>
      <c r="C47" s="13" t="s">
        <v>430</v>
      </c>
      <c r="D47" s="13"/>
      <c r="E47" s="13"/>
      <c r="F47" s="13"/>
      <c r="G47" s="13"/>
      <c r="H47" s="13"/>
      <c r="I47" s="15">
        <v>5167.988332</v>
      </c>
      <c r="J47" s="15"/>
      <c r="K47" s="15"/>
      <c r="L47" s="15"/>
      <c r="M47" s="15"/>
      <c r="N47" s="15"/>
      <c r="O47" s="15"/>
      <c r="P47" s="15"/>
      <c r="Q47" s="15"/>
      <c r="R47" s="15">
        <v>5167.988332</v>
      </c>
      <c r="S47" s="15"/>
      <c r="T47" s="15"/>
      <c r="U47" s="15"/>
      <c r="V47" s="15"/>
      <c r="W47" s="15">
        <v>5167.988332</v>
      </c>
    </row>
    <row r="48" ht="23.25" customHeight="1" spans="1:23">
      <c r="A48" s="13" t="s">
        <v>431</v>
      </c>
      <c r="B48" s="13" t="s">
        <v>432</v>
      </c>
      <c r="C48" s="13" t="s">
        <v>430</v>
      </c>
      <c r="D48" s="13" t="s">
        <v>41</v>
      </c>
      <c r="E48" s="13" t="s">
        <v>139</v>
      </c>
      <c r="F48" s="13" t="s">
        <v>140</v>
      </c>
      <c r="G48" s="13" t="s">
        <v>424</v>
      </c>
      <c r="H48" s="13" t="s">
        <v>260</v>
      </c>
      <c r="I48" s="15">
        <v>3747.6</v>
      </c>
      <c r="J48" s="15"/>
      <c r="K48" s="15"/>
      <c r="L48" s="15"/>
      <c r="M48" s="15"/>
      <c r="N48" s="15"/>
      <c r="O48" s="15"/>
      <c r="P48" s="15"/>
      <c r="Q48" s="15"/>
      <c r="R48" s="15">
        <v>3747.6</v>
      </c>
      <c r="S48" s="15"/>
      <c r="T48" s="15"/>
      <c r="U48" s="15"/>
      <c r="V48" s="15"/>
      <c r="W48" s="15">
        <v>3747.6</v>
      </c>
    </row>
    <row r="49" ht="23.25" customHeight="1" spans="1:23">
      <c r="A49" s="13" t="s">
        <v>431</v>
      </c>
      <c r="B49" s="13" t="s">
        <v>432</v>
      </c>
      <c r="C49" s="13" t="s">
        <v>430</v>
      </c>
      <c r="D49" s="13" t="s">
        <v>41</v>
      </c>
      <c r="E49" s="13" t="s">
        <v>139</v>
      </c>
      <c r="F49" s="13" t="s">
        <v>140</v>
      </c>
      <c r="G49" s="13" t="s">
        <v>413</v>
      </c>
      <c r="H49" s="13" t="s">
        <v>262</v>
      </c>
      <c r="I49" s="15">
        <v>1420.388332</v>
      </c>
      <c r="J49" s="15"/>
      <c r="K49" s="15"/>
      <c r="L49" s="15"/>
      <c r="M49" s="15"/>
      <c r="N49" s="15"/>
      <c r="O49" s="15"/>
      <c r="P49" s="15"/>
      <c r="Q49" s="15"/>
      <c r="R49" s="15">
        <v>1420.388332</v>
      </c>
      <c r="S49" s="15"/>
      <c r="T49" s="15"/>
      <c r="U49" s="15"/>
      <c r="V49" s="15"/>
      <c r="W49" s="15">
        <v>1420.388332</v>
      </c>
    </row>
    <row r="50" ht="23.25" customHeight="1" spans="1:23">
      <c r="A50" s="13"/>
      <c r="B50" s="13"/>
      <c r="C50" s="13" t="s">
        <v>433</v>
      </c>
      <c r="D50" s="13"/>
      <c r="E50" s="13"/>
      <c r="F50" s="13"/>
      <c r="G50" s="13"/>
      <c r="H50" s="13"/>
      <c r="I50" s="15">
        <v>140</v>
      </c>
      <c r="J50" s="15">
        <v>140</v>
      </c>
      <c r="K50" s="15">
        <v>140</v>
      </c>
      <c r="L50" s="15"/>
      <c r="M50" s="15"/>
      <c r="N50" s="15"/>
      <c r="O50" s="15"/>
      <c r="P50" s="15"/>
      <c r="Q50" s="15"/>
      <c r="R50" s="15"/>
      <c r="S50" s="15"/>
      <c r="T50" s="15"/>
      <c r="U50" s="15"/>
      <c r="V50" s="15"/>
      <c r="W50" s="15"/>
    </row>
    <row r="51" ht="23.25" customHeight="1" spans="1:23">
      <c r="A51" s="13" t="s">
        <v>396</v>
      </c>
      <c r="B51" s="13" t="s">
        <v>434</v>
      </c>
      <c r="C51" s="13" t="s">
        <v>433</v>
      </c>
      <c r="D51" s="13" t="s">
        <v>41</v>
      </c>
      <c r="E51" s="13" t="s">
        <v>66</v>
      </c>
      <c r="F51" s="13" t="s">
        <v>67</v>
      </c>
      <c r="G51" s="13" t="s">
        <v>359</v>
      </c>
      <c r="H51" s="13" t="s">
        <v>244</v>
      </c>
      <c r="I51" s="15">
        <v>3</v>
      </c>
      <c r="J51" s="15">
        <v>3</v>
      </c>
      <c r="K51" s="15">
        <v>3</v>
      </c>
      <c r="L51" s="15"/>
      <c r="M51" s="15"/>
      <c r="N51" s="15"/>
      <c r="O51" s="15"/>
      <c r="P51" s="15"/>
      <c r="Q51" s="15"/>
      <c r="R51" s="15"/>
      <c r="S51" s="15"/>
      <c r="T51" s="15"/>
      <c r="U51" s="15"/>
      <c r="V51" s="15"/>
      <c r="W51" s="15"/>
    </row>
    <row r="52" ht="23.25" customHeight="1" spans="1:23">
      <c r="A52" s="13" t="s">
        <v>396</v>
      </c>
      <c r="B52" s="13" t="s">
        <v>434</v>
      </c>
      <c r="C52" s="13" t="s">
        <v>433</v>
      </c>
      <c r="D52" s="13" t="s">
        <v>41</v>
      </c>
      <c r="E52" s="13" t="s">
        <v>66</v>
      </c>
      <c r="F52" s="13" t="s">
        <v>67</v>
      </c>
      <c r="G52" s="13" t="s">
        <v>359</v>
      </c>
      <c r="H52" s="13" t="s">
        <v>244</v>
      </c>
      <c r="I52" s="15">
        <v>4</v>
      </c>
      <c r="J52" s="15">
        <v>4</v>
      </c>
      <c r="K52" s="15">
        <v>4</v>
      </c>
      <c r="L52" s="15"/>
      <c r="M52" s="15"/>
      <c r="N52" s="15"/>
      <c r="O52" s="15"/>
      <c r="P52" s="15"/>
      <c r="Q52" s="15"/>
      <c r="R52" s="15"/>
      <c r="S52" s="15"/>
      <c r="T52" s="15"/>
      <c r="U52" s="15"/>
      <c r="V52" s="15"/>
      <c r="W52" s="15"/>
    </row>
    <row r="53" ht="23.25" customHeight="1" spans="1:23">
      <c r="A53" s="13" t="s">
        <v>396</v>
      </c>
      <c r="B53" s="13" t="s">
        <v>434</v>
      </c>
      <c r="C53" s="13" t="s">
        <v>433</v>
      </c>
      <c r="D53" s="13" t="s">
        <v>41</v>
      </c>
      <c r="E53" s="13" t="s">
        <v>66</v>
      </c>
      <c r="F53" s="13" t="s">
        <v>67</v>
      </c>
      <c r="G53" s="13" t="s">
        <v>404</v>
      </c>
      <c r="H53" s="13" t="s">
        <v>237</v>
      </c>
      <c r="I53" s="15">
        <v>10.28</v>
      </c>
      <c r="J53" s="15">
        <v>10.28</v>
      </c>
      <c r="K53" s="15">
        <v>10.28</v>
      </c>
      <c r="L53" s="15"/>
      <c r="M53" s="15"/>
      <c r="N53" s="15"/>
      <c r="O53" s="15"/>
      <c r="P53" s="15"/>
      <c r="Q53" s="15"/>
      <c r="R53" s="15"/>
      <c r="S53" s="15"/>
      <c r="T53" s="15"/>
      <c r="U53" s="15"/>
      <c r="V53" s="15"/>
      <c r="W53" s="15"/>
    </row>
    <row r="54" ht="23.25" customHeight="1" spans="1:23">
      <c r="A54" s="13" t="s">
        <v>396</v>
      </c>
      <c r="B54" s="13" t="s">
        <v>434</v>
      </c>
      <c r="C54" s="13" t="s">
        <v>433</v>
      </c>
      <c r="D54" s="13" t="s">
        <v>41</v>
      </c>
      <c r="E54" s="13" t="s">
        <v>66</v>
      </c>
      <c r="F54" s="13" t="s">
        <v>67</v>
      </c>
      <c r="G54" s="13" t="s">
        <v>404</v>
      </c>
      <c r="H54" s="13" t="s">
        <v>237</v>
      </c>
      <c r="I54" s="15">
        <v>59.3</v>
      </c>
      <c r="J54" s="15">
        <v>59.3</v>
      </c>
      <c r="K54" s="15">
        <v>59.3</v>
      </c>
      <c r="L54" s="15"/>
      <c r="M54" s="15"/>
      <c r="N54" s="15"/>
      <c r="O54" s="15"/>
      <c r="P54" s="15"/>
      <c r="Q54" s="15"/>
      <c r="R54" s="15"/>
      <c r="S54" s="15"/>
      <c r="T54" s="15"/>
      <c r="U54" s="15"/>
      <c r="V54" s="15"/>
      <c r="W54" s="15"/>
    </row>
    <row r="55" ht="23.25" customHeight="1" spans="1:23">
      <c r="A55" s="13" t="s">
        <v>396</v>
      </c>
      <c r="B55" s="13" t="s">
        <v>434</v>
      </c>
      <c r="C55" s="13" t="s">
        <v>433</v>
      </c>
      <c r="D55" s="13" t="s">
        <v>41</v>
      </c>
      <c r="E55" s="13" t="s">
        <v>66</v>
      </c>
      <c r="F55" s="13" t="s">
        <v>67</v>
      </c>
      <c r="G55" s="13" t="s">
        <v>404</v>
      </c>
      <c r="H55" s="13" t="s">
        <v>237</v>
      </c>
      <c r="I55" s="15">
        <v>63.42</v>
      </c>
      <c r="J55" s="15">
        <v>63.42</v>
      </c>
      <c r="K55" s="15">
        <v>63.42</v>
      </c>
      <c r="L55" s="15"/>
      <c r="M55" s="15"/>
      <c r="N55" s="15"/>
      <c r="O55" s="15"/>
      <c r="P55" s="15"/>
      <c r="Q55" s="15"/>
      <c r="R55" s="15"/>
      <c r="S55" s="15"/>
      <c r="T55" s="15"/>
      <c r="U55" s="15"/>
      <c r="V55" s="15"/>
      <c r="W55" s="15"/>
    </row>
    <row r="56" ht="23.25" customHeight="1" spans="1:23">
      <c r="A56" s="13"/>
      <c r="B56" s="13"/>
      <c r="C56" s="13" t="s">
        <v>435</v>
      </c>
      <c r="D56" s="13"/>
      <c r="E56" s="13"/>
      <c r="F56" s="13"/>
      <c r="G56" s="13"/>
      <c r="H56" s="13"/>
      <c r="I56" s="15">
        <v>10</v>
      </c>
      <c r="J56" s="15">
        <v>10</v>
      </c>
      <c r="K56" s="15">
        <v>10</v>
      </c>
      <c r="L56" s="15"/>
      <c r="M56" s="15"/>
      <c r="N56" s="15"/>
      <c r="O56" s="15"/>
      <c r="P56" s="15"/>
      <c r="Q56" s="15"/>
      <c r="R56" s="15"/>
      <c r="S56" s="15"/>
      <c r="T56" s="15"/>
      <c r="U56" s="15"/>
      <c r="V56" s="15"/>
      <c r="W56" s="15"/>
    </row>
    <row r="57" ht="23.25" customHeight="1" spans="1:23">
      <c r="A57" s="13" t="s">
        <v>396</v>
      </c>
      <c r="B57" s="13" t="s">
        <v>436</v>
      </c>
      <c r="C57" s="13" t="s">
        <v>435</v>
      </c>
      <c r="D57" s="13" t="s">
        <v>41</v>
      </c>
      <c r="E57" s="13" t="s">
        <v>99</v>
      </c>
      <c r="F57" s="13" t="s">
        <v>98</v>
      </c>
      <c r="G57" s="13" t="s">
        <v>359</v>
      </c>
      <c r="H57" s="13" t="s">
        <v>244</v>
      </c>
      <c r="I57" s="15">
        <v>10</v>
      </c>
      <c r="J57" s="15">
        <v>10</v>
      </c>
      <c r="K57" s="15">
        <v>10</v>
      </c>
      <c r="L57" s="15"/>
      <c r="M57" s="15"/>
      <c r="N57" s="15"/>
      <c r="O57" s="15"/>
      <c r="P57" s="15"/>
      <c r="Q57" s="15"/>
      <c r="R57" s="15"/>
      <c r="S57" s="15"/>
      <c r="T57" s="15"/>
      <c r="U57" s="15"/>
      <c r="V57" s="15"/>
      <c r="W57" s="15"/>
    </row>
    <row r="58" ht="23.25" customHeight="1" spans="1:23">
      <c r="A58" s="13"/>
      <c r="B58" s="13"/>
      <c r="C58" s="13" t="s">
        <v>437</v>
      </c>
      <c r="D58" s="13"/>
      <c r="E58" s="13"/>
      <c r="F58" s="13"/>
      <c r="G58" s="13"/>
      <c r="H58" s="13"/>
      <c r="I58" s="15">
        <v>193.44</v>
      </c>
      <c r="J58" s="15"/>
      <c r="K58" s="15"/>
      <c r="L58" s="15"/>
      <c r="M58" s="15"/>
      <c r="N58" s="15"/>
      <c r="O58" s="15"/>
      <c r="P58" s="15"/>
      <c r="Q58" s="15"/>
      <c r="R58" s="15">
        <v>193.44</v>
      </c>
      <c r="S58" s="15"/>
      <c r="T58" s="15"/>
      <c r="U58" s="15"/>
      <c r="V58" s="15"/>
      <c r="W58" s="15">
        <v>193.44</v>
      </c>
    </row>
    <row r="59" ht="23.25" customHeight="1" spans="1:23">
      <c r="A59" s="13" t="s">
        <v>431</v>
      </c>
      <c r="B59" s="13" t="s">
        <v>438</v>
      </c>
      <c r="C59" s="13" t="s">
        <v>437</v>
      </c>
      <c r="D59" s="13" t="s">
        <v>41</v>
      </c>
      <c r="E59" s="13" t="s">
        <v>137</v>
      </c>
      <c r="F59" s="13" t="s">
        <v>138</v>
      </c>
      <c r="G59" s="13" t="s">
        <v>424</v>
      </c>
      <c r="H59" s="13" t="s">
        <v>260</v>
      </c>
      <c r="I59" s="15">
        <v>93</v>
      </c>
      <c r="J59" s="15"/>
      <c r="K59" s="15"/>
      <c r="L59" s="15"/>
      <c r="M59" s="15"/>
      <c r="N59" s="15"/>
      <c r="O59" s="15"/>
      <c r="P59" s="15"/>
      <c r="Q59" s="15"/>
      <c r="R59" s="15">
        <v>93</v>
      </c>
      <c r="S59" s="15"/>
      <c r="T59" s="15"/>
      <c r="U59" s="15"/>
      <c r="V59" s="15"/>
      <c r="W59" s="15">
        <v>93</v>
      </c>
    </row>
    <row r="60" ht="23.25" customHeight="1" spans="1:23">
      <c r="A60" s="13" t="s">
        <v>431</v>
      </c>
      <c r="B60" s="13" t="s">
        <v>438</v>
      </c>
      <c r="C60" s="13" t="s">
        <v>437</v>
      </c>
      <c r="D60" s="13" t="s">
        <v>41</v>
      </c>
      <c r="E60" s="13" t="s">
        <v>137</v>
      </c>
      <c r="F60" s="13" t="s">
        <v>138</v>
      </c>
      <c r="G60" s="13" t="s">
        <v>413</v>
      </c>
      <c r="H60" s="13" t="s">
        <v>262</v>
      </c>
      <c r="I60" s="15">
        <v>100.44</v>
      </c>
      <c r="J60" s="15"/>
      <c r="K60" s="15"/>
      <c r="L60" s="15"/>
      <c r="M60" s="15"/>
      <c r="N60" s="15"/>
      <c r="O60" s="15"/>
      <c r="P60" s="15"/>
      <c r="Q60" s="15"/>
      <c r="R60" s="15">
        <v>100.44</v>
      </c>
      <c r="S60" s="15"/>
      <c r="T60" s="15"/>
      <c r="U60" s="15"/>
      <c r="V60" s="15"/>
      <c r="W60" s="15">
        <v>100.44</v>
      </c>
    </row>
    <row r="61" ht="23.25" customHeight="1" spans="1:23">
      <c r="A61" s="13"/>
      <c r="B61" s="13"/>
      <c r="C61" s="13" t="s">
        <v>439</v>
      </c>
      <c r="D61" s="13"/>
      <c r="E61" s="13"/>
      <c r="F61" s="13"/>
      <c r="G61" s="13"/>
      <c r="H61" s="13"/>
      <c r="I61" s="15">
        <v>30</v>
      </c>
      <c r="J61" s="15">
        <v>30</v>
      </c>
      <c r="K61" s="15">
        <v>30</v>
      </c>
      <c r="L61" s="15"/>
      <c r="M61" s="15"/>
      <c r="N61" s="15"/>
      <c r="O61" s="15"/>
      <c r="P61" s="15"/>
      <c r="Q61" s="15"/>
      <c r="R61" s="15"/>
      <c r="S61" s="15"/>
      <c r="T61" s="15"/>
      <c r="U61" s="15"/>
      <c r="V61" s="15"/>
      <c r="W61" s="15"/>
    </row>
    <row r="62" ht="23.25" customHeight="1" spans="1:23">
      <c r="A62" s="13" t="s">
        <v>400</v>
      </c>
      <c r="B62" s="13" t="s">
        <v>440</v>
      </c>
      <c r="C62" s="13" t="s">
        <v>439</v>
      </c>
      <c r="D62" s="13" t="s">
        <v>41</v>
      </c>
      <c r="E62" s="13" t="s">
        <v>109</v>
      </c>
      <c r="F62" s="13" t="s">
        <v>110</v>
      </c>
      <c r="G62" s="13" t="s">
        <v>359</v>
      </c>
      <c r="H62" s="13" t="s">
        <v>244</v>
      </c>
      <c r="I62" s="15">
        <v>15</v>
      </c>
      <c r="J62" s="15">
        <v>15</v>
      </c>
      <c r="K62" s="15">
        <v>15</v>
      </c>
      <c r="L62" s="15"/>
      <c r="M62" s="15"/>
      <c r="N62" s="15"/>
      <c r="O62" s="15"/>
      <c r="P62" s="15"/>
      <c r="Q62" s="15"/>
      <c r="R62" s="15"/>
      <c r="S62" s="15"/>
      <c r="T62" s="15"/>
      <c r="U62" s="15"/>
      <c r="V62" s="15"/>
      <c r="W62" s="15"/>
    </row>
    <row r="63" ht="23.25" customHeight="1" spans="1:23">
      <c r="A63" s="13" t="s">
        <v>400</v>
      </c>
      <c r="B63" s="13" t="s">
        <v>440</v>
      </c>
      <c r="C63" s="13" t="s">
        <v>439</v>
      </c>
      <c r="D63" s="13" t="s">
        <v>41</v>
      </c>
      <c r="E63" s="13" t="s">
        <v>109</v>
      </c>
      <c r="F63" s="13" t="s">
        <v>110</v>
      </c>
      <c r="G63" s="13" t="s">
        <v>358</v>
      </c>
      <c r="H63" s="13" t="s">
        <v>255</v>
      </c>
      <c r="I63" s="15">
        <v>15</v>
      </c>
      <c r="J63" s="15">
        <v>15</v>
      </c>
      <c r="K63" s="15">
        <v>15</v>
      </c>
      <c r="L63" s="15"/>
      <c r="M63" s="15"/>
      <c r="N63" s="15"/>
      <c r="O63" s="15"/>
      <c r="P63" s="15"/>
      <c r="Q63" s="15"/>
      <c r="R63" s="15"/>
      <c r="S63" s="15"/>
      <c r="T63" s="15"/>
      <c r="U63" s="15"/>
      <c r="V63" s="15"/>
      <c r="W63" s="15"/>
    </row>
    <row r="64" ht="23.25" customHeight="1" spans="1:23">
      <c r="A64" s="13"/>
      <c r="B64" s="13"/>
      <c r="C64" s="13" t="s">
        <v>441</v>
      </c>
      <c r="D64" s="13"/>
      <c r="E64" s="13"/>
      <c r="F64" s="13"/>
      <c r="G64" s="13"/>
      <c r="H64" s="13"/>
      <c r="I64" s="15">
        <v>60</v>
      </c>
      <c r="J64" s="15">
        <v>60</v>
      </c>
      <c r="K64" s="15">
        <v>60</v>
      </c>
      <c r="L64" s="15"/>
      <c r="M64" s="15"/>
      <c r="N64" s="15"/>
      <c r="O64" s="15"/>
      <c r="P64" s="15"/>
      <c r="Q64" s="15"/>
      <c r="R64" s="15"/>
      <c r="S64" s="15"/>
      <c r="T64" s="15"/>
      <c r="U64" s="15"/>
      <c r="V64" s="15"/>
      <c r="W64" s="15"/>
    </row>
    <row r="65" ht="23.25" customHeight="1" spans="1:23">
      <c r="A65" s="13" t="s">
        <v>400</v>
      </c>
      <c r="B65" s="13" t="s">
        <v>442</v>
      </c>
      <c r="C65" s="13" t="s">
        <v>441</v>
      </c>
      <c r="D65" s="13" t="s">
        <v>41</v>
      </c>
      <c r="E65" s="13" t="s">
        <v>66</v>
      </c>
      <c r="F65" s="13" t="s">
        <v>67</v>
      </c>
      <c r="G65" s="13" t="s">
        <v>404</v>
      </c>
      <c r="H65" s="13" t="s">
        <v>237</v>
      </c>
      <c r="I65" s="15">
        <v>60</v>
      </c>
      <c r="J65" s="15">
        <v>60</v>
      </c>
      <c r="K65" s="15">
        <v>60</v>
      </c>
      <c r="L65" s="15"/>
      <c r="M65" s="15"/>
      <c r="N65" s="15"/>
      <c r="O65" s="15"/>
      <c r="P65" s="15"/>
      <c r="Q65" s="15"/>
      <c r="R65" s="15"/>
      <c r="S65" s="15"/>
      <c r="T65" s="15"/>
      <c r="U65" s="15"/>
      <c r="V65" s="15"/>
      <c r="W65" s="15"/>
    </row>
    <row r="66" ht="18.75" customHeight="1" spans="1:23">
      <c r="A66" s="160" t="s">
        <v>158</v>
      </c>
      <c r="B66" s="161"/>
      <c r="C66" s="161"/>
      <c r="D66" s="161"/>
      <c r="E66" s="161"/>
      <c r="F66" s="161"/>
      <c r="G66" s="161"/>
      <c r="H66" s="162"/>
      <c r="I66" s="15">
        <v>36079.298332</v>
      </c>
      <c r="J66" s="15">
        <v>30618</v>
      </c>
      <c r="K66" s="15">
        <v>12523</v>
      </c>
      <c r="L66" s="15"/>
      <c r="M66" s="15"/>
      <c r="N66" s="15"/>
      <c r="O66" s="15"/>
      <c r="P66" s="15"/>
      <c r="Q66" s="15"/>
      <c r="R66" s="15">
        <v>5461.298332</v>
      </c>
      <c r="S66" s="15"/>
      <c r="T66" s="15"/>
      <c r="U66" s="15">
        <v>30</v>
      </c>
      <c r="V66" s="15"/>
      <c r="W66" s="15">
        <v>5431.298332</v>
      </c>
    </row>
  </sheetData>
  <mergeCells count="28">
    <mergeCell ref="A2:W2"/>
    <mergeCell ref="A3:H3"/>
    <mergeCell ref="J4:M4"/>
    <mergeCell ref="N4:P4"/>
    <mergeCell ref="R4:W4"/>
    <mergeCell ref="A66:H6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2024-01-23T07:21:00Z</dcterms:created>
  <dcterms:modified xsi:type="dcterms:W3CDTF">2024-07-18T09:17:15Z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4A3736A9C08249A2A085EE67481E17B7</vt:lpwstr>
  </property>
</Properties>
</file>