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5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市对下转移支付预算表09-1" sheetId="16" r:id="rId16"/>
    <sheet name="市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'部门政府采购预算表08-1'!$A:$A,'部门政府采购预算表08-1'!$1:$1</definedName>
    <definedName name="_xlnm.Print_Titles" localSheetId="14">'政府购买服务预算表08-2'!$A:$A,'政府购买服务预算表08-2'!$1:$1</definedName>
    <definedName name="_xlnm.Print_Titles" localSheetId="15">'市对下转移支付预算表09-1'!$A:$A,'市对下转移支付预算表09-1'!$1:$1</definedName>
    <definedName name="_xlnm.Print_Titles" localSheetId="16">'市对下转移支付绩效目标表09-2'!$A:$A,'市对下转移支付绩效目标表09-2'!$1:$1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<sst xmlns="http://schemas.openxmlformats.org/spreadsheetml/2006/main" count="1323" uniqueCount="508">
  <si>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</si>
  <si>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</si>
  <si>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</si>
  <si>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</si>
  <si>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</si>
  <si>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</si>
  <si>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</si>
  <si>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</si>
  <si>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</si>
  <si>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</si>
  <si>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</si>
  <si>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</si>
  <si>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</si>
  <si>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</si>
  <si>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</si>
  <si>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</si>
  <si>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</si>
  <si>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</si>
  <si>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</si>
  <si>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</si>
  <si>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</si>
  <si>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</si>
  <si>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</si>
  <si>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</si>
  <si>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</si>
  <si>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</si>
  <si>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</si>
  <si>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</si>
  <si>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</si>
  <si>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</si>
  <si>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</si>
  <si>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</si>
  <si>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</si>
  <si>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
基金预算</t>
  </si>
  <si>
    <t>国有资本           经营预算</t>
  </si>
  <si>
    <t>财政专户                 管理资金</t>
  </si>
  <si>
    <t>单位资金</t>
  </si>
  <si>
    <t>政府性基金                   预算</t>
  </si>
  <si>
    <t>国有资本经营预算</t>
  </si>
  <si>
    <t>财政专户管理资金</t>
  </si>
  <si>
    <t>单位                  资金</t>
  </si>
  <si>
    <t>事业收入</t>
  </si>
  <si>
    <t>事业单位              经营收入</t>
  </si>
  <si>
    <t>上级补助收入</t>
  </si>
  <si>
    <t>附属单位上缴收入</t>
  </si>
  <si>
    <t>其他              收入</t>
  </si>
  <si>
    <t>321001</t>
  </si>
  <si>
    <t>中国共产党曲靖市委员会政策研究室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</si>
  <si>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</si>
  <si>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</si>
  <si>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</si>
  <si>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</si>
  <si>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</si>
  <si>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</si>
  <si>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                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</si>
  <si>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</si>
  <si>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</si>
  <si>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</si>
  <si>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</si>
  <si>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</si>
  <si>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                支出</t>
  </si>
  <si>
    <t>201</t>
  </si>
  <si>
    <t>一般公共服务支出</t>
  </si>
  <si>
    <t>20136</t>
  </si>
  <si>
    <t>其他共产党事务支出</t>
  </si>
  <si>
    <t>2013601</t>
  </si>
  <si>
    <t>行政运行</t>
  </si>
  <si>
    <t>2013602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</si>
  <si>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</si>
  <si>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</si>
  <si>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</si>
  <si>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</si>
  <si>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</si>
  <si>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</si>
  <si>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</si>
  <si>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</si>
  <si>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</si>
  <si>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</si>
  <si>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</si>
  <si>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</si>
  <si>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</si>
  <si>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</si>
  <si>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</si>
  <si>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</si>
  <si>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</si>
  <si>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</si>
  <si>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</si>
  <si>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</si>
  <si>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</si>
  <si>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</si>
  <si>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</si>
  <si>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</si>
  <si>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</si>
  <si>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</si>
  <si>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</si>
  <si>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</si>
  <si>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</si>
  <si>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</si>
  <si>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</si>
  <si>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</si>
  <si>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单位名称：中国共产党曲靖市委员会政策研究室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</si>
  <si>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</si>
  <si>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</si>
  <si>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</si>
  <si>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</si>
  <si>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</si>
  <si>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</si>
  <si>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</si>
  <si>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</si>
  <si>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</si>
  <si>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</si>
  <si>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</si>
  <si>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</si>
  <si>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</si>
  <si>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</si>
  <si>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</si>
  <si>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</si>
  <si>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</si>
  <si>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</si>
  <si>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</si>
  <si>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</si>
  <si>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</si>
  <si>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</si>
  <si>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</si>
  <si>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政府性基金预算</t>
  </si>
  <si>
    <t>部门预算支出经济分类科目</t>
  </si>
  <si>
    <t>类</t>
  </si>
  <si>
    <t>款</t>
  </si>
  <si>
    <r>
      <rPr>
        <sz val="10.5"/>
        <color rgb="FF000000"/>
        <rFont val="宋体"/>
        <charset val="134"/>
      </rPr>
      <t>基本</t>
    </r>
    <r>
      <rPr>
        <sz val="10.5"/>
        <color rgb="FF000000"/>
        <rFont val="normal"/>
        <charset val="134"/>
      </rPr>
      <t xml:space="preserve">
</t>
    </r>
    <r>
      <rPr>
        <sz val="10.5"/>
        <color rgb="FF000000"/>
        <rFont val="宋体"/>
        <charset val="134"/>
      </rPr>
      <t>支出</t>
    </r>
  </si>
  <si>
    <r>
      <rPr>
        <sz val="10.5"/>
        <color rgb="FF000000"/>
        <rFont val="宋体"/>
        <charset val="134"/>
      </rPr>
      <t>项目</t>
    </r>
    <r>
      <rPr>
        <sz val="10.5"/>
        <color rgb="FF000000"/>
        <rFont val="normal"/>
        <charset val="134"/>
      </rPr>
      <t xml:space="preserve">
</t>
    </r>
    <r>
      <rPr>
        <sz val="10.5"/>
        <color rgb="FF000000"/>
        <rFont val="宋体"/>
        <charset val="134"/>
      </rPr>
      <t>支出</t>
    </r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</si>
  <si>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</si>
  <si>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</si>
  <si>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</si>
  <si>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</si>
  <si>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</si>
  <si>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</si>
  <si>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</si>
  <si>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</si>
  <si>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</si>
  <si>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</si>
  <si>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</si>
  <si>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</si>
  <si>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</si>
  <si>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</si>
  <si>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</si>
  <si>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</si>
  <si>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</si>
  <si>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</si>
  <si>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</si>
  <si>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</si>
  <si>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</si>
  <si>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</si>
  <si>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</si>
  <si>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</si>
  <si>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</si>
  <si>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</si>
  <si>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</si>
  <si>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</si>
  <si>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</si>
  <si>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</si>
  <si>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</si>
  <si>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</si>
  <si>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07</t>
  </si>
  <si>
    <t>绩效工资</t>
  </si>
  <si>
    <t>502</t>
  </si>
  <si>
    <t>机关商品和服务支出</t>
  </si>
  <si>
    <t>08</t>
  </si>
  <si>
    <t>机关事业单位基本养老保险缴费</t>
  </si>
  <si>
    <t>办公经费</t>
  </si>
  <si>
    <t>09</t>
  </si>
  <si>
    <t>职业年金缴费</t>
  </si>
  <si>
    <t>会议费</t>
  </si>
  <si>
    <t>职工基本医疗保险缴费</t>
  </si>
  <si>
    <t>培训费</t>
  </si>
  <si>
    <t>公务员医疗补助缴费</t>
  </si>
  <si>
    <t>05</t>
  </si>
  <si>
    <t>委托业务费</t>
  </si>
  <si>
    <t>其他社会保障缴费</t>
  </si>
  <si>
    <t>06</t>
  </si>
  <si>
    <t>公务接待费</t>
  </si>
  <si>
    <t>公务用车运行维护费</t>
  </si>
  <si>
    <t>503</t>
  </si>
  <si>
    <t>机关资本性支出（一）</t>
  </si>
  <si>
    <t>302</t>
  </si>
  <si>
    <t>商品和服务支出</t>
  </si>
  <si>
    <t>设备购置</t>
  </si>
  <si>
    <t>办公费</t>
  </si>
  <si>
    <t>505</t>
  </si>
  <si>
    <t>对事业单位经常性补助</t>
  </si>
  <si>
    <t>印刷费</t>
  </si>
  <si>
    <t>咨询费</t>
  </si>
  <si>
    <t>邮电费</t>
  </si>
  <si>
    <t>509</t>
  </si>
  <si>
    <t>对个人和家庭的补助</t>
  </si>
  <si>
    <t>差旅费</t>
  </si>
  <si>
    <t>社会福利和救助</t>
  </si>
  <si>
    <t>租赁费</t>
  </si>
  <si>
    <t>离退休费</t>
  </si>
  <si>
    <t>26</t>
  </si>
  <si>
    <t>劳务费</t>
  </si>
  <si>
    <t>27</t>
  </si>
  <si>
    <t>28</t>
  </si>
  <si>
    <t>工会经费</t>
  </si>
  <si>
    <t>29</t>
  </si>
  <si>
    <t>福利费</t>
  </si>
  <si>
    <t>31</t>
  </si>
  <si>
    <t>39</t>
  </si>
  <si>
    <t>其他交通费用</t>
  </si>
  <si>
    <t>303</t>
  </si>
  <si>
    <t>离休费</t>
  </si>
  <si>
    <t>退休费</t>
  </si>
  <si>
    <t>生活补助</t>
  </si>
  <si>
    <t>医疗费补助</t>
  </si>
  <si>
    <t>310</t>
  </si>
  <si>
    <t>资本性支出</t>
  </si>
  <si>
    <t>办公设备购置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</si>
  <si>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</si>
  <si>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</si>
  <si>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</si>
  <si>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</si>
  <si>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</si>
  <si>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</si>
  <si>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</si>
  <si>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</si>
  <si>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</si>
  <si>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</si>
  <si>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</si>
  <si>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</si>
  <si>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</si>
  <si>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</si>
  <si>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</si>
  <si>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                 科目名称</t>
  </si>
  <si>
    <t>资金来源</t>
  </si>
  <si>
    <t>总计</t>
  </si>
  <si>
    <t>财政拨款结转结余</t>
  </si>
  <si>
    <t>其他收入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</si>
  <si>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</si>
  <si>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</si>
  <si>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</si>
  <si>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</si>
  <si>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</si>
  <si>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</si>
  <si>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</si>
  <si>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</si>
  <si>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530300210000000022418</t>
  </si>
  <si>
    <t>行政人员支出工资</t>
  </si>
  <si>
    <t>30101</t>
  </si>
  <si>
    <t>30102</t>
  </si>
  <si>
    <t>530300231100001520986</t>
  </si>
  <si>
    <t>公务员基础绩效奖</t>
  </si>
  <si>
    <t>30103</t>
  </si>
  <si>
    <t>530300210000000022429</t>
  </si>
  <si>
    <t>社会保障缴费（养老保险）</t>
  </si>
  <si>
    <t>30108</t>
  </si>
  <si>
    <t>530300210000000022426</t>
  </si>
  <si>
    <t>社会保障缴费（基本医疗保险）</t>
  </si>
  <si>
    <t>30110</t>
  </si>
  <si>
    <t>530300210000000022425</t>
  </si>
  <si>
    <t>社会保障缴费（工伤保险）</t>
  </si>
  <si>
    <t>30112</t>
  </si>
  <si>
    <t>530300210000000022427</t>
  </si>
  <si>
    <t>社会保障缴费（生育保险）</t>
  </si>
  <si>
    <t>530300210000000022424</t>
  </si>
  <si>
    <t>社会保障缴费（附加商业险）</t>
  </si>
  <si>
    <t>530300210000000022432</t>
  </si>
  <si>
    <t>社会保障缴费（住房公积金）</t>
  </si>
  <si>
    <t>30113</t>
  </si>
  <si>
    <t>530300231100001520998</t>
  </si>
  <si>
    <t>30217</t>
  </si>
  <si>
    <t>530300210000000022436</t>
  </si>
  <si>
    <t>30231</t>
  </si>
  <si>
    <t>530300210000000022446</t>
  </si>
  <si>
    <t>一般公用经费</t>
  </si>
  <si>
    <t>30207</t>
  </si>
  <si>
    <t>30211</t>
  </si>
  <si>
    <t>30201</t>
  </si>
  <si>
    <t>30202</t>
  </si>
  <si>
    <t>530300210000000022443</t>
  </si>
  <si>
    <t>离休公用经费</t>
  </si>
  <si>
    <t>530300210000000022445</t>
  </si>
  <si>
    <t>退休公用经费</t>
  </si>
  <si>
    <t>530300210000000022442</t>
  </si>
  <si>
    <t>30215</t>
  </si>
  <si>
    <t>530300210000000022444</t>
  </si>
  <si>
    <t>30216</t>
  </si>
  <si>
    <t>530300210000000022439</t>
  </si>
  <si>
    <t>30228</t>
  </si>
  <si>
    <t>530300210000000022440</t>
  </si>
  <si>
    <t>30229</t>
  </si>
  <si>
    <t>530300210000000022441</t>
  </si>
  <si>
    <t>公务出行租车经费</t>
  </si>
  <si>
    <t>30239</t>
  </si>
  <si>
    <t>530300210000000022437</t>
  </si>
  <si>
    <t>行政人员公务交通补贴</t>
  </si>
  <si>
    <t>530300210000000022433</t>
  </si>
  <si>
    <t>30301</t>
  </si>
  <si>
    <t>30305</t>
  </si>
  <si>
    <t>530300241100002468387</t>
  </si>
  <si>
    <t>遗属生活补助资金</t>
  </si>
  <si>
    <t>530300210000000022420</t>
  </si>
  <si>
    <t>公务员医疗费</t>
  </si>
  <si>
    <t>30111</t>
  </si>
  <si>
    <t>530300210000000022422</t>
  </si>
  <si>
    <t>离休人员医疗统筹费(行政)</t>
  </si>
  <si>
    <t>30307</t>
  </si>
  <si>
    <t>530300210000000022431</t>
  </si>
  <si>
    <t>退休公务员医疗费</t>
  </si>
  <si>
    <t>530300231100001526678</t>
  </si>
  <si>
    <t>其他人员支出</t>
  </si>
  <si>
    <t>30199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</si>
  <si>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</si>
  <si>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</si>
  <si>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</si>
  <si>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</si>
  <si>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</si>
  <si>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</si>
  <si>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</si>
  <si>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中共曲靖市委改革办专项经费</t>
  </si>
  <si>
    <t>专项业务类</t>
  </si>
  <si>
    <t>530300200000000001149</t>
  </si>
  <si>
    <t>30227</t>
  </si>
  <si>
    <t>中共曲靖市委政策研究室专项经费</t>
  </si>
  <si>
    <t>530300231100001264291</t>
  </si>
  <si>
    <t>30203</t>
  </si>
  <si>
    <t>30214</t>
  </si>
  <si>
    <t>30226</t>
  </si>
  <si>
    <t>31002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</si>
  <si>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</si>
  <si>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</si>
  <si>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</si>
  <si>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</si>
  <si>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</si>
  <si>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</si>
  <si>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</si>
  <si>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</si>
  <si>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</si>
  <si>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</si>
  <si>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                  属性</t>
  </si>
  <si>
    <t>指标内容</t>
  </si>
  <si>
    <t>中共曲靖市委政策                           研究室专项经费</t>
  </si>
  <si>
    <t>坚持围绕中心、服务大局，紧扣“四个定位”以及全市奋进新征程推动新跨越三年行动9个方面重点工作，增强出谋划策的前瞻性、预见性和主动性，认真做好重要文稿起草、专项课题调研、重点决策咨询工作，发挥好“谋事、资政、建言、献策”作用。年度内完成市委全会报告及其他重要文稿起草任务2次，开展重要课题调研12次，撰写高质量、具有可行性的调研报告6篇，向市委报送《工作专报》4期，编辑发行《珠江源经济》12期，购置办公设备5台，设备使用率90%以上，办公室租赁费623200元，社会评价满意度90%以上。</t>
  </si>
  <si>
    <t>产出指标</t>
  </si>
  <si>
    <t>数量指标</t>
  </si>
  <si>
    <t>完成市委全会报告及其他重要文稿起草任务</t>
  </si>
  <si>
    <t>&gt;=</t>
  </si>
  <si>
    <t>次</t>
  </si>
  <si>
    <t>定量指标</t>
  </si>
  <si>
    <t>反映完成市委全会报告及其他重要文稿起草任务情况</t>
  </si>
  <si>
    <t>开展调查研究次数</t>
  </si>
  <si>
    <t>反映开展重要课题调研情况</t>
  </si>
  <si>
    <t>形成调研报告数量</t>
  </si>
  <si>
    <t>个</t>
  </si>
  <si>
    <t>反映撰写调研报告情况</t>
  </si>
  <si>
    <t>编辑发行《珠江源经济》期数</t>
  </si>
  <si>
    <t>=</t>
  </si>
  <si>
    <t>期</t>
  </si>
  <si>
    <t>反映全年出版发行《珠江源经济》情况</t>
  </si>
  <si>
    <t>购置设备数量</t>
  </si>
  <si>
    <t>&lt;=</t>
  </si>
  <si>
    <t>台</t>
  </si>
  <si>
    <t>反映设备购置情况</t>
  </si>
  <si>
    <t>质量指标</t>
  </si>
  <si>
    <t>成果转化率</t>
  </si>
  <si>
    <t>90</t>
  </si>
  <si>
    <t>%</t>
  </si>
  <si>
    <t>反映研究成果转化情况
成果转化率=形成正式文件或咨询成果数量/研究报告总数量*100%</t>
  </si>
  <si>
    <t>设备使用率</t>
  </si>
  <si>
    <t>反映设备使用情况                                                              设备使用率=投入使用设备数量/购置设备数量*100%</t>
  </si>
  <si>
    <t>成本指标</t>
  </si>
  <si>
    <t>办公室租赁费</t>
  </si>
  <si>
    <t>623200</t>
  </si>
  <si>
    <t>元</t>
  </si>
  <si>
    <t>用于反映租赁费用是否超预算的情况</t>
  </si>
  <si>
    <t>效益指标</t>
  </si>
  <si>
    <t>社会效益指标</t>
  </si>
  <si>
    <t>向市委报送《工作专报》期数</t>
  </si>
  <si>
    <t>反映向市委报送《工作专报》，为市委决策服务情况</t>
  </si>
  <si>
    <t>满意度指标</t>
  </si>
  <si>
    <t>服务对象                        满意度指标</t>
  </si>
  <si>
    <t>服务对象满意度</t>
  </si>
  <si>
    <t>反映服务对象满意度情况
服务对象满意度=（对政策研究工作的整体满意的人数/问卷调查人数）*100%</t>
  </si>
  <si>
    <t>中共曲靖市委                              改革办专项经费</t>
  </si>
  <si>
    <t>牵头制定2024年改革工作要点、台账，细化工作目标、明确改革时间，通过加强改革调研、督察、考核和典型经验推广，推动改革工作责任落实和举措落地。年度内筹备市委全面深化改革委员会会议4次，开展改革工作调研6次、改革督察1次、改革培训1次，编印《曲靖改革快报》20期、改革工作学习资料2期，宣传覆盖率和相关内容知晓率达到90%以上，部门社会评价满意度达到90%以上。</t>
  </si>
  <si>
    <t>筹备市委全面深化改革委员会会议</t>
  </si>
  <si>
    <t>反映筹备筹备市委全面深化改革委员会会议情况</t>
  </si>
  <si>
    <t>改革工作调研</t>
  </si>
  <si>
    <t>反映开展改革工作调研情况</t>
  </si>
  <si>
    <t>改革工作督察</t>
  </si>
  <si>
    <t>反映开展改革工作督察情况</t>
  </si>
  <si>
    <t>编印《曲靖改革快报》</t>
  </si>
  <si>
    <t>反映编印《曲靖改革快报》情况</t>
  </si>
  <si>
    <t>开展改革培训</t>
  </si>
  <si>
    <t>反映开展改革培训情况</t>
  </si>
  <si>
    <t>编印改革工作学习资料</t>
  </si>
  <si>
    <t>反映编印改革工作学习资料情况</t>
  </si>
  <si>
    <t>宣传覆盖率</t>
  </si>
  <si>
    <t>反映改革工作宣传覆盖面情况</t>
  </si>
  <si>
    <t>相关内容知晓率</t>
  </si>
  <si>
    <t>反映改革工作宣传效果情况</t>
  </si>
  <si>
    <t>服务对象                              满意度指标</t>
  </si>
  <si>
    <t>社会评价满意度</t>
  </si>
  <si>
    <t>反映省对市改革考核，市对县（市、区）和市直有关单位考核情况</t>
  </si>
  <si>
    <t>按规定完成2024年编外人员全年工资发放工作。</t>
  </si>
  <si>
    <t>编外人员数量</t>
  </si>
  <si>
    <t>人</t>
  </si>
  <si>
    <t>反映编外人员人数情况</t>
  </si>
  <si>
    <t>时效指标</t>
  </si>
  <si>
    <t>按月发放编外人员工资</t>
  </si>
  <si>
    <t>月</t>
  </si>
  <si>
    <t>反映发放编外人员工资情况</t>
  </si>
  <si>
    <t>编外人员聘用完成率</t>
  </si>
  <si>
    <t>100</t>
  </si>
  <si>
    <t>反映编外人员聘用情况</t>
  </si>
  <si>
    <t>服务对象                            满意度指标</t>
  </si>
  <si>
    <t>编外人员满意度</t>
  </si>
  <si>
    <t>反映编外人员满意度情况</t>
  </si>
  <si>
    <t>预算05-3表</t>
  </si>
  <si>
    <t>项目支出绩效目标表（另文下达）</t>
  </si>
  <si>
    <t>指标属性</t>
  </si>
  <si>
    <t>备注：中国共产党曲靖市委员会政策研究室无另文下达的项目支出，空表列示。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</si>
  <si>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</si>
  <si>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</si>
  <si>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</si>
  <si>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</si>
  <si>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</si>
  <si>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备注：中国共产党曲靖市委员会政策研究室无政府性基金预算，空表列示。</t>
  </si>
  <si>
    <t>预算07表</t>
  </si>
  <si>
    <t>国有资本经营预算支出预算表</t>
  </si>
  <si>
    <t>本年国有资本经营预算支出</t>
  </si>
  <si>
    <t>备注：中国共产党曲靖市委员会政策研究室无国有资本经营预算，空表列示。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</si>
  <si>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</si>
  <si>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</si>
  <si>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</si>
  <si>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</si>
  <si>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</si>
  <si>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</si>
  <si>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</si>
  <si>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</si>
  <si>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</si>
  <si>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</si>
  <si>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</si>
  <si>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事业单位经营收入</t>
  </si>
  <si>
    <t>印刷服务</t>
  </si>
  <si>
    <t>C2309019901 公文用纸、资料汇编、信封印刷服务</t>
  </si>
  <si>
    <t>批</t>
  </si>
  <si>
    <t>公务用车运行维护服务</t>
  </si>
  <si>
    <t>C 服务</t>
  </si>
  <si>
    <t>A02000000 设备</t>
  </si>
  <si>
    <t>复印纸</t>
  </si>
  <si>
    <t>A05040101 复印纸</t>
  </si>
  <si>
    <t>预算08-2表</t>
  </si>
  <si>
    <t>政府购买服务预算表</t>
  </si>
  <si>
    <t>政府购买
服务项目</t>
  </si>
  <si>
    <t>政府购买服务       指导性目录代码</t>
  </si>
  <si>
    <t>基本支出/项目支出</t>
  </si>
  <si>
    <t>所属服务类别</t>
  </si>
  <si>
    <t>所属服务领域</t>
  </si>
  <si>
    <t>购买内容简述</t>
  </si>
  <si>
    <t>财政专户                  管理的
收入</t>
  </si>
  <si>
    <t>单位自筹</t>
  </si>
  <si>
    <t>其他                  收入</t>
  </si>
  <si>
    <t>合    计</t>
  </si>
  <si>
    <t>备注：中国共产党曲靖市委员会政策研究室无政府购买服务预算，空表列示。</t>
  </si>
  <si>
    <t>预算09-1表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</si>
  <si>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</si>
  <si>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</si>
  <si>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</si>
  <si>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</si>
  <si>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</si>
  <si>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</si>
  <si>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</si>
  <si>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</si>
  <si>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</si>
  <si>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</si>
  <si>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</si>
  <si>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</si>
  <si>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</si>
  <si>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</si>
  <si>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备注：中国共产党曲靖市委员会政策研究室无市对下转移支付预算，空表列示。</t>
  </si>
  <si>
    <t>预算09-2表</t>
  </si>
  <si>
    <t>市对下转移支付绩效目标表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</si>
  <si>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</si>
  <si>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</si>
  <si>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</si>
  <si>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</si>
  <si>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</si>
  <si>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</si>
  <si>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</si>
  <si>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</si>
  <si>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</si>
  <si>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</si>
  <si>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A0202 办公设备</t>
  </si>
  <si>
    <t>台式计算机</t>
  </si>
  <si>
    <t>多功能一体机</t>
  </si>
  <si>
    <t>预算11表</t>
  </si>
  <si>
    <t>上级补助项目支出预算表</t>
  </si>
  <si>
    <t>上级补助</t>
  </si>
  <si>
    <t>备注：中国共产党曲靖市委员会政策研究室无上级补助项目支出预算，空表列示。</t>
  </si>
  <si>
    <t>预算12表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</si>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</sst>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0.00_);[Red]\-0.00\ "/>
    <numFmt numFmtId="179" formatCode="#,##0.00;\-#,##0.00;;@"/>
    <numFmt numFmtId="180" formatCode="hh:mm:ss"/>
    <numFmt numFmtId="181" formatCode="#,##0;\-#,##0;;@"/>
    <numFmt numFmtId="182" formatCode="0.00_ "/>
  </numFmts>
  <fonts count="5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9"/>
      <color indexed="8"/>
      <name val="宋体"/>
      <charset val="134"/>
    </font>
    <font>
      <sz val="10"/>
      <color rgb="FF000000"/>
      <name val="Arial"/>
      <charset val="134"/>
    </font>
    <font>
      <sz val="25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3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6" applyNumberFormat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4" borderId="16" applyNumberFormat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1" fillId="0" borderId="0">
      <alignment horizontal="right"/>
    </xf>
    <xf numFmtId="0" fontId="4" fillId="0" borderId="6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27" fillId="0" borderId="0">
      <alignment horizontal="center" vertical="center"/>
    </xf>
    <xf numFmtId="0" fontId="4" fillId="0" borderId="9">
      <alignment horizontal="center" vertical="center" wrapText="1"/>
    </xf>
    <xf numFmtId="49" fontId="4" fillId="0" borderId="6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4" fillId="0" borderId="1">
      <alignment horizontal="center" vertical="center"/>
    </xf>
    <xf numFmtId="0" fontId="1" fillId="0" borderId="8">
      <alignment horizontal="center" vertical="center"/>
      <protection locked="0"/>
    </xf>
    <xf numFmtId="176" fontId="50" fillId="0" borderId="1">
      <alignment horizontal="right" vertical="center"/>
    </xf>
    <xf numFmtId="0" fontId="4" fillId="0" borderId="0">
      <alignment horizontal="left" vertical="center"/>
      <protection locked="0"/>
    </xf>
    <xf numFmtId="4" fontId="3" fillId="0" borderId="11">
      <alignment horizontal="right" vertical="center"/>
      <protection locked="0"/>
    </xf>
    <xf numFmtId="0" fontId="4" fillId="0" borderId="0"/>
    <xf numFmtId="0" fontId="1" fillId="0" borderId="6">
      <alignment horizontal="center" vertical="center" wrapText="1"/>
      <protection locked="0"/>
    </xf>
    <xf numFmtId="0" fontId="4" fillId="0" borderId="11">
      <alignment horizontal="center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11">
      <alignment horizontal="left" vertical="center"/>
    </xf>
    <xf numFmtId="0" fontId="4" fillId="0" borderId="1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7">
      <alignment horizontal="center" vertical="center"/>
    </xf>
    <xf numFmtId="0" fontId="51" fillId="0" borderId="0">
      <alignment vertical="top"/>
      <protection locked="0"/>
    </xf>
    <xf numFmtId="0" fontId="4" fillId="0" borderId="9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8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3" fillId="0" borderId="11">
      <alignment horizontal="left" vertical="center" wrapText="1"/>
    </xf>
    <xf numFmtId="0" fontId="4" fillId="0" borderId="11">
      <alignment horizontal="center" vertical="center"/>
      <protection locked="0"/>
    </xf>
    <xf numFmtId="0" fontId="1" fillId="0" borderId="0"/>
    <xf numFmtId="49" fontId="1" fillId="0" borderId="1">
      <alignment horizontal="center"/>
    </xf>
    <xf numFmtId="0" fontId="1" fillId="0" borderId="0">
      <alignment vertical="top"/>
    </xf>
    <xf numFmtId="0" fontId="2" fillId="0" borderId="0">
      <alignment horizontal="center" vertical="center"/>
    </xf>
    <xf numFmtId="0" fontId="1" fillId="0" borderId="11">
      <alignment horizontal="center" vertical="center"/>
      <protection locked="0"/>
    </xf>
    <xf numFmtId="4" fontId="3" fillId="0" borderId="11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" fillId="0" borderId="9">
      <alignment horizontal="center" vertical="center"/>
    </xf>
    <xf numFmtId="0" fontId="1" fillId="0" borderId="6">
      <alignment horizontal="center" vertical="center" wrapText="1"/>
      <protection locked="0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51" fillId="0" borderId="0">
      <alignment vertical="top"/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1" fillId="0" borderId="0"/>
    <xf numFmtId="0" fontId="4" fillId="0" borderId="6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1" fillId="0" borderId="0">
      <alignment vertical="top"/>
    </xf>
    <xf numFmtId="0" fontId="1" fillId="0" borderId="0">
      <alignment horizontal="right" vertical="center"/>
    </xf>
    <xf numFmtId="0" fontId="4" fillId="0" borderId="6">
      <alignment horizontal="center" vertical="center"/>
    </xf>
    <xf numFmtId="0" fontId="3" fillId="0" borderId="1">
      <alignment horizontal="left" vertical="center"/>
    </xf>
    <xf numFmtId="177" fontId="50" fillId="0" borderId="1">
      <alignment horizontal="right" vertical="center"/>
    </xf>
    <xf numFmtId="4" fontId="28" fillId="0" borderId="2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1" fillId="0" borderId="9">
      <alignment horizontal="center" vertical="center" wrapText="1"/>
      <protection locked="0"/>
    </xf>
    <xf numFmtId="0" fontId="4" fillId="0" borderId="2">
      <alignment horizontal="center" vertical="center"/>
    </xf>
    <xf numFmtId="0" fontId="8" fillId="0" borderId="0">
      <alignment vertical="top"/>
    </xf>
    <xf numFmtId="0" fontId="8" fillId="0" borderId="0"/>
    <xf numFmtId="0" fontId="1" fillId="0" borderId="10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1">
      <alignment horizontal="center" vertical="center"/>
    </xf>
    <xf numFmtId="0" fontId="1" fillId="0" borderId="7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8">
      <alignment horizontal="center" vertical="center"/>
      <protection locked="0"/>
    </xf>
    <xf numFmtId="10" fontId="50" fillId="0" borderId="1">
      <alignment horizontal="right" vertical="center"/>
    </xf>
    <xf numFmtId="49" fontId="10" fillId="0" borderId="0">
      <protection locked="0"/>
    </xf>
    <xf numFmtId="178" fontId="3" fillId="0" borderId="1">
      <alignment horizontal="right" vertical="center" wrapText="1"/>
      <protection locked="0"/>
    </xf>
    <xf numFmtId="0" fontId="1" fillId="0" borderId="11">
      <alignment horizontal="center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8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52" fillId="0" borderId="7">
      <alignment horizontal="center" vertical="center"/>
    </xf>
    <xf numFmtId="0" fontId="4" fillId="0" borderId="6">
      <alignment horizontal="center" vertical="center"/>
    </xf>
    <xf numFmtId="0" fontId="4" fillId="0" borderId="9">
      <alignment horizontal="center" vertical="center"/>
    </xf>
    <xf numFmtId="179" fontId="50" fillId="0" borderId="1">
      <alignment horizontal="right" vertical="center"/>
    </xf>
    <xf numFmtId="0" fontId="3" fillId="0" borderId="11">
      <alignment horizontal="left" vertical="center" wrapText="1"/>
    </xf>
    <xf numFmtId="0" fontId="4" fillId="0" borderId="0">
      <protection locked="0"/>
    </xf>
    <xf numFmtId="49" fontId="50" fillId="0" borderId="1">
      <alignment horizontal="left" vertical="center" wrapText="1"/>
    </xf>
    <xf numFmtId="49" fontId="1" fillId="0" borderId="0"/>
    <xf numFmtId="0" fontId="4" fillId="0" borderId="6">
      <alignment horizontal="center" vertical="center"/>
    </xf>
    <xf numFmtId="0" fontId="51" fillId="0" borderId="0">
      <alignment vertical="top"/>
      <protection locked="0"/>
    </xf>
    <xf numFmtId="179" fontId="50" fillId="0" borderId="1">
      <alignment horizontal="right" vertical="center"/>
    </xf>
    <xf numFmtId="180" fontId="50" fillId="0" borderId="1">
      <alignment horizontal="right" vertical="center"/>
    </xf>
    <xf numFmtId="49" fontId="1" fillId="0" borderId="0"/>
    <xf numFmtId="181" fontId="50" fillId="0" borderId="1">
      <alignment horizontal="right" vertical="center"/>
    </xf>
    <xf numFmtId="0" fontId="4" fillId="0" borderId="0"/>
    <xf numFmtId="0" fontId="4" fillId="0" borderId="6">
      <alignment horizontal="center" vertical="center"/>
    </xf>
    <xf numFmtId="0" fontId="52" fillId="0" borderId="8">
      <alignment horizontal="center" vertical="center"/>
    </xf>
    <xf numFmtId="0" fontId="8" fillId="0" borderId="1"/>
    <xf numFmtId="0" fontId="28" fillId="0" borderId="4">
      <alignment horizontal="center" vertical="center"/>
    </xf>
    <xf numFmtId="0" fontId="3" fillId="0" borderId="8">
      <alignment horizontal="right" vertical="center"/>
      <protection locked="0"/>
    </xf>
    <xf numFmtId="3" fontId="1" fillId="0" borderId="6">
      <alignment horizontal="center" vertical="center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28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8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4" fillId="0" borderId="6">
      <alignment horizontal="center" vertical="center"/>
      <protection locked="0"/>
    </xf>
    <xf numFmtId="0" fontId="8" fillId="0" borderId="1">
      <alignment horizontal="center" vertical="center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27" fillId="0" borderId="0">
      <alignment horizontal="center" vertical="center"/>
    </xf>
    <xf numFmtId="0" fontId="4" fillId="0" borderId="7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7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8">
      <alignment horizontal="center" vertical="center"/>
    </xf>
    <xf numFmtId="0" fontId="4" fillId="0" borderId="1">
      <alignment horizontal="center" vertical="center"/>
      <protection locked="0"/>
    </xf>
    <xf numFmtId="0" fontId="4" fillId="0" borderId="0"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28" fillId="0" borderId="1">
      <alignment horizontal="center" vertical="center"/>
    </xf>
    <xf numFmtId="0" fontId="1" fillId="0" borderId="8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21">
      <alignment horizontal="right" vertical="center"/>
      <protection locked="0"/>
    </xf>
    <xf numFmtId="4" fontId="28" fillId="0" borderId="1">
      <alignment horizontal="right" vertical="center"/>
    </xf>
    <xf numFmtId="0" fontId="51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21">
      <alignment horizontal="right" vertical="center"/>
    </xf>
    <xf numFmtId="4" fontId="28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51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21">
      <alignment horizontal="center" vertical="center"/>
    </xf>
    <xf numFmtId="0" fontId="1" fillId="0" borderId="0"/>
    <xf numFmtId="0" fontId="21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6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6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2" fillId="0" borderId="6">
      <alignment horizontal="center" vertical="center"/>
    </xf>
    <xf numFmtId="0" fontId="3" fillId="0" borderId="6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9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1">
      <alignment horizontal="center" vertical="center"/>
    </xf>
    <xf numFmtId="0" fontId="3" fillId="0" borderId="11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8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0" fillId="0" borderId="0">
      <alignment horizontal="right"/>
      <protection locked="0"/>
    </xf>
    <xf numFmtId="0" fontId="3" fillId="0" borderId="4">
      <alignment horizontal="left" vertical="center" wrapText="1"/>
    </xf>
    <xf numFmtId="0" fontId="28" fillId="0" borderId="1">
      <alignment horizontal="center" vertical="center"/>
    </xf>
    <xf numFmtId="0" fontId="4" fillId="0" borderId="6">
      <alignment horizontal="center" vertical="center"/>
    </xf>
    <xf numFmtId="0" fontId="4" fillId="0" borderId="2">
      <alignment horizontal="center" vertical="center"/>
    </xf>
    <xf numFmtId="0" fontId="11" fillId="0" borderId="0">
      <alignment horizontal="center" vertical="center" wrapText="1"/>
      <protection locked="0"/>
    </xf>
    <xf numFmtId="0" fontId="1" fillId="0" borderId="21">
      <alignment horizontal="center" vertical="center" wrapText="1"/>
      <protection locked="0"/>
    </xf>
    <xf numFmtId="0" fontId="28" fillId="0" borderId="1">
      <alignment horizontal="center" vertical="center"/>
      <protection locked="0"/>
    </xf>
    <xf numFmtId="0" fontId="51" fillId="0" borderId="0">
      <alignment vertical="top"/>
      <protection locked="0"/>
    </xf>
    <xf numFmtId="0" fontId="4" fillId="0" borderId="7">
      <alignment horizontal="center" vertical="center"/>
    </xf>
    <xf numFmtId="0" fontId="3" fillId="0" borderId="0">
      <alignment horizontal="left" vertical="center"/>
      <protection locked="0"/>
    </xf>
    <xf numFmtId="0" fontId="4" fillId="0" borderId="0">
      <alignment horizontal="left" vertical="center" wrapText="1"/>
    </xf>
    <xf numFmtId="0" fontId="53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3" fillId="0" borderId="11">
      <alignment horizontal="left" vertical="center" wrapText="1"/>
    </xf>
    <xf numFmtId="0" fontId="1" fillId="0" borderId="11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1">
      <alignment horizontal="right" vertical="center"/>
    </xf>
    <xf numFmtId="3" fontId="4" fillId="0" borderId="11">
      <alignment horizontal="center" vertical="center"/>
    </xf>
    <xf numFmtId="0" fontId="1" fillId="0" borderId="0">
      <alignment vertical="top"/>
      <protection locked="0"/>
    </xf>
    <xf numFmtId="0" fontId="4" fillId="0" borderId="7">
      <alignment horizontal="center" vertical="center"/>
    </xf>
    <xf numFmtId="0" fontId="4" fillId="0" borderId="11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8">
      <alignment horizontal="center" vertical="center"/>
    </xf>
    <xf numFmtId="0" fontId="1" fillId="0" borderId="9">
      <alignment horizontal="center" vertical="center"/>
    </xf>
    <xf numFmtId="0" fontId="3" fillId="0" borderId="7">
      <alignment horizontal="left" vertical="center"/>
      <protection locked="0"/>
    </xf>
    <xf numFmtId="0" fontId="4" fillId="0" borderId="6">
      <alignment horizontal="center" vertical="center"/>
      <protection locked="0"/>
    </xf>
    <xf numFmtId="3" fontId="4" fillId="0" borderId="11">
      <alignment horizontal="center" vertical="center"/>
      <protection locked="0"/>
    </xf>
    <xf numFmtId="0" fontId="1" fillId="0" borderId="9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7">
      <alignment horizontal="center" vertical="center" wrapText="1"/>
    </xf>
    <xf numFmtId="0" fontId="4" fillId="0" borderId="8">
      <alignment horizontal="center" vertical="center" wrapText="1"/>
    </xf>
    <xf numFmtId="0" fontId="1" fillId="0" borderId="0">
      <protection locked="0"/>
    </xf>
    <xf numFmtId="0" fontId="4" fillId="0" borderId="7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51" fillId="0" borderId="0">
      <alignment vertical="top"/>
      <protection locked="0"/>
    </xf>
    <xf numFmtId="0" fontId="4" fillId="0" borderId="0">
      <protection locked="0"/>
    </xf>
    <xf numFmtId="0" fontId="4" fillId="0" borderId="6">
      <alignment horizontal="center" vertical="center" wrapText="1"/>
      <protection locked="0"/>
    </xf>
    <xf numFmtId="3" fontId="4" fillId="0" borderId="11">
      <alignment horizontal="center"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1">
      <alignment horizontal="center" vertical="top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8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28" fillId="0" borderId="1">
      <alignment horizontal="right" vertical="center"/>
    </xf>
    <xf numFmtId="0" fontId="4" fillId="0" borderId="8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7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8" fillId="0" borderId="1">
      <alignment horizontal="right" vertical="center"/>
    </xf>
    <xf numFmtId="0" fontId="51" fillId="0" borderId="0">
      <alignment vertical="top"/>
      <protection locked="0"/>
    </xf>
    <xf numFmtId="49" fontId="1" fillId="0" borderId="0"/>
    <xf numFmtId="0" fontId="11" fillId="0" borderId="0">
      <alignment horizontal="center" vertical="center"/>
    </xf>
    <xf numFmtId="49" fontId="4" fillId="0" borderId="6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6">
      <alignment horizontal="center" vertical="center"/>
    </xf>
    <xf numFmtId="49" fontId="4" fillId="0" borderId="8">
      <alignment horizontal="center" vertical="center" wrapText="1"/>
    </xf>
    <xf numFmtId="0" fontId="1" fillId="0" borderId="8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8">
      <alignment horizontal="center" vertical="center"/>
    </xf>
    <xf numFmtId="0" fontId="4" fillId="0" borderId="7">
      <alignment horizontal="center" vertical="center"/>
    </xf>
    <xf numFmtId="0" fontId="3" fillId="0" borderId="0">
      <alignment horizontal="right"/>
    </xf>
    <xf numFmtId="0" fontId="4" fillId="0" borderId="9">
      <alignment horizontal="center" vertical="center"/>
    </xf>
    <xf numFmtId="0" fontId="4" fillId="0" borderId="11">
      <alignment horizontal="center" vertical="center"/>
    </xf>
    <xf numFmtId="0" fontId="1" fillId="0" borderId="1">
      <alignment horizontal="center"/>
    </xf>
    <xf numFmtId="0" fontId="51" fillId="0" borderId="0">
      <alignment vertical="top"/>
      <protection locked="0"/>
    </xf>
    <xf numFmtId="49" fontId="1" fillId="0" borderId="0">
      <alignment horizontal="center"/>
    </xf>
    <xf numFmtId="0" fontId="4" fillId="0" borderId="7">
      <alignment horizontal="center" vertical="center"/>
    </xf>
    <xf numFmtId="49" fontId="4" fillId="0" borderId="7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6">
      <alignment horizontal="center" vertical="center"/>
    </xf>
    <xf numFmtId="0" fontId="4" fillId="0" borderId="1">
      <alignment horizontal="center" vertical="center"/>
    </xf>
    <xf numFmtId="0" fontId="18" fillId="0" borderId="6">
      <alignment horizontal="center" vertical="center" wrapText="1"/>
    </xf>
    <xf numFmtId="4" fontId="3" fillId="0" borderId="6">
      <alignment horizontal="right" vertical="center"/>
    </xf>
    <xf numFmtId="0" fontId="4" fillId="0" borderId="8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51" fillId="0" borderId="0">
      <alignment vertical="top"/>
      <protection locked="0"/>
    </xf>
    <xf numFmtId="0" fontId="4" fillId="0" borderId="7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0"/>
    <xf numFmtId="0" fontId="1" fillId="0" borderId="1"/>
    <xf numFmtId="0" fontId="4" fillId="0" borderId="7">
      <alignment horizontal="center" vertical="center"/>
    </xf>
    <xf numFmtId="0" fontId="4" fillId="0" borderId="8">
      <alignment horizontal="center" vertical="center"/>
      <protection locked="0"/>
    </xf>
    <xf numFmtId="0" fontId="4" fillId="0" borderId="8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8">
      <alignment horizontal="center" vertical="center"/>
    </xf>
    <xf numFmtId="0" fontId="1" fillId="0" borderId="8">
      <alignment horizontal="center"/>
    </xf>
    <xf numFmtId="0" fontId="4" fillId="0" borderId="7">
      <alignment horizontal="center" vertical="center" wrapText="1"/>
      <protection locked="0"/>
    </xf>
    <xf numFmtId="0" fontId="51" fillId="0" borderId="0">
      <alignment vertical="top"/>
      <protection locked="0"/>
    </xf>
    <xf numFmtId="0" fontId="1" fillId="0" borderId="1">
      <alignment horizontal="center"/>
    </xf>
    <xf numFmtId="49" fontId="10" fillId="0" borderId="0">
      <protection locked="0"/>
    </xf>
    <xf numFmtId="0" fontId="3" fillId="0" borderId="0">
      <alignment horizontal="right" vertical="center"/>
      <protection locked="0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6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7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8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2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7">
      <alignment horizontal="center" vertical="center"/>
    </xf>
    <xf numFmtId="0" fontId="4" fillId="0" borderId="11">
      <alignment horizontal="center" vertical="center" wrapText="1"/>
    </xf>
    <xf numFmtId="0" fontId="4" fillId="0" borderId="22">
      <alignment horizontal="center" vertical="center"/>
    </xf>
    <xf numFmtId="0" fontId="4" fillId="0" borderId="11">
      <alignment horizontal="center" vertical="center"/>
    </xf>
    <xf numFmtId="0" fontId="3" fillId="0" borderId="12">
      <alignment horizontal="left" vertical="center"/>
    </xf>
    <xf numFmtId="0" fontId="4" fillId="0" borderId="9">
      <alignment horizontal="center" vertical="center" wrapText="1"/>
      <protection locked="0"/>
    </xf>
    <xf numFmtId="0" fontId="4" fillId="0" borderId="8">
      <alignment horizontal="center" vertical="center"/>
    </xf>
    <xf numFmtId="0" fontId="3" fillId="0" borderId="0">
      <alignment horizontal="right" vertical="center"/>
    </xf>
    <xf numFmtId="0" fontId="4" fillId="0" borderId="11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1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51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1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1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51" fillId="0" borderId="0">
      <alignment vertical="top"/>
      <protection locked="0"/>
    </xf>
    <xf numFmtId="0" fontId="4" fillId="0" borderId="8">
      <alignment horizontal="center" vertical="center"/>
    </xf>
    <xf numFmtId="0" fontId="10" fillId="0" borderId="0">
      <alignment horizontal="right"/>
      <protection locked="0"/>
    </xf>
    <xf numFmtId="0" fontId="11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7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8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8">
      <alignment horizontal="center" vertical="center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8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11" fillId="0" borderId="0">
      <alignment horizontal="center" vertical="center"/>
    </xf>
    <xf numFmtId="178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1">
      <alignment horizontal="center" vertical="center" wrapText="1"/>
    </xf>
    <xf numFmtId="0" fontId="4" fillId="0" borderId="11">
      <alignment horizontal="center" vertical="center"/>
    </xf>
    <xf numFmtId="0" fontId="4" fillId="0" borderId="7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1">
      <alignment horizontal="right" vertical="center"/>
    </xf>
    <xf numFmtId="0" fontId="2" fillId="0" borderId="0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7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8">
      <alignment horizontal="center" vertical="center" wrapText="1"/>
    </xf>
    <xf numFmtId="0" fontId="51" fillId="0" borderId="0">
      <alignment vertical="top"/>
      <protection locked="0"/>
    </xf>
    <xf numFmtId="0" fontId="3" fillId="0" borderId="6">
      <alignment horizontal="center" vertical="center" wrapText="1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21">
      <alignment horizontal="center" vertical="center"/>
    </xf>
    <xf numFmtId="0" fontId="3" fillId="0" borderId="11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7">
      <alignment horizontal="center" vertical="center" wrapText="1"/>
      <protection locked="0"/>
    </xf>
    <xf numFmtId="0" fontId="4" fillId="0" borderId="7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1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7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8">
      <alignment horizontal="center" vertical="center" wrapText="1"/>
    </xf>
    <xf numFmtId="0" fontId="1" fillId="0" borderId="4">
      <alignment vertical="center"/>
    </xf>
    <xf numFmtId="0" fontId="51" fillId="0" borderId="0">
      <alignment vertical="top"/>
      <protection locked="0"/>
    </xf>
    <xf numFmtId="0" fontId="2" fillId="0" borderId="0">
      <alignment horizontal="center" vertical="center"/>
    </xf>
    <xf numFmtId="0" fontId="1" fillId="0" borderId="0"/>
    <xf numFmtId="0" fontId="5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54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4" fontId="4" fillId="0" borderId="6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0">
      <alignment horizontal="right" wrapText="1"/>
    </xf>
    <xf numFmtId="0" fontId="8" fillId="0" borderId="0">
      <alignment vertical="top"/>
    </xf>
    <xf numFmtId="0" fontId="4" fillId="0" borderId="22">
      <alignment horizontal="center" vertical="center" wrapText="1"/>
    </xf>
    <xf numFmtId="0" fontId="4" fillId="0" borderId="0">
      <protection locked="0"/>
    </xf>
    <xf numFmtId="4" fontId="4" fillId="0" borderId="6">
      <alignment vertical="center"/>
    </xf>
    <xf numFmtId="0" fontId="8" fillId="0" borderId="0"/>
    <xf numFmtId="0" fontId="4" fillId="0" borderId="6">
      <alignment horizontal="center" vertical="center"/>
      <protection locked="0"/>
    </xf>
    <xf numFmtId="0" fontId="1" fillId="0" borderId="1">
      <alignment horizontal="center"/>
    </xf>
    <xf numFmtId="0" fontId="4" fillId="0" borderId="0"/>
    <xf numFmtId="0" fontId="51" fillId="0" borderId="0">
      <alignment vertical="top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1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8">
      <alignment vertical="center" wrapText="1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7">
      <alignment horizontal="center" vertical="center" wrapText="1"/>
    </xf>
    <xf numFmtId="0" fontId="51" fillId="0" borderId="0">
      <alignment vertical="top"/>
      <protection locked="0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8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7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8">
      <alignment horizontal="left" vertical="center"/>
    </xf>
    <xf numFmtId="0" fontId="3" fillId="0" borderId="1">
      <alignment horizontal="right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7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6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8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7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8">
      <alignment horizontal="center" vertical="center"/>
    </xf>
    <xf numFmtId="0" fontId="1" fillId="0" borderId="1">
      <alignment horizontal="center" vertical="center"/>
      <protection locked="0"/>
    </xf>
    <xf numFmtId="0" fontId="51" fillId="0" borderId="0">
      <alignment vertical="top"/>
      <protection locked="0"/>
    </xf>
    <xf numFmtId="0" fontId="29" fillId="0" borderId="0"/>
    <xf numFmtId="0" fontId="50" fillId="0" borderId="0">
      <alignment vertical="top"/>
      <protection locked="0"/>
    </xf>
  </cellStyleXfs>
  <cellXfs count="394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2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center" vertical="center"/>
    </xf>
    <xf numFmtId="49" fontId="5" fillId="0" borderId="1" xfId="142" applyNumberFormat="1" applyFont="1" applyBorder="1" applyAlignment="1">
      <alignment horizontal="left" vertical="center" wrapText="1"/>
    </xf>
    <xf numFmtId="49" fontId="5" fillId="0" borderId="1" xfId="142" applyNumberFormat="1" applyFont="1" applyBorder="1" applyAlignment="1">
      <alignment horizontal="center" vertical="center" wrapText="1"/>
    </xf>
    <xf numFmtId="0" fontId="3" fillId="0" borderId="1" xfId="521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6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8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2" applyFont="1" applyBorder="1">
      <alignment horizontal="center" vertical="center" wrapText="1"/>
    </xf>
    <xf numFmtId="0" fontId="4" fillId="0" borderId="3" xfId="632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4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179" fontId="5" fillId="0" borderId="1" xfId="0" applyNumberFormat="1" applyFont="1" applyBorder="1" applyAlignment="1">
      <alignment horizontal="right" vertical="center"/>
    </xf>
    <xf numFmtId="49" fontId="5" fillId="0" borderId="2" xfId="142" applyNumberFormat="1" applyFont="1" applyBorder="1">
      <alignment horizontal="left" vertical="center" wrapText="1"/>
    </xf>
    <xf numFmtId="179" fontId="5" fillId="0" borderId="2" xfId="0" applyNumberFormat="1" applyFont="1" applyBorder="1" applyAlignment="1">
      <alignment horizontal="right" vertical="center"/>
    </xf>
    <xf numFmtId="0" fontId="1" fillId="0" borderId="5" xfId="63" applyFont="1" applyBorder="1">
      <alignment horizontal="center" vertical="center" wrapText="1"/>
      <protection locked="0"/>
    </xf>
    <xf numFmtId="0" fontId="3" fillId="0" borderId="5" xfId="628" applyFont="1" applyBorder="1">
      <alignment horizontal="left" vertical="center"/>
    </xf>
    <xf numFmtId="0" fontId="3" fillId="0" borderId="5" xfId="635" applyFont="1" applyBorder="1">
      <alignment horizontal="left" vertical="center"/>
    </xf>
    <xf numFmtId="179" fontId="5" fillId="0" borderId="5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justify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6" xfId="651" applyFont="1" applyBorder="1">
      <alignment horizontal="center" vertical="center"/>
    </xf>
    <xf numFmtId="0" fontId="4" fillId="0" borderId="7" xfId="659" applyFont="1" applyBorder="1">
      <alignment horizontal="center" vertical="center"/>
    </xf>
    <xf numFmtId="0" fontId="4" fillId="0" borderId="8" xfId="662" applyFont="1" applyBorder="1">
      <alignment horizontal="center" vertical="center"/>
    </xf>
    <xf numFmtId="0" fontId="3" fillId="0" borderId="0" xfId="617" applyFont="1" applyBorder="1">
      <alignment horizontal="right" vertical="center"/>
    </xf>
    <xf numFmtId="0" fontId="6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50" applyFont="1" applyBorder="1">
      <alignment horizontal="center" vertical="center" wrapText="1"/>
    </xf>
    <xf numFmtId="0" fontId="4" fillId="0" borderId="5" xfId="610" applyFont="1" applyBorder="1">
      <alignment horizontal="center" vertical="center" wrapText="1"/>
    </xf>
    <xf numFmtId="0" fontId="4" fillId="0" borderId="5" xfId="613" applyFont="1" applyBorder="1">
      <alignment horizontal="center" vertical="center" wrapText="1"/>
    </xf>
    <xf numFmtId="0" fontId="4" fillId="0" borderId="5" xfId="618" applyFont="1" applyBorder="1">
      <alignment horizontal="center" vertical="center" wrapText="1"/>
    </xf>
    <xf numFmtId="0" fontId="4" fillId="0" borderId="5" xfId="654" applyFont="1" applyBorder="1">
      <alignment horizontal="center" vertical="center" wrapText="1"/>
    </xf>
    <xf numFmtId="0" fontId="4" fillId="0" borderId="5" xfId="604" applyFont="1" applyBorder="1">
      <alignment horizontal="center" vertical="center" wrapText="1"/>
    </xf>
    <xf numFmtId="0" fontId="4" fillId="0" borderId="5" xfId="604" applyFont="1" applyBorder="1" applyAlignment="1">
      <alignment horizontal="center" vertical="center" wrapText="1"/>
    </xf>
    <xf numFmtId="0" fontId="3" fillId="0" borderId="5" xfId="666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182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5" xfId="606" applyFont="1" applyBorder="1">
      <alignment horizontal="center" vertical="center" wrapText="1"/>
      <protection locked="0"/>
    </xf>
    <xf numFmtId="0" fontId="3" fillId="0" borderId="5" xfId="609" applyFont="1" applyBorder="1">
      <alignment vertical="center" wrapText="1"/>
      <protection locked="0"/>
    </xf>
    <xf numFmtId="49" fontId="5" fillId="0" borderId="5" xfId="142" applyNumberFormat="1" applyFont="1" applyBorder="1">
      <alignment horizontal="left" vertical="center" wrapText="1"/>
    </xf>
    <xf numFmtId="179" fontId="5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04" applyFont="1" applyBorder="1">
      <alignment horizontal="center" vertical="center" wrapText="1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0" fillId="0" borderId="2" xfId="0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4" applyFont="1" applyBorder="1">
      <alignment horizontal="right" vertical="center"/>
    </xf>
    <xf numFmtId="0" fontId="8" fillId="0" borderId="0" xfId="577" applyFont="1" applyBorder="1">
      <alignment vertical="top"/>
    </xf>
    <xf numFmtId="0" fontId="9" fillId="0" borderId="0" xfId="560" applyFont="1" applyBorder="1">
      <alignment horizontal="center" vertical="center" wrapText="1"/>
    </xf>
    <xf numFmtId="0" fontId="9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6" applyFont="1" applyBorder="1">
      <alignment horizontal="right" wrapText="1"/>
    </xf>
    <xf numFmtId="0" fontId="4" fillId="0" borderId="0" xfId="579" applyFont="1" applyBorder="1">
      <protection locked="0"/>
    </xf>
    <xf numFmtId="0" fontId="4" fillId="0" borderId="1" xfId="578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565" applyFont="1" applyBorder="1">
      <alignment vertical="center" wrapText="1"/>
    </xf>
    <xf numFmtId="0" fontId="4" fillId="0" borderId="5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4" fillId="0" borderId="0" xfId="586" applyFont="1" applyBorder="1">
      <alignment horizontal="right" vertical="center"/>
      <protection locked="0"/>
    </xf>
    <xf numFmtId="0" fontId="1" fillId="0" borderId="0" xfId="522" applyFont="1" applyBorder="1">
      <alignment wrapText="1"/>
    </xf>
    <xf numFmtId="0" fontId="1" fillId="0" borderId="0" xfId="422" applyFont="1" applyBorder="1">
      <protection locked="0"/>
    </xf>
    <xf numFmtId="0" fontId="2" fillId="0" borderId="0" xfId="402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9" xfId="408" applyFont="1" applyBorder="1" applyAlignment="1">
      <alignment horizontal="center" vertical="center" wrapText="1"/>
    </xf>
    <xf numFmtId="0" fontId="4" fillId="0" borderId="9" xfId="408" applyFont="1" applyBorder="1">
      <alignment horizontal="center" vertical="center" wrapText="1"/>
    </xf>
    <xf numFmtId="0" fontId="4" fillId="0" borderId="9" xfId="418" applyFont="1" applyBorder="1">
      <alignment horizontal="center" vertical="center" wrapText="1"/>
      <protection locked="0"/>
    </xf>
    <xf numFmtId="0" fontId="4" fillId="0" borderId="7" xfId="613" applyFont="1" applyBorder="1">
      <alignment horizontal="center" vertical="center" wrapText="1"/>
    </xf>
    <xf numFmtId="0" fontId="4" fillId="0" borderId="10" xfId="411" applyFont="1" applyBorder="1">
      <alignment horizontal="center" vertical="center" wrapText="1"/>
    </xf>
    <xf numFmtId="0" fontId="4" fillId="0" borderId="10" xfId="68" applyFont="1" applyBorder="1">
      <alignment horizontal="center" vertical="center" wrapText="1"/>
      <protection locked="0"/>
    </xf>
    <xf numFmtId="0" fontId="4" fillId="0" borderId="11" xfId="414" applyFont="1" applyBorder="1">
      <alignment horizontal="center" vertical="center" wrapText="1"/>
    </xf>
    <xf numFmtId="0" fontId="4" fillId="0" borderId="11" xfId="421" applyFont="1" applyBorder="1">
      <alignment horizontal="center" vertical="center" wrapText="1"/>
      <protection locked="0"/>
    </xf>
    <xf numFmtId="0" fontId="3" fillId="0" borderId="11" xfId="140" applyFont="1" applyBorder="1">
      <alignment horizontal="left" vertical="center" wrapText="1"/>
    </xf>
    <xf numFmtId="0" fontId="3" fillId="0" borderId="11" xfId="425" applyFont="1" applyBorder="1">
      <alignment horizontal="right" vertical="center"/>
      <protection locked="0"/>
    </xf>
    <xf numFmtId="0" fontId="3" fillId="0" borderId="5" xfId="528" applyFont="1" applyBorder="1">
      <alignment horizontal="center" vertical="center"/>
    </xf>
    <xf numFmtId="0" fontId="3" fillId="0" borderId="5" xfId="417" applyFont="1" applyBorder="1">
      <alignment horizontal="left" vertical="center"/>
    </xf>
    <xf numFmtId="0" fontId="3" fillId="0" borderId="5" xfId="67" applyFont="1" applyBorder="1">
      <alignment horizontal="left" vertical="center"/>
    </xf>
    <xf numFmtId="0" fontId="3" fillId="0" borderId="5" xfId="425" applyFont="1" applyBorder="1">
      <alignment horizontal="right" vertical="center"/>
      <protection locked="0"/>
    </xf>
    <xf numFmtId="0" fontId="3" fillId="0" borderId="0" xfId="539" applyFont="1" applyBorder="1">
      <alignment vertical="top" wrapText="1"/>
      <protection locked="0"/>
    </xf>
    <xf numFmtId="0" fontId="2" fillId="0" borderId="0" xfId="530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7" xfId="532" applyFont="1" applyBorder="1">
      <alignment horizontal="center" vertical="center" wrapText="1"/>
      <protection locked="0"/>
    </xf>
    <xf numFmtId="0" fontId="4" fillId="0" borderId="7" xfId="542" applyFont="1" applyBorder="1">
      <alignment horizontal="center" vertical="center"/>
      <protection locked="0"/>
    </xf>
    <xf numFmtId="0" fontId="4" fillId="0" borderId="10" xfId="68" applyFont="1" applyBorder="1" applyAlignment="1">
      <alignment horizontal="center" vertical="center" wrapText="1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5" applyFont="1" applyBorder="1">
      <alignment horizontal="center" vertical="center"/>
      <protection locked="0"/>
    </xf>
    <xf numFmtId="0" fontId="3" fillId="0" borderId="0" xfId="549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4" fillId="0" borderId="8" xfId="618" applyFont="1" applyBorder="1">
      <alignment horizontal="center" vertical="center" wrapText="1"/>
    </xf>
    <xf numFmtId="0" fontId="4" fillId="0" borderId="12" xfId="546" applyFont="1" applyBorder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2" fillId="0" borderId="0" xfId="638" applyFont="1" applyBorder="1" applyAlignment="1">
      <alignment horizontal="center" vertical="center"/>
    </xf>
    <xf numFmtId="0" fontId="4" fillId="0" borderId="0" xfId="658" applyFont="1" applyBorder="1" applyAlignment="1">
      <alignment horizontal="center"/>
    </xf>
    <xf numFmtId="0" fontId="4" fillId="0" borderId="5" xfId="408" applyFont="1" applyBorder="1">
      <alignment horizontal="center" vertical="center" wrapText="1"/>
    </xf>
    <xf numFmtId="0" fontId="4" fillId="0" borderId="5" xfId="408" applyFont="1" applyBorder="1" applyAlignment="1">
      <alignment horizontal="center" vertical="center" wrapText="1"/>
    </xf>
    <xf numFmtId="0" fontId="4" fillId="0" borderId="5" xfId="652" applyFont="1" applyBorder="1">
      <alignment horizontal="center" vertical="center" wrapText="1"/>
    </xf>
    <xf numFmtId="0" fontId="4" fillId="0" borderId="5" xfId="411" applyFont="1" applyBorder="1">
      <alignment horizontal="center" vertical="center" wrapText="1"/>
    </xf>
    <xf numFmtId="0" fontId="4" fillId="0" borderId="5" xfId="411" applyFont="1" applyBorder="1" applyAlignment="1">
      <alignment horizontal="center" vertical="center" wrapText="1"/>
    </xf>
    <xf numFmtId="0" fontId="4" fillId="0" borderId="5" xfId="414" applyFont="1" applyBorder="1">
      <alignment horizontal="center" vertical="center" wrapText="1"/>
    </xf>
    <xf numFmtId="0" fontId="4" fillId="0" borderId="5" xfId="414" applyFont="1" applyBorder="1" applyAlignment="1">
      <alignment horizontal="center" vertical="center" wrapText="1"/>
    </xf>
    <xf numFmtId="0" fontId="4" fillId="0" borderId="5" xfId="655" applyFont="1" applyBorder="1">
      <alignment horizontal="center" vertical="center"/>
    </xf>
    <xf numFmtId="0" fontId="4" fillId="0" borderId="5" xfId="499" applyFont="1" applyBorder="1">
      <alignment horizontal="center" vertical="center"/>
    </xf>
    <xf numFmtId="0" fontId="4" fillId="0" borderId="5" xfId="499" applyFont="1" applyBorder="1" applyAlignment="1">
      <alignment horizontal="center" vertical="center"/>
    </xf>
    <xf numFmtId="0" fontId="4" fillId="0" borderId="5" xfId="77" applyFont="1" applyBorder="1">
      <alignment horizontal="center" vertical="center"/>
      <protection locked="0"/>
    </xf>
    <xf numFmtId="0" fontId="3" fillId="0" borderId="5" xfId="140" applyFont="1" applyBorder="1">
      <alignment horizontal="left" vertical="center" wrapText="1"/>
    </xf>
    <xf numFmtId="0" fontId="3" fillId="0" borderId="5" xfId="140" applyFont="1" applyBorder="1" applyAlignment="1">
      <alignment horizontal="center" vertical="center" wrapText="1"/>
    </xf>
    <xf numFmtId="0" fontId="3" fillId="0" borderId="5" xfId="536" applyFont="1" applyBorder="1">
      <alignment horizontal="right" vertical="center"/>
    </xf>
    <xf numFmtId="49" fontId="5" fillId="0" borderId="5" xfId="142" applyNumberFormat="1" applyFont="1" applyBorder="1" applyAlignment="1">
      <alignment horizontal="center" vertical="center" wrapText="1"/>
    </xf>
    <xf numFmtId="0" fontId="3" fillId="0" borderId="5" xfId="417" applyFont="1" applyBorder="1" applyAlignment="1">
      <alignment horizontal="center" vertical="center"/>
    </xf>
    <xf numFmtId="0" fontId="4" fillId="0" borderId="5" xfId="532" applyFont="1" applyBorder="1">
      <alignment horizontal="center" vertical="center" wrapText="1"/>
      <protection locked="0"/>
    </xf>
    <xf numFmtId="0" fontId="4" fillId="0" borderId="5" xfId="542" applyFont="1" applyBorder="1">
      <alignment horizontal="center" vertical="center"/>
      <protection locked="0"/>
    </xf>
    <xf numFmtId="0" fontId="4" fillId="0" borderId="5" xfId="68" applyFont="1" applyBorder="1">
      <alignment horizontal="center" vertical="center" wrapText="1"/>
      <protection locked="0"/>
    </xf>
    <xf numFmtId="0" fontId="4" fillId="0" borderId="5" xfId="534" applyFont="1" applyBorder="1">
      <alignment horizontal="center" vertical="center" wrapText="1"/>
    </xf>
    <xf numFmtId="0" fontId="4" fillId="0" borderId="5" xfId="545" applyFont="1" applyBorder="1">
      <alignment horizontal="center" vertical="center"/>
      <protection locked="0"/>
    </xf>
    <xf numFmtId="0" fontId="4" fillId="0" borderId="5" xfId="546" applyFont="1" applyBorder="1">
      <alignment horizontal="center" vertical="center" wrapText="1"/>
      <protection locked="0"/>
    </xf>
    <xf numFmtId="0" fontId="4" fillId="0" borderId="5" xfId="421" applyFont="1" applyBorder="1">
      <alignment horizontal="center" vertical="center" wrapText="1"/>
      <protection locked="0"/>
    </xf>
    <xf numFmtId="0" fontId="4" fillId="0" borderId="5" xfId="592" applyFont="1" applyBorder="1">
      <alignment horizontal="center" vertical="center" wrapText="1"/>
      <protection locked="0"/>
    </xf>
    <xf numFmtId="0" fontId="3" fillId="0" borderId="0" xfId="666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horizontal="right"/>
    </xf>
    <xf numFmtId="0" fontId="10" fillId="0" borderId="0" xfId="248" applyFont="1" applyBorder="1">
      <alignment horizontal="right"/>
      <protection locked="0"/>
    </xf>
    <xf numFmtId="49" fontId="10" fillId="0" borderId="0" xfId="377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 applyAlignment="1">
      <alignment horizontal="right" vertical="center"/>
    </xf>
    <xf numFmtId="0" fontId="11" fillId="0" borderId="0" xfId="253" applyFont="1" applyBorder="1">
      <alignment horizontal="center" vertical="center" wrapText="1"/>
      <protection locked="0"/>
    </xf>
    <xf numFmtId="0" fontId="11" fillId="0" borderId="0" xfId="486" applyFont="1" applyBorder="1">
      <alignment horizontal="center" vertical="center"/>
      <protection locked="0"/>
    </xf>
    <xf numFmtId="0" fontId="11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2" applyFont="1" applyBorder="1">
      <alignment horizontal="center" vertical="center"/>
      <protection locked="0"/>
    </xf>
    <xf numFmtId="49" fontId="4" fillId="0" borderId="2" xfId="379" applyNumberFormat="1" applyFont="1" applyBorder="1">
      <alignment horizontal="center" vertical="center" wrapText="1"/>
      <protection locked="0"/>
    </xf>
    <xf numFmtId="0" fontId="4" fillId="0" borderId="3" xfId="51" applyFont="1" applyBorder="1">
      <alignment horizontal="center" vertical="center"/>
      <protection locked="0"/>
    </xf>
    <xf numFmtId="49" fontId="4" fillId="0" borderId="3" xfId="381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3" fillId="0" borderId="2" xfId="644" applyFont="1" applyBorder="1">
      <alignment horizontal="left" vertical="center" wrapText="1"/>
      <protection locked="0"/>
    </xf>
    <xf numFmtId="0" fontId="1" fillId="0" borderId="5" xfId="311" applyFont="1" applyBorder="1">
      <alignment horizontal="center" vertical="center"/>
      <protection locked="0"/>
    </xf>
    <xf numFmtId="0" fontId="1" fillId="0" borderId="5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49" fontId="4" fillId="0" borderId="1" xfId="379" applyNumberFormat="1" applyFont="1" applyBorder="1">
      <alignment horizontal="center" vertical="center" wrapText="1"/>
      <protection locked="0"/>
    </xf>
    <xf numFmtId="49" fontId="4" fillId="0" borderId="1" xfId="381" applyNumberFormat="1" applyFont="1" applyBorder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6" fillId="0" borderId="0" xfId="538" applyFont="1" applyBorder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4" fillId="0" borderId="5" xfId="589" applyFont="1" applyBorder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/>
    <xf numFmtId="0" fontId="3" fillId="0" borderId="5" xfId="605" applyFont="1" applyBorder="1">
      <alignment vertical="center" wrapText="1"/>
    </xf>
    <xf numFmtId="0" fontId="3" fillId="0" borderId="5" xfId="593" applyFont="1" applyBorder="1">
      <alignment horizontal="center" vertical="center" wrapText="1"/>
    </xf>
    <xf numFmtId="0" fontId="3" fillId="0" borderId="5" xfId="596" applyFont="1" applyBorder="1">
      <alignment horizontal="center" vertical="center"/>
      <protection locked="0"/>
    </xf>
    <xf numFmtId="0" fontId="3" fillId="0" borderId="5" xfId="625" applyFont="1" applyBorder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NumberFormat="1" applyFont="1" applyAlignment="1">
      <alignment horizontal="justify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5" xfId="589" applyFont="1" applyBorder="1" applyAlignment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vertical="center" wrapText="1"/>
    </xf>
    <xf numFmtId="49" fontId="5" fillId="0" borderId="5" xfId="142" applyNumberFormat="1" applyFont="1" applyBorder="1" applyAlignment="1">
      <alignment horizontal="justify" vertical="center" wrapText="1"/>
    </xf>
    <xf numFmtId="49" fontId="5" fillId="0" borderId="5" xfId="142" applyNumberFormat="1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652" applyFont="1" applyBorder="1" applyAlignment="1">
      <alignment horizontal="center" vertical="center" wrapText="1"/>
    </xf>
    <xf numFmtId="0" fontId="1" fillId="0" borderId="5" xfId="643" applyFont="1" applyBorder="1" applyAlignment="1">
      <alignment horizontal="center" vertical="center"/>
    </xf>
    <xf numFmtId="0" fontId="1" fillId="0" borderId="5" xfId="643" applyFont="1" applyBorder="1">
      <alignment horizontal="center" vertical="center"/>
    </xf>
    <xf numFmtId="0" fontId="0" fillId="0" borderId="5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5" xfId="628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415" applyFont="1" applyBorder="1">
      <alignment horizontal="center" vertical="center"/>
    </xf>
    <xf numFmtId="0" fontId="4" fillId="0" borderId="5" xfId="407" applyFont="1" applyBorder="1">
      <alignment horizontal="center" vertical="center" wrapText="1"/>
      <protection locked="0"/>
    </xf>
    <xf numFmtId="0" fontId="3" fillId="0" borderId="5" xfId="604" applyFont="1" applyBorder="1">
      <alignment horizontal="center" vertical="center" wrapText="1"/>
    </xf>
    <xf numFmtId="0" fontId="1" fillId="0" borderId="5" xfId="663" applyFont="1" applyBorder="1">
      <alignment horizontal="center" vertical="center"/>
      <protection locked="0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8" xfId="663" applyFont="1" applyBorder="1">
      <alignment horizontal="center" vertical="center"/>
      <protection locked="0"/>
    </xf>
    <xf numFmtId="179" fontId="5" fillId="0" borderId="8" xfId="0" applyNumberFormat="1" applyFont="1" applyBorder="1" applyAlignment="1">
      <alignment horizontal="right" vertical="center"/>
    </xf>
    <xf numFmtId="0" fontId="1" fillId="0" borderId="0" xfId="269" applyFont="1" applyBorder="1">
      <alignment vertical="top"/>
      <protection locked="0"/>
    </xf>
    <xf numFmtId="49" fontId="1" fillId="0" borderId="0" xfId="279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0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5" xfId="640" applyFont="1" applyBorder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641" applyFont="1" applyBorder="1">
      <alignment horizontal="center" vertical="center" wrapText="1"/>
      <protection locked="0"/>
    </xf>
    <xf numFmtId="0" fontId="4" fillId="0" borderId="5" xfId="51" applyFont="1" applyBorder="1">
      <alignment horizontal="center" vertical="center"/>
      <protection locked="0"/>
    </xf>
    <xf numFmtId="0" fontId="4" fillId="0" borderId="5" xfId="632" applyFont="1" applyBorder="1">
      <alignment horizontal="center" vertical="center"/>
    </xf>
    <xf numFmtId="0" fontId="4" fillId="0" borderId="8" xfId="632" applyFont="1" applyBorder="1">
      <alignment horizontal="center" vertical="center"/>
    </xf>
    <xf numFmtId="0" fontId="4" fillId="0" borderId="5" xfId="233" applyFont="1" applyBorder="1">
      <alignment horizontal="center" vertical="center"/>
      <protection locked="0"/>
    </xf>
    <xf numFmtId="0" fontId="4" fillId="0" borderId="8" xfId="233" applyFont="1" applyBorder="1">
      <alignment horizontal="center" vertical="center"/>
      <protection locked="0"/>
    </xf>
    <xf numFmtId="0" fontId="3" fillId="0" borderId="5" xfId="238" applyFont="1" applyBorder="1">
      <alignment horizontal="left" vertical="center"/>
    </xf>
    <xf numFmtId="179" fontId="5" fillId="0" borderId="8" xfId="0" applyNumberFormat="1" applyFont="1" applyBorder="1" applyAlignment="1">
      <alignment horizontal="center" vertical="center"/>
    </xf>
    <xf numFmtId="49" fontId="5" fillId="0" borderId="5" xfId="142" applyNumberFormat="1" applyFont="1" applyBorder="1" applyAlignment="1">
      <alignment horizontal="left" vertical="center" wrapText="1" indent="1"/>
    </xf>
    <xf numFmtId="0" fontId="3" fillId="0" borderId="5" xfId="275" applyFont="1" applyBorder="1">
      <alignment horizontal="left" vertical="center"/>
      <protection locked="0"/>
    </xf>
    <xf numFmtId="0" fontId="3" fillId="0" borderId="5" xfId="74" applyFont="1" applyBorder="1">
      <alignment horizontal="left" vertical="center"/>
      <protection locked="0"/>
    </xf>
    <xf numFmtId="0" fontId="3" fillId="0" borderId="1" xfId="288" applyFont="1" applyBorder="1">
      <alignment horizontal="center" vertical="center" wrapText="1"/>
      <protection locked="0"/>
    </xf>
    <xf numFmtId="0" fontId="3" fillId="0" borderId="1" xfId="370" applyFont="1" applyBorder="1">
      <alignment horizontal="center" vertical="center" wrapText="1"/>
      <protection locked="0"/>
    </xf>
    <xf numFmtId="0" fontId="3" fillId="0" borderId="1" xfId="640" applyFont="1" applyBorder="1">
      <alignment horizontal="center" vertical="center" wrapText="1"/>
      <protection locked="0"/>
    </xf>
    <xf numFmtId="0" fontId="3" fillId="0" borderId="1" xfId="592" applyFont="1" applyBorder="1">
      <alignment horizontal="center" vertical="center" wrapText="1"/>
      <protection locked="0"/>
    </xf>
    <xf numFmtId="0" fontId="3" fillId="0" borderId="1" xfId="642" applyFont="1" applyBorder="1">
      <alignment horizontal="center" vertical="center" wrapText="1"/>
      <protection locked="0"/>
    </xf>
    <xf numFmtId="0" fontId="4" fillId="0" borderId="1" xfId="532" applyFont="1" applyBorder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32" applyFont="1" applyBorder="1">
      <alignment horizontal="center" vertical="center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1" fillId="0" borderId="0" xfId="343" applyFont="1" applyBorder="1">
      <alignment horizontal="center" wrapText="1"/>
    </xf>
    <xf numFmtId="0" fontId="3" fillId="0" borderId="0" xfId="552" applyFont="1" applyBorder="1" applyAlignment="1">
      <alignment horizontal="right" vertical="center" wrapText="1"/>
    </xf>
    <xf numFmtId="0" fontId="17" fillId="0" borderId="0" xfId="344" applyFont="1" applyBorder="1">
      <alignment horizontal="center" vertical="center" wrapText="1"/>
    </xf>
    <xf numFmtId="0" fontId="3" fillId="0" borderId="0" xfId="552" applyFont="1" applyBorder="1">
      <alignment horizontal="right" wrapText="1"/>
    </xf>
    <xf numFmtId="0" fontId="18" fillId="0" borderId="1" xfId="348" applyFont="1" applyBorder="1">
      <alignment horizontal="center" vertical="center" wrapText="1"/>
    </xf>
    <xf numFmtId="0" fontId="18" fillId="0" borderId="1" xfId="356" applyFont="1" applyBorder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179" fontId="19" fillId="0" borderId="0" xfId="0" applyNumberFormat="1" applyFont="1" applyBorder="1" applyAlignment="1">
      <alignment horizontal="center" vertical="center" wrapText="1"/>
    </xf>
    <xf numFmtId="0" fontId="8" fillId="0" borderId="0" xfId="577" applyFont="1" applyBorder="1" applyAlignment="1">
      <alignment vertical="center" wrapText="1"/>
    </xf>
    <xf numFmtId="0" fontId="20" fillId="0" borderId="0" xfId="200" applyFont="1" applyBorder="1" applyAlignment="1">
      <alignment horizontal="center" vertical="center" wrapText="1"/>
    </xf>
    <xf numFmtId="0" fontId="21" fillId="0" borderId="0" xfId="200" applyFont="1" applyBorder="1" applyAlignment="1">
      <alignment horizontal="center" vertical="center" wrapText="1"/>
    </xf>
    <xf numFmtId="0" fontId="4" fillId="0" borderId="0" xfId="646" applyFont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49" fontId="22" fillId="0" borderId="4" xfId="342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1" xfId="212" applyFont="1" applyBorder="1" applyAlignment="1">
      <alignment horizontal="center" vertical="center" wrapText="1"/>
    </xf>
    <xf numFmtId="0" fontId="22" fillId="0" borderId="1" xfId="136" applyFont="1" applyBorder="1" applyAlignment="1">
      <alignment horizontal="center" vertical="center" wrapText="1"/>
    </xf>
    <xf numFmtId="0" fontId="22" fillId="0" borderId="1" xfId="152" applyFont="1" applyBorder="1" applyAlignment="1">
      <alignment horizontal="center" vertical="center" wrapText="1"/>
    </xf>
    <xf numFmtId="0" fontId="21" fillId="0" borderId="0" xfId="20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49" fontId="22" fillId="0" borderId="1" xfId="342" applyNumberFormat="1" applyFont="1" applyBorder="1" applyAlignment="1">
      <alignment horizontal="center" vertical="center" wrapText="1"/>
    </xf>
    <xf numFmtId="179" fontId="23" fillId="0" borderId="1" xfId="0" applyNumberFormat="1" applyFont="1" applyBorder="1" applyAlignment="1">
      <alignment horizontal="left" vertical="center" wrapText="1"/>
    </xf>
    <xf numFmtId="179" fontId="2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1" fillId="0" borderId="0" xfId="490" applyFont="1" applyBorder="1" applyAlignment="1">
      <alignment horizontal="right" vertical="center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542" applyFont="1" applyBorder="1" applyAlignment="1">
      <alignment horizontal="center" vertical="center" wrapText="1"/>
      <protection locked="0"/>
    </xf>
    <xf numFmtId="0" fontId="22" fillId="0" borderId="1" xfId="369" applyFont="1" applyBorder="1" applyAlignment="1">
      <alignment horizontal="center" vertical="center" wrapText="1"/>
      <protection locked="0"/>
    </xf>
    <xf numFmtId="0" fontId="1" fillId="0" borderId="0" xfId="490" applyFont="1" applyAlignment="1">
      <alignment horizontal="center" vertical="center" wrapText="1"/>
    </xf>
    <xf numFmtId="0" fontId="1" fillId="0" borderId="0" xfId="490" applyFont="1" applyAlignment="1">
      <alignment horizontal="right" vertical="center" wrapText="1"/>
    </xf>
    <xf numFmtId="0" fontId="22" fillId="0" borderId="1" xfId="589" applyFont="1" applyBorder="1" applyAlignment="1">
      <alignment horizontal="center" vertical="center" wrapText="1"/>
      <protection locked="0"/>
    </xf>
    <xf numFmtId="0" fontId="24" fillId="0" borderId="1" xfId="167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0" xfId="80" applyFont="1" applyBorder="1">
      <alignment vertical="top"/>
    </xf>
    <xf numFmtId="49" fontId="4" fillId="0" borderId="1" xfId="55" applyNumberFormat="1" applyFont="1" applyBorder="1">
      <alignment horizontal="center" vertical="center" wrapText="1"/>
    </xf>
    <xf numFmtId="49" fontId="4" fillId="0" borderId="1" xfId="133" applyNumberFormat="1" applyFont="1" applyBorder="1">
      <alignment horizontal="center" vertical="center" wrapText="1"/>
    </xf>
    <xf numFmtId="0" fontId="4" fillId="0" borderId="1" xfId="582" applyFont="1" applyBorder="1">
      <alignment horizontal="center" vertical="center"/>
      <protection locked="0"/>
    </xf>
    <xf numFmtId="49" fontId="4" fillId="0" borderId="1" xfId="206" applyNumberFormat="1" applyFont="1" applyBorder="1">
      <alignment horizontal="center" vertical="center"/>
    </xf>
    <xf numFmtId="49" fontId="5" fillId="0" borderId="1" xfId="142" applyNumberFormat="1" applyFont="1" applyBorder="1" applyAlignment="1">
      <alignment horizontal="left" vertical="center" wrapText="1" indent="1"/>
    </xf>
    <xf numFmtId="49" fontId="5" fillId="0" borderId="1" xfId="142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83" applyFont="1" applyBorder="1">
      <alignment horizontal="center" vertical="center"/>
    </xf>
    <xf numFmtId="0" fontId="1" fillId="0" borderId="0" xfId="666" applyFont="1" applyFill="1" applyBorder="1" applyAlignment="1" applyProtection="1">
      <alignment vertical="center"/>
    </xf>
    <xf numFmtId="0" fontId="26" fillId="0" borderId="0" xfId="666" applyFont="1" applyFill="1" applyBorder="1" applyAlignment="1" applyProtection="1">
      <alignment horizontal="center" vertical="center"/>
    </xf>
    <xf numFmtId="0" fontId="3" fillId="0" borderId="0" xfId="666" applyFont="1" applyFill="1" applyBorder="1" applyAlignment="1" applyProtection="1">
      <alignment horizontal="left" vertical="center"/>
      <protection locked="0"/>
    </xf>
    <xf numFmtId="0" fontId="27" fillId="0" borderId="0" xfId="666" applyFont="1" applyFill="1" applyBorder="1" applyAlignment="1" applyProtection="1">
      <alignment horizontal="center" vertical="center"/>
    </xf>
    <xf numFmtId="0" fontId="3" fillId="0" borderId="0" xfId="666" applyFont="1" applyFill="1" applyBorder="1" applyAlignment="1" applyProtection="1">
      <alignment horizontal="right"/>
    </xf>
    <xf numFmtId="0" fontId="4" fillId="0" borderId="6" xfId="666" applyFont="1" applyFill="1" applyBorder="1" applyAlignment="1" applyProtection="1">
      <alignment horizontal="center" vertical="center"/>
    </xf>
    <xf numFmtId="0" fontId="4" fillId="0" borderId="8" xfId="666" applyFont="1" applyFill="1" applyBorder="1" applyAlignment="1" applyProtection="1">
      <alignment horizontal="center" vertical="center"/>
    </xf>
    <xf numFmtId="0" fontId="4" fillId="0" borderId="2" xfId="666" applyFont="1" applyFill="1" applyBorder="1" applyAlignment="1" applyProtection="1">
      <alignment horizontal="center" vertical="center"/>
    </xf>
    <xf numFmtId="0" fontId="4" fillId="0" borderId="2" xfId="666" applyFont="1" applyFill="1" applyBorder="1" applyAlignment="1" applyProtection="1">
      <alignment horizontal="center" vertical="center"/>
      <protection locked="0"/>
    </xf>
    <xf numFmtId="0" fontId="3" fillId="0" borderId="1" xfId="666" applyFont="1" applyFill="1" applyBorder="1" applyAlignment="1" applyProtection="1">
      <alignment vertical="center"/>
    </xf>
    <xf numFmtId="0" fontId="3" fillId="0" borderId="1" xfId="666" applyFont="1" applyFill="1" applyBorder="1" applyAlignment="1" applyProtection="1">
      <alignment horizontal="left" vertical="center"/>
      <protection locked="0"/>
    </xf>
    <xf numFmtId="0" fontId="3" fillId="0" borderId="1" xfId="666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4" fontId="3" fillId="0" borderId="1" xfId="666" applyNumberFormat="1" applyFont="1" applyFill="1" applyBorder="1" applyAlignment="1" applyProtection="1">
      <alignment horizontal="right" vertical="center"/>
    </xf>
    <xf numFmtId="0" fontId="3" fillId="0" borderId="1" xfId="666" applyFont="1" applyFill="1" applyBorder="1" applyAlignment="1" applyProtection="1">
      <alignment horizontal="left" vertical="center"/>
    </xf>
    <xf numFmtId="4" fontId="3" fillId="0" borderId="1" xfId="666" applyNumberFormat="1" applyFont="1" applyFill="1" applyBorder="1" applyAlignment="1" applyProtection="1">
      <alignment horizontal="right" vertical="center"/>
      <protection locked="0"/>
    </xf>
    <xf numFmtId="0" fontId="28" fillId="0" borderId="1" xfId="666" applyFont="1" applyFill="1" applyBorder="1" applyAlignment="1" applyProtection="1">
      <alignment horizontal="right" vertical="center"/>
    </xf>
    <xf numFmtId="0" fontId="29" fillId="0" borderId="1" xfId="666" applyFont="1" applyFill="1" applyBorder="1" applyAlignment="1" applyProtection="1">
      <alignment vertical="center"/>
    </xf>
    <xf numFmtId="0" fontId="28" fillId="0" borderId="1" xfId="666" applyFont="1" applyFill="1" applyBorder="1" applyAlignment="1" applyProtection="1">
      <alignment horizontal="center" vertical="center"/>
    </xf>
    <xf numFmtId="0" fontId="28" fillId="0" borderId="1" xfId="666" applyFont="1" applyFill="1" applyBorder="1" applyAlignment="1" applyProtection="1">
      <alignment horizontal="center" vertical="center"/>
      <protection locked="0"/>
    </xf>
    <xf numFmtId="179" fontId="19" fillId="0" borderId="1" xfId="0" applyNumberFormat="1" applyFont="1" applyBorder="1" applyAlignment="1">
      <alignment horizontal="center" vertical="center"/>
    </xf>
    <xf numFmtId="0" fontId="3" fillId="0" borderId="0" xfId="243" applyFont="1" applyBorder="1" applyAlignment="1">
      <alignment horizontal="left" vertical="center" wrapText="1"/>
      <protection locked="0"/>
    </xf>
    <xf numFmtId="0" fontId="4" fillId="0" borderId="0" xfId="561" applyFont="1" applyBorder="1" applyAlignment="1">
      <alignment horizontal="left" vertical="center" wrapText="1"/>
    </xf>
    <xf numFmtId="0" fontId="4" fillId="0" borderId="0" xfId="567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" xfId="650" applyFont="1" applyBorder="1" applyAlignment="1">
      <alignment horizontal="center" vertical="center" wrapText="1"/>
    </xf>
    <xf numFmtId="0" fontId="4" fillId="0" borderId="1" xfId="408" applyFont="1" applyBorder="1" applyAlignment="1">
      <alignment horizontal="center" vertical="center" wrapText="1"/>
    </xf>
    <xf numFmtId="0" fontId="4" fillId="0" borderId="1" xfId="138" applyFont="1" applyBorder="1" applyAlignment="1">
      <alignment horizontal="center" vertical="center" wrapText="1"/>
    </xf>
    <xf numFmtId="0" fontId="4" fillId="0" borderId="1" xfId="659" applyFont="1" applyBorder="1" applyAlignment="1">
      <alignment horizontal="center" vertical="center" wrapText="1"/>
    </xf>
    <xf numFmtId="0" fontId="4" fillId="0" borderId="1" xfId="274" applyFont="1" applyBorder="1" applyAlignment="1">
      <alignment horizontal="center" vertical="center" wrapText="1"/>
    </xf>
    <xf numFmtId="0" fontId="4" fillId="0" borderId="1" xfId="499" applyFont="1" applyBorder="1" applyAlignment="1">
      <alignment horizontal="center" vertical="center" wrapText="1"/>
    </xf>
    <xf numFmtId="0" fontId="4" fillId="0" borderId="1" xfId="77" applyFont="1" applyBorder="1" applyAlignment="1">
      <alignment horizontal="center" vertical="center" wrapText="1"/>
      <protection locked="0"/>
    </xf>
    <xf numFmtId="3" fontId="4" fillId="0" borderId="1" xfId="277" applyNumberFormat="1" applyFont="1" applyBorder="1" applyAlignment="1">
      <alignment horizontal="center" vertical="center" wrapText="1"/>
      <protection locked="0"/>
    </xf>
    <xf numFmtId="3" fontId="4" fillId="0" borderId="1" xfId="268" applyNumberFormat="1" applyFont="1" applyBorder="1" applyAlignment="1">
      <alignment horizontal="center" vertical="center" wrapText="1"/>
    </xf>
    <xf numFmtId="0" fontId="1" fillId="0" borderId="1" xfId="254" applyFont="1" applyBorder="1" applyAlignment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0" xfId="617" applyFont="1" applyAlignment="1">
      <alignment horizontal="center" vertical="center" wrapText="1"/>
    </xf>
    <xf numFmtId="0" fontId="4" fillId="0" borderId="1" xfId="418" applyFont="1" applyBorder="1" applyAlignment="1">
      <alignment horizontal="center" vertical="center" wrapText="1"/>
      <protection locked="0"/>
    </xf>
    <xf numFmtId="0" fontId="4" fillId="0" borderId="1" xfId="613" applyFont="1" applyBorder="1" applyAlignment="1">
      <alignment horizontal="center" vertical="center" wrapText="1"/>
    </xf>
    <xf numFmtId="0" fontId="4" fillId="0" borderId="1" xfId="421" applyFont="1" applyBorder="1" applyAlignment="1">
      <alignment horizontal="center" vertical="center" wrapText="1"/>
      <protection locked="0"/>
    </xf>
    <xf numFmtId="0" fontId="3" fillId="0" borderId="0" xfId="617" applyFont="1" applyAlignment="1">
      <alignment horizontal="right" vertical="center" wrapText="1"/>
    </xf>
    <xf numFmtId="0" fontId="4" fillId="0" borderId="1" xfId="618" applyFont="1" applyBorder="1" applyAlignment="1">
      <alignment horizontal="center" vertical="center" wrapText="1"/>
    </xf>
    <xf numFmtId="0" fontId="6" fillId="0" borderId="0" xfId="201" applyFont="1" applyBorder="1">
      <alignment horizontal="center" vertical="center"/>
      <protection locked="0"/>
    </xf>
    <xf numFmtId="0" fontId="1" fillId="0" borderId="1" xfId="56" applyFont="1" applyBorder="1">
      <alignment horizontal="center" vertical="center" wrapText="1"/>
      <protection locked="0"/>
    </xf>
    <xf numFmtId="0" fontId="1" fillId="0" borderId="1" xfId="111" applyFont="1" applyBorder="1">
      <alignment horizontal="center" vertical="center" wrapText="1"/>
      <protection locked="0"/>
    </xf>
    <xf numFmtId="0" fontId="1" fillId="0" borderId="1" xfId="174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</xf>
    <xf numFmtId="0" fontId="1" fillId="0" borderId="1" xfId="205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</xf>
    <xf numFmtId="0" fontId="1" fillId="0" borderId="1" xfId="115" applyFont="1" applyBorder="1" applyAlignment="1">
      <alignment horizontal="center" vertical="center" wrapText="1"/>
    </xf>
    <xf numFmtId="0" fontId="1" fillId="0" borderId="1" xfId="207" applyFont="1" applyBorder="1">
      <alignment horizontal="center" vertical="center"/>
    </xf>
    <xf numFmtId="0" fontId="1" fillId="0" borderId="1" xfId="127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6" applyNumberFormat="1" applyFont="1" applyBorder="1">
      <alignment horizontal="center" vertical="center"/>
    </xf>
    <xf numFmtId="3" fontId="1" fillId="0" borderId="1" xfId="162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5" applyFont="1" applyBorder="1">
      <alignment horizontal="right" vertical="center"/>
      <protection locked="0"/>
    </xf>
    <xf numFmtId="0" fontId="1" fillId="0" borderId="1" xfId="311" applyFont="1" applyBorder="1">
      <alignment horizontal="center" vertical="center"/>
      <protection locked="0"/>
    </xf>
    <xf numFmtId="0" fontId="1" fillId="0" borderId="1" xfId="217" applyFont="1" applyBorder="1">
      <alignment horizontal="center" vertical="center" wrapText="1"/>
    </xf>
    <xf numFmtId="0" fontId="1" fillId="0" borderId="1" xfId="216" applyFont="1" applyBorder="1">
      <alignment horizontal="center" vertical="center"/>
      <protection locked="0"/>
    </xf>
    <xf numFmtId="0" fontId="1" fillId="0" borderId="1" xfId="197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3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82" applyFont="1" applyBorder="1">
      <alignment horizontal="center" vertical="center"/>
      <protection locked="0"/>
    </xf>
    <xf numFmtId="0" fontId="3" fillId="0" borderId="0" xfId="543" applyFont="1" applyBorder="1">
      <alignment horizontal="right" wrapText="1"/>
      <protection locked="0"/>
    </xf>
    <xf numFmtId="0" fontId="3" fillId="0" borderId="0" xfId="543" applyNumberFormat="1" applyFont="1" applyBorder="1" applyAlignment="1">
      <alignment horizontal="right" vertical="center" wrapText="1"/>
      <protection locked="0"/>
    </xf>
    <xf numFmtId="0" fontId="1" fillId="0" borderId="0" xfId="661" applyNumberFormat="1" applyFont="1" applyBorder="1" applyAlignment="1">
      <alignment horizontal="right" vertical="center" wrapText="1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78" applyFont="1" applyBorder="1">
      <alignment horizontal="center" vertical="center" wrapText="1"/>
    </xf>
    <xf numFmtId="0" fontId="1" fillId="0" borderId="1" xfId="225" applyFont="1" applyBorder="1">
      <alignment horizontal="center" vertical="center"/>
      <protection locked="0"/>
    </xf>
    <xf numFmtId="3" fontId="1" fillId="0" borderId="1" xfId="228" applyNumberFormat="1" applyFont="1" applyBorder="1">
      <alignment horizontal="center" vertical="center"/>
    </xf>
    <xf numFmtId="3" fontId="1" fillId="0" borderId="1" xfId="234" applyNumberFormat="1" applyFont="1" applyBorder="1">
      <alignment horizontal="center" vertical="center"/>
    </xf>
    <xf numFmtId="0" fontId="30" fillId="0" borderId="0" xfId="0" applyFont="1" applyBorder="1"/>
    <xf numFmtId="0" fontId="2" fillId="0" borderId="0" xfId="165" applyFont="1" applyBorder="1" applyAlignment="1">
      <alignment horizontal="center" vertical="top"/>
    </xf>
    <xf numFmtId="0" fontId="2" fillId="0" borderId="0" xfId="165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27" fillId="0" borderId="0" xfId="53" applyFont="1" applyBorder="1" applyAlignment="1">
      <alignment horizontal="center" vertical="center"/>
    </xf>
    <xf numFmtId="0" fontId="27" fillId="0" borderId="0" xfId="53" applyFont="1" applyBorder="1">
      <alignment horizontal="center" vertical="center"/>
    </xf>
    <xf numFmtId="0" fontId="3" fillId="0" borderId="0" xfId="518" applyFont="1" applyBorder="1" applyAlignment="1">
      <alignment horizontal="right"/>
    </xf>
    <xf numFmtId="0" fontId="4" fillId="0" borderId="1" xfId="651" applyFont="1" applyBorder="1">
      <alignment horizontal="center" vertical="center"/>
    </xf>
    <xf numFmtId="0" fontId="4" fillId="0" borderId="1" xfId="662" applyFont="1" applyBorder="1" applyAlignment="1">
      <alignment horizontal="center" vertical="center"/>
    </xf>
    <xf numFmtId="0" fontId="4" fillId="0" borderId="1" xfId="653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19" fillId="0" borderId="1" xfId="142" applyNumberFormat="1" applyFont="1" applyBorder="1" applyAlignment="1">
      <alignment horizontal="center" vertical="center" wrapText="1"/>
    </xf>
    <xf numFmtId="0" fontId="3" fillId="0" borderId="0" xfId="518" applyFont="1" applyBorder="1" applyAlignment="1" quotePrefix="1">
      <alignment horizontal="right"/>
    </xf>
    <xf numFmtId="0" fontId="3" fillId="0" borderId="0" xfId="543" applyNumberFormat="1" applyFont="1" applyBorder="1" applyAlignment="1" quotePrefix="1">
      <alignment horizontal="right" vertical="center" wrapText="1"/>
      <protection locked="0"/>
    </xf>
    <xf numFmtId="0" fontId="3" fillId="0" borderId="0" xfId="617" applyFont="1" applyAlignment="1" quotePrefix="1">
      <alignment horizontal="center" vertical="center" wrapText="1"/>
    </xf>
    <xf numFmtId="0" fontId="3" fillId="0" borderId="0" xfId="0" applyNumberFormat="1" applyFont="1" applyBorder="1" applyAlignment="1" quotePrefix="1">
      <alignment horizontal="right" vertical="center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/>
    </xf>
    <xf numFmtId="0" fontId="3" fillId="0" borderId="0" xfId="0" applyFont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21-0" xfId="49"/>
    <cellStyle name="一般公共预算支出预算表（按功能科目分类）02-2 __b-16-0" xfId="50"/>
    <cellStyle name="国有资本经营预算支出表07 __b-5-0" xfId="51"/>
    <cellStyle name="上级补助项目支出预算表12 __b-27-0" xfId="52"/>
    <cellStyle name="财政拨款收支预算总表02-1 __b-13-0" xfId="53"/>
    <cellStyle name="部门支出预算表01-03 __b-9-0" xfId="54"/>
    <cellStyle name="一般公共预算支出预算表（按经济科目分类）02-3 __b-5-0" xfId="55"/>
    <cellStyle name="部门收入预算表01-2 __b-4-0" xfId="56"/>
    <cellStyle name="政府性基金预算支出预算表06 __b-22-0" xfId="57"/>
    <cellStyle name="政府性基金预算支出预算表06 __b-17-0" xfId="58"/>
    <cellStyle name="DateTimeStyle" xfId="59"/>
    <cellStyle name="基本支出预算表（人员类.运转类公用经费项目）04 __b-13-0" xfId="60"/>
    <cellStyle name="部门支出预算表01-03 __b-21-0" xfId="61"/>
    <cellStyle name="部门支出预算表01-03 __b-16-0" xfId="62"/>
    <cellStyle name="上级补助项目支出预算表12 __b-10-0" xfId="63"/>
    <cellStyle name="部门支出预算表01-03 __b-10-0" xfId="64"/>
    <cellStyle name="项目支出预算表（其他运转类.特定目标类项目）05-1 __b-35-0" xfId="65"/>
    <cellStyle name="项目支出预算表（其他运转类.特定目标类项目）05-1 __b-40-0" xfId="66"/>
    <cellStyle name="政府购买服务预算表09 __b-17-0" xfId="67"/>
    <cellStyle name="政府购买服务预算表09 __b-22-0" xfId="68"/>
    <cellStyle name="项目支出绩效目标表（另文下达）05-3 __b-12-0" xfId="69"/>
    <cellStyle name="政府性基金预算支出预算表06 __b-25-0" xfId="70"/>
    <cellStyle name="政府性基金预算支出预算表06 __b-30-0" xfId="71"/>
    <cellStyle name="部门支出预算表01-03 __b-25-0" xfId="72"/>
    <cellStyle name="部门支出预算表01-03 __b-30-0" xfId="73"/>
    <cellStyle name="基本支出预算表（人员类.运转类公用经费项目）04 __b-17-0" xfId="74"/>
    <cellStyle name="基本支出预算表（人员类.运转类公用经费项目）04 __b-22-0" xfId="75"/>
    <cellStyle name="部门政府采购预算表08 __b-16-0" xfId="76"/>
    <cellStyle name="部门政府采购预算表08 __b-21-0" xfId="77"/>
    <cellStyle name="__b-1-0" xfId="78"/>
    <cellStyle name="一般公共预算支出预算表（按经济科目分类）02-3 __b-13-0" xfId="79"/>
    <cellStyle name="项目支出预算表（其他运转类.特定目标类项目）05-1 __b-13-0" xfId="80"/>
    <cellStyle name="部门支出预算表01-03 __b-2-0" xfId="81"/>
    <cellStyle name="__b-35-0" xfId="82"/>
    <cellStyle name="__b-40-0" xfId="83"/>
    <cellStyle name="基本支出预算表（人员类.运转类公用经费项目）04 __b-4-0" xfId="84"/>
    <cellStyle name="一般公共预算支出预算表（按功能科目分类）02-2 __b-18-0" xfId="85"/>
    <cellStyle name="一般公共预算支出预算表（按功能科目分类）02-2 __b-23-0" xfId="86"/>
    <cellStyle name="项目支出绩效目标表（另文下达）05-3 __b-14-0" xfId="87"/>
    <cellStyle name="政府性基金预算支出预算表06 __b-27-0" xfId="88"/>
    <cellStyle name="项目支出绩效目标表（本级下达）05-2 __b-13-0" xfId="89"/>
    <cellStyle name="部门支出预算表01-03 __b-14-0" xfId="90"/>
    <cellStyle name="基本支出预算表（人员类.运转类公用经费项目）04 __b-11-0" xfId="91"/>
    <cellStyle name="财政拨款收支预算总表02-1 __b-1-0" xfId="92"/>
    <cellStyle name="政府购买服务预算表09 __b-9-0" xfId="93"/>
    <cellStyle name="上级补助项目支出预算表12 __b-4-0" xfId="94"/>
    <cellStyle name="__b-49-0" xfId="95"/>
    <cellStyle name="项目支出绩效目标表（本级下达）05-2 __b-9-0" xfId="96"/>
    <cellStyle name="一般公共预算支出预算表（按功能科目分类）02-2 __b-3-0" xfId="97"/>
    <cellStyle name="政府性基金预算支出预算表06 __b-10-0" xfId="98"/>
    <cellStyle name="国有资本经营预算支出表07 __b-19-0" xfId="99"/>
    <cellStyle name="国有资本经营预算支出表07 __b-24-0" xfId="100"/>
    <cellStyle name="项目支出预算表（其他运转类.特定目标类项目）05-1 __b-10-0" xfId="101"/>
    <cellStyle name="政府购买服务预算表09 __b-5-0" xfId="102"/>
    <cellStyle name="一般公共预算支出预算表（按功能科目分类）02-2 __b-15-0" xfId="103"/>
    <cellStyle name="一般公共预算支出预算表（按功能科目分类）02-2 __b-20-0" xfId="104"/>
    <cellStyle name="市对下转移支付预算表10-1 __b-10-0" xfId="105"/>
    <cellStyle name="财政拨款收支预算总表02-1 __b-9-0" xfId="106"/>
    <cellStyle name="DateStyle" xfId="107"/>
    <cellStyle name="__b-18-0" xfId="108"/>
    <cellStyle name="__b-23-0" xfId="109"/>
    <cellStyle name="部门政府采购预算表08 __b-7-0" xfId="110"/>
    <cellStyle name="部门收入预算表01-2 __b-12-0" xfId="111"/>
    <cellStyle name="__b-5-0" xfId="112"/>
    <cellStyle name="一般公共预算支出预算表（按经济科目分类）02-3 __b-17-0" xfId="113"/>
    <cellStyle name="一般公共预算支出预算表（按经济科目分类）02-3 __b-22-0" xfId="114"/>
    <cellStyle name="部门收入预算表01-2 __b-13-0" xfId="115"/>
    <cellStyle name="__b-6-0" xfId="116"/>
    <cellStyle name="一般公共预算支出预算表（按经济科目分类）02-3 __b-18-0" xfId="117"/>
    <cellStyle name="一般公共预算支出预算表（按经济科目分类）02-3 __b-23-0" xfId="118"/>
    <cellStyle name="部门收入预算表01-2 __b-15-0" xfId="119"/>
    <cellStyle name="部门收入预算表01-2 __b-20-0" xfId="120"/>
    <cellStyle name="__b-8-0" xfId="121"/>
    <cellStyle name="一般公共预算支出预算表（按经济科目分类）02-3 __b-25-0" xfId="122"/>
    <cellStyle name="一般公共预算支出预算表（按经济科目分类）02-3 __b-30-0" xfId="123"/>
    <cellStyle name="PercentStyle" xfId="124"/>
    <cellStyle name="政府性基金预算支出预算表06 __b-11-0" xfId="125"/>
    <cellStyle name="国有资本经营预算支出表07 __b-25-0" xfId="126"/>
    <cellStyle name="部门收入预算表01-2 __b-14-0" xfId="127"/>
    <cellStyle name="__b-7-0" xfId="128"/>
    <cellStyle name="一般公共预算支出预算表（按经济科目分类）02-3 __b-19-0" xfId="129"/>
    <cellStyle name="一般公共预算支出预算表（按经济科目分类）02-3 __b-24-0" xfId="130"/>
    <cellStyle name="部门收入预算表01-2 __b-10-0" xfId="131"/>
    <cellStyle name="__b-3-0" xfId="132"/>
    <cellStyle name="一般公共预算支出预算表（按经济科目分类）02-3 __b-15-0" xfId="133"/>
    <cellStyle name="一般公共预算支出预算表（按经济科目分类）02-3 __b-20-0" xfId="134"/>
    <cellStyle name="__b-2-0" xfId="135"/>
    <cellStyle name="一般公共预算支出预算表（按经济科目分类）02-3 __b-14-0" xfId="136"/>
    <cellStyle name="项目支出预算表（其他运转类.特定目标类项目）05-1 __b-28-0" xfId="137"/>
    <cellStyle name="项目支出预算表（其他运转类.特定目标类项目）05-1 __b-33-0" xfId="138"/>
    <cellStyle name="NumberStyle" xfId="139"/>
    <cellStyle name="政府购买服务预算表09 __b-15-0" xfId="140"/>
    <cellStyle name="政府购买服务预算表09 __b-20-0" xfId="141"/>
    <cellStyle name="TextStyle" xfId="142"/>
    <cellStyle name="政府性基金预算支出预算表06 __b-15-0" xfId="143"/>
    <cellStyle name="政府性基金预算支出预算表06 __b-20-0" xfId="144"/>
    <cellStyle name="国有资本经营预算支出表07 __b-29-0" xfId="145"/>
    <cellStyle name="MoneyStyle" xfId="146"/>
    <cellStyle name="TimeStyle" xfId="147"/>
    <cellStyle name="一般公共预算支出预算表（按经济科目分类）02-3 __b-1-0" xfId="148"/>
    <cellStyle name="IntegralNumberStyle" xfId="149"/>
    <cellStyle name="部门收入预算表01-2 __b-11-0" xfId="150"/>
    <cellStyle name="__b-4-0" xfId="151"/>
    <cellStyle name="一般公共预算支出预算表（按经济科目分类）02-3 __b-16-0" xfId="152"/>
    <cellStyle name="一般公共预算支出预算表（按经济科目分类）02-3 __b-21-0" xfId="153"/>
    <cellStyle name="__b-10-0" xfId="154"/>
    <cellStyle name="部门收入预算表01-2 __b-16-0" xfId="155"/>
    <cellStyle name="部门收入预算表01-2 __b-21-0" xfId="156"/>
    <cellStyle name="__b-9-0" xfId="157"/>
    <cellStyle name="一般公共预算支出预算表（按经济科目分类）02-3 __b-26-0" xfId="158"/>
    <cellStyle name="一般公共预算支出预算表（按经济科目分类）02-3 __b-31-0" xfId="159"/>
    <cellStyle name="__b-11-0" xfId="160"/>
    <cellStyle name="部门收入预算表01-2 __b-17-0" xfId="161"/>
    <cellStyle name="部门收入预算表01-2 __b-22-0" xfId="162"/>
    <cellStyle name="一般公共预算支出预算表（按经济科目分类）02-3 __b-27-0" xfId="163"/>
    <cellStyle name="一般公共预算支出预算表（按经济科目分类）02-3 __b-32-0" xfId="164"/>
    <cellStyle name="__b-12-0" xfId="165"/>
    <cellStyle name="一般公共预算支出预算表（按经济科目分类）02-3 __b-28-0" xfId="166"/>
    <cellStyle name="一般公共预算支出预算表（按经济科目分类）02-3 __b-33-0" xfId="167"/>
    <cellStyle name="部门收入预算表01-2 __b-18-0" xfId="168"/>
    <cellStyle name="部门收入预算表01-2 __b-23-0" xfId="169"/>
    <cellStyle name="部门政府采购预算表08 __b-1-0" xfId="170"/>
    <cellStyle name="__b-13-0" xfId="171"/>
    <cellStyle name="一般公共预算支出预算表（按经济科目分类）02-3 __b-29-0" xfId="172"/>
    <cellStyle name="一般公共预算支出预算表（按经济科目分类）02-3 __b-34-0" xfId="173"/>
    <cellStyle name="部门收入预算表01-2 __b-19-0" xfId="174"/>
    <cellStyle name="部门收入预算表01-2 __b-24-0" xfId="175"/>
    <cellStyle name="部门政府采购预算表08 __b-2-0" xfId="176"/>
    <cellStyle name="__b-14-0" xfId="177"/>
    <cellStyle name="一般公共预算支出预算表（按经济科目分类）02-3 __b-35-0" xfId="178"/>
    <cellStyle name="部门收入预算表01-2 __b-25-0" xfId="179"/>
    <cellStyle name="部门政府采购预算表08 __b-3-0" xfId="180"/>
    <cellStyle name="__b-15-0" xfId="181"/>
    <cellStyle name="__b-20-0" xfId="182"/>
    <cellStyle name="一般公共预算支出预算表（按经济科目分类）02-3 __b-36-0" xfId="183"/>
    <cellStyle name="部门政府采购预算表08 __b-4-0" xfId="184"/>
    <cellStyle name="__b-16-0" xfId="185"/>
    <cellStyle name="__b-21-0" xfId="186"/>
    <cellStyle name="一般公共预算支出预算表（按经济科目分类）02-3 __b-37-0" xfId="187"/>
    <cellStyle name="部门政府采购预算表08 __b-5-0" xfId="188"/>
    <cellStyle name="__b-17-0" xfId="189"/>
    <cellStyle name="__b-22-0" xfId="190"/>
    <cellStyle name="一般公共预算支出预算表（按经济科目分类）02-3 __b-38-0" xfId="191"/>
    <cellStyle name="部门政府采购预算表08 __b-6-0" xfId="192"/>
    <cellStyle name="__b-19-0" xfId="193"/>
    <cellStyle name="__b-24-0" xfId="194"/>
    <cellStyle name="部门政府采购预算表08 __b-8-0" xfId="195"/>
    <cellStyle name="__b-25-0" xfId="196"/>
    <cellStyle name="__b-30-0" xfId="197"/>
    <cellStyle name="部门政府采购预算表08 __b-9-0" xfId="198"/>
    <cellStyle name="部门收入预算表01-2 __b-1-0" xfId="199"/>
    <cellStyle name="一般公共预算支出预算表（按经济科目分类）02-3 __b-2-0" xfId="200"/>
    <cellStyle name="部门收入预算表01-2 __b-2-0" xfId="201"/>
    <cellStyle name="一般公共预算支出预算表（按经济科目分类）02-3 __b-3-0" xfId="202"/>
    <cellStyle name="部门收入预算表01-2 __b-3-0" xfId="203"/>
    <cellStyle name="一般公共预算支出预算表（按经济科目分类）02-3 __b-4-0" xfId="204"/>
    <cellStyle name="部门收入预算表01-2 __b-5-0" xfId="205"/>
    <cellStyle name="一般公共预算支出预算表（按经济科目分类）02-3 __b-6-0" xfId="206"/>
    <cellStyle name="部门收入预算表01-2 __b-6-0" xfId="207"/>
    <cellStyle name="一般公共预算支出预算表（按经济科目分类）02-3 __b-7-0" xfId="208"/>
    <cellStyle name="部门收入预算表01-2 __b-7-0" xfId="209"/>
    <cellStyle name="一般公共预算支出预算表（按经济科目分类）02-3 __b-8-0" xfId="210"/>
    <cellStyle name="部门收入预算表01-2 __b-8-0" xfId="211"/>
    <cellStyle name="一般公共预算支出预算表（按经济科目分类）02-3 __b-9-0" xfId="212"/>
    <cellStyle name="部门收入预算表01-2 __b-9-0" xfId="213"/>
    <cellStyle name="__b-26-0" xfId="214"/>
    <cellStyle name="__b-31-0" xfId="215"/>
    <cellStyle name="__b-27-0" xfId="216"/>
    <cellStyle name="__b-32-0" xfId="217"/>
    <cellStyle name="基本支出预算表（人员类.运转类公用经费项目）04 __b-1-0" xfId="218"/>
    <cellStyle name="__b-28-0" xfId="219"/>
    <cellStyle name="__b-33-0" xfId="220"/>
    <cellStyle name="基本支出预算表（人员类.运转类公用经费项目）04 __b-2-0" xfId="221"/>
    <cellStyle name="__b-29-0" xfId="222"/>
    <cellStyle name="__b-34-0" xfId="223"/>
    <cellStyle name="基本支出预算表（人员类.运转类公用经费项目）04 __b-3-0" xfId="224"/>
    <cellStyle name="__b-36-0" xfId="225"/>
    <cellStyle name="__b-41-0" xfId="226"/>
    <cellStyle name="基本支出预算表（人员类.运转类公用经费项目）04 __b-5-0" xfId="227"/>
    <cellStyle name="__b-37-0" xfId="228"/>
    <cellStyle name="__b-42-0" xfId="229"/>
    <cellStyle name="基本支出预算表（人员类.运转类公用经费项目）04 __b-6-0" xfId="230"/>
    <cellStyle name="__b-38-0" xfId="231"/>
    <cellStyle name="__b-43-0" xfId="232"/>
    <cellStyle name="基本支出预算表（人员类.运转类公用经费项目）04 __b-7-0" xfId="233"/>
    <cellStyle name="__b-39-0" xfId="234"/>
    <cellStyle name="__b-44-0" xfId="235"/>
    <cellStyle name="基本支出预算表（人员类.运转类公用经费项目）04 __b-8-0" xfId="236"/>
    <cellStyle name="__b-45-0" xfId="237"/>
    <cellStyle name="基本支出预算表（人员类.运转类公用经费项目）04 __b-9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部门支出预算表01-03 __b-5-0" xfId="245"/>
    <cellStyle name="上级补助项目支出预算表12 __b-23-0" xfId="246"/>
    <cellStyle name="上级补助项目支出预算表12 __b-18-0" xfId="247"/>
    <cellStyle name="国有资本经营预算支出表07 __b-1-0" xfId="248"/>
    <cellStyle name="部门支出预算表01-03 __b-6-0" xfId="249"/>
    <cellStyle name="财政拨款收支预算总表02-1 __b-10-0" xfId="250"/>
    <cellStyle name="上级补助项目支出预算表12 __b-24-0" xfId="251"/>
    <cellStyle name="上级补助项目支出预算表12 __b-19-0" xfId="252"/>
    <cellStyle name="国有资本经营预算支出表07 __b-2-0" xfId="253"/>
    <cellStyle name="部门支出预算表01-03 __b-7-0" xfId="254"/>
    <cellStyle name="财政拨款收支预算总表02-1 __b-11-0" xfId="255"/>
    <cellStyle name="上级补助项目支出预算表12 __b-30-0" xfId="256"/>
    <cellStyle name="上级补助项目支出预算表12 __b-25-0" xfId="257"/>
    <cellStyle name="国有资本经营预算支出表07 __b-3-0" xfId="258"/>
    <cellStyle name="部门支出预算表01-03 __b-8-0" xfId="259"/>
    <cellStyle name="财政拨款收支预算总表02-1 __b-12-0" xfId="260"/>
    <cellStyle name="上级补助项目支出预算表12 __b-26-0" xfId="261"/>
    <cellStyle name="国有资本经营预算支出表07 __b-4-0" xfId="262"/>
    <cellStyle name="部门支出预算表01-03 __b-11-0" xfId="263"/>
    <cellStyle name="部门支出预算表01-03 __b-12-0" xfId="264"/>
    <cellStyle name="部门支出预算表01-03 __b-13-0" xfId="265"/>
    <cellStyle name="基本支出预算表（人员类.运转类公用经费项目）04 __b-10-0" xfId="266"/>
    <cellStyle name="部门支出预算表01-03 __b-15-0" xfId="267"/>
    <cellStyle name="部门支出预算表01-03 __b-20-0" xfId="268"/>
    <cellStyle name="基本支出预算表（人员类.运转类公用经费项目）04 __b-12-0" xfId="269"/>
    <cellStyle name="部门支出预算表01-03 __b-17-0" xfId="270"/>
    <cellStyle name="部门支出预算表01-03 __b-22-0" xfId="271"/>
    <cellStyle name="基本支出预算表（人员类.运转类公用经费项目）04 __b-14-0" xfId="272"/>
    <cellStyle name="部门支出预算表01-03 __b-18-0" xfId="273"/>
    <cellStyle name="部门支出预算表01-03 __b-23-0" xfId="274"/>
    <cellStyle name="基本支出预算表（人员类.运转类公用经费项目）04 __b-15-0" xfId="275"/>
    <cellStyle name="基本支出预算表（人员类.运转类公用经费项目）04 __b-20-0" xfId="276"/>
    <cellStyle name="部门支出预算表01-03 __b-19-0" xfId="277"/>
    <cellStyle name="部门支出预算表01-03 __b-24-0" xfId="278"/>
    <cellStyle name="基本支出预算表（人员类.运转类公用经费项目）04 __b-16-0" xfId="279"/>
    <cellStyle name="基本支出预算表（人员类.运转类公用经费项目）04 __b-21-0" xfId="280"/>
    <cellStyle name="部门支出预算表01-03 __b-26-0" xfId="281"/>
    <cellStyle name="部门支出预算表01-03 __b-31-0" xfId="282"/>
    <cellStyle name="基本支出预算表（人员类.运转类公用经费项目）04 __b-18-0" xfId="283"/>
    <cellStyle name="基本支出预算表（人员类.运转类公用经费项目）04 __b-23-0" xfId="284"/>
    <cellStyle name="部门支出预算表01-03 __b-27-0" xfId="285"/>
    <cellStyle name="部门支出预算表01-03 __b-32-0" xfId="286"/>
    <cellStyle name="基本支出预算表（人员类.运转类公用经费项目）04 __b-19-0" xfId="287"/>
    <cellStyle name="基本支出预算表（人员类.运转类公用经费项目）04 __b-24-0" xfId="288"/>
    <cellStyle name="部门支出预算表01-03 __b-28-0" xfId="289"/>
    <cellStyle name="基本支出预算表（人员类.运转类公用经费项目）04 __b-25-0" xfId="290"/>
    <cellStyle name="基本支出预算表（人员类.运转类公用经费项目）04 __b-30-0" xfId="291"/>
    <cellStyle name="部门支出预算表01-03 __b-29-0" xfId="292"/>
    <cellStyle name="基本支出预算表（人员类.运转类公用经费项目）04 __b-26-0" xfId="293"/>
    <cellStyle name="基本支出预算表（人员类.运转类公用经费项目）04 __b-31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财政拨款收支预算总表02-1 __b-14-0" xfId="302"/>
    <cellStyle name="上级补助项目支出预算表12 __b-28-0" xfId="303"/>
    <cellStyle name="国有资本经营预算支出表07 __b-6-0" xfId="304"/>
    <cellStyle name="财政拨款收支预算总表02-1 __b-15-0" xfId="305"/>
    <cellStyle name="财政拨款收支预算总表02-1 __b-20-0" xfId="306"/>
    <cellStyle name="上级补助项目支出预算表12 __b-29-0" xfId="307"/>
    <cellStyle name="国有资本经营预算支出表07 __b-7-0" xfId="308"/>
    <cellStyle name="财政拨款收支预算总表02-1 __b-16-0" xfId="309"/>
    <cellStyle name="财政拨款收支预算总表02-1 __b-21-0" xfId="310"/>
    <cellStyle name="国有资本经营预算支出表07 __b-8-0" xfId="311"/>
    <cellStyle name="财政拨款收支预算总表02-1 __b-17-0" xfId="312"/>
    <cellStyle name="财政拨款收支预算总表02-1 __b-22-0" xfId="313"/>
    <cellStyle name="国有资本经营预算支出表07 __b-9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基本支出预算表（人员类.运转类公用经费项目）04 __b-37-0" xfId="376"/>
    <cellStyle name="国有资本经营预算支出表07 __b-10-0" xfId="377"/>
    <cellStyle name="基本支出预算表（人员类.运转类公用经费项目）04 __b-38-0" xfId="378"/>
    <cellStyle name="国有资本经营预算支出表07 __b-11-0" xfId="379"/>
    <cellStyle name="基本支出预算表（人员类.运转类公用经费项目）04 __b-39-0" xfId="380"/>
    <cellStyle name="国有资本经营预算支出表07 __b-12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项目支出预算表（其他运转类.特定目标类项目）05-1 __b-18-0" xfId="400"/>
    <cellStyle name="项目支出预算表（其他运转类.特定目标类项目）05-1 __b-23-0" xfId="401"/>
    <cellStyle name="政府购买服务预算表09 __b-10-0" xfId="402"/>
    <cellStyle name="项目支出预算表（其他运转类.特定目标类项目）05-1 __b-19-0" xfId="403"/>
    <cellStyle name="项目支出预算表（其他运转类.特定目标类项目）05-1 __b-24-0" xfId="404"/>
    <cellStyle name="政府购买服务预算表09 __b-11-0" xfId="405"/>
    <cellStyle name="项目支出预算表（其他运转类.特定目标类项目）05-1 __b-25-0" xfId="406"/>
    <cellStyle name="项目支出预算表（其他运转类.特定目标类项目）05-1 __b-30-0" xfId="407"/>
    <cellStyle name="政府购买服务预算表09 __b-12-0" xfId="408"/>
    <cellStyle name="项目支出预算表（其他运转类.特定目标类项目）05-1 __b-26-0" xfId="409"/>
    <cellStyle name="项目支出预算表（其他运转类.特定目标类项目）05-1 __b-31-0" xfId="410"/>
    <cellStyle name="政府购买服务预算表09 __b-13-0" xfId="411"/>
    <cellStyle name="项目支出预算表（其他运转类.特定目标类项目）05-1 __b-27-0" xfId="412"/>
    <cellStyle name="项目支出预算表（其他运转类.特定目标类项目）05-1 __b-32-0" xfId="413"/>
    <cellStyle name="政府购买服务预算表09 __b-14-0" xfId="414"/>
    <cellStyle name="项目支出预算表（其他运转类.特定目标类项目）05-1 __b-29-0" xfId="415"/>
    <cellStyle name="项目支出预算表（其他运转类.特定目标类项目）05-1 __b-34-0" xfId="416"/>
    <cellStyle name="政府购买服务预算表09 __b-16-0" xfId="417"/>
    <cellStyle name="政府购买服务预算表09 __b-21-0" xfId="418"/>
    <cellStyle name="项目支出预算表（其他运转类.特定目标类项目）05-1 __b-36-0" xfId="419"/>
    <cellStyle name="项目支出预算表（其他运转类.特定目标类项目）05-1 __b-41-0" xfId="420"/>
    <cellStyle name="政府购买服务预算表09 __b-23-0" xfId="421"/>
    <cellStyle name="政府购买服务预算表09 __b-18-0" xfId="422"/>
    <cellStyle name="项目支出预算表（其他运转类.特定目标类项目）05-1 __b-37-0" xfId="423"/>
    <cellStyle name="项目支出预算表（其他运转类.特定目标类项目）05-1 __b-42-0" xfId="424"/>
    <cellStyle name="政府购买服务预算表09 __b-24-0" xfId="425"/>
    <cellStyle name="政府购买服务预算表09 __b-19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政府性基金预算支出预算表06 __b-12-0" xfId="476"/>
    <cellStyle name="国有资本经营预算支出表07 __b-26-0" xfId="477"/>
    <cellStyle name="政府性基金预算支出预算表06 __b-13-0" xfId="478"/>
    <cellStyle name="国有资本经营预算支出表07 __b-27-0" xfId="479"/>
    <cellStyle name="政府性基金预算支出预算表06 __b-14-0" xfId="480"/>
    <cellStyle name="国有资本经营预算支出表07 __b-28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33-0" xfId="513"/>
    <cellStyle name="部门政府采购预算表08 __b-28-0" xfId="514"/>
    <cellStyle name="部门政府采购预算表08 __b-34-0" xfId="515"/>
    <cellStyle name="部门政府采购预算表08 __b-29-0" xfId="516"/>
    <cellStyle name="部门政府采购预算表08 __b-35-0" xfId="517"/>
    <cellStyle name="部门政府采购预算表08 __b-36-0" xfId="518"/>
    <cellStyle name="部门政府采购预算表08 __b-37-0" xfId="519"/>
    <cellStyle name="部门政府采购预算表08 __b-38-0" xfId="520"/>
    <cellStyle name="部门项目中期规划预算表13 __b-10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25-0" xfId="529"/>
    <cellStyle name="政府购买服务预算表09 __b-30-0" xfId="530"/>
    <cellStyle name="政府购买服务预算表09 __b-26-0" xfId="531"/>
    <cellStyle name="政府购买服务预算表09 __b-31-0" xfId="532"/>
    <cellStyle name="政府购买服务预算表09 __b-27-0" xfId="533"/>
    <cellStyle name="政府购买服务预算表09 __b-32-0" xfId="534"/>
    <cellStyle name="市对下转移支付绩效目标表10-2 __b-1-0" xfId="535"/>
    <cellStyle name="政府购买服务预算表09 __b-28-0" xfId="536"/>
    <cellStyle name="政府购买服务预算表09 __b-33-0" xfId="537"/>
    <cellStyle name="市对下转移支付绩效目标表10-2 __b-2-0" xfId="538"/>
    <cellStyle name="政府购买服务预算表09 __b-29-0" xfId="539"/>
    <cellStyle name="政府购买服务预算表09 __b-34-0" xfId="540"/>
    <cellStyle name="市对下转移支付绩效目标表10-2 __b-3-0" xfId="541"/>
    <cellStyle name="政府购买服务预算表09 __b-35-0" xfId="542"/>
    <cellStyle name="政府购买服务预算表09 __b-40-0" xfId="543"/>
    <cellStyle name="市对下转移支付绩效目标表10-2 __b-4-0" xfId="544"/>
    <cellStyle name="政府购买服务预算表09 __b-36-0" xfId="545"/>
    <cellStyle name="政府购买服务预算表09 __b-41-0" xfId="546"/>
    <cellStyle name="市对下转移支付绩效目标表10-2 __b-5-0" xfId="547"/>
    <cellStyle name="政府购买服务预算表09 __b-37-0" xfId="548"/>
    <cellStyle name="政府购买服务预算表09 __b-42-0" xfId="549"/>
    <cellStyle name="市对下转移支付绩效目标表10-2 __b-6-0" xfId="550"/>
    <cellStyle name="政府购买服务预算表09 __b-38-0" xfId="551"/>
    <cellStyle name="政府购买服务预算表09 __b-43-0" xfId="552"/>
    <cellStyle name="市对下转移支付绩效目标表10-2 __b-7-0" xfId="553"/>
    <cellStyle name="政府购买服务预算表09 __b-39-0" xfId="554"/>
    <cellStyle name="政府购买服务预算表09 __b-44-0" xfId="555"/>
    <cellStyle name="市对下转移支付绩效目标表10-2 __b-8-0" xfId="556"/>
    <cellStyle name="政府购买服务预算表09 __b-45-0" xfId="557"/>
    <cellStyle name="市对下转移支付绩效目标表10-2 __b-9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15-0" xfId="572"/>
    <cellStyle name="市对下转移支付预算表10-1 __b-20-0" xfId="573"/>
    <cellStyle name="市对下转移支付预算表10-1 __b-16-0" xfId="574"/>
    <cellStyle name="市对下转移支付预算表10-1 __b-21-0" xfId="575"/>
    <cellStyle name="市对下转移支付预算表10-1 __b-17-0" xfId="576"/>
    <cellStyle name="市对下转移支付预算表10-1 __b-22-0" xfId="577"/>
    <cellStyle name="市对下转移支付预算表10-1 __b-18-0" xfId="578"/>
    <cellStyle name="市对下转移支付预算表10-1 __b-23-0" xfId="579"/>
    <cellStyle name="市对下转移支付预算表10-1 __b-19-0" xfId="580"/>
    <cellStyle name="市对下转移支付预算表10-1 __b-24-0" xfId="581"/>
    <cellStyle name="市对下转移支付预算表10-1 __b-25-0" xfId="582"/>
    <cellStyle name="市对下转移支付预算表10-1 __b-30-0" xfId="583"/>
    <cellStyle name="市对下转移支付预算表10-1 __b-26-0" xfId="584"/>
    <cellStyle name="市对下转移支付预算表10-1 __b-31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15-0" xfId="613"/>
    <cellStyle name="新增资产配置表11 __b-20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15-0" xfId="631"/>
    <cellStyle name="上级补助项目支出预算表12 __b-20-0" xfId="632"/>
    <cellStyle name="上级补助项目支出预算表12 __b-16-0" xfId="633"/>
    <cellStyle name="上级补助项目支出预算表12 __b-21-0" xfId="634"/>
    <cellStyle name="上级补助项目支出预算表12 __b-17-0" xfId="635"/>
    <cellStyle name="上级补助项目支出预算表12 __b-22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20-0" xfId="651"/>
    <cellStyle name="部门项目中期规划预算表13 __b-16-0" xfId="652"/>
    <cellStyle name="部门项目中期规划预算表13 __b-21-0" xfId="653"/>
    <cellStyle name="部门项目中期规划预算表13 __b-17-0" xfId="654"/>
    <cellStyle name="部门项目中期规划预算表13 __b-22-0" xfId="655"/>
    <cellStyle name="部门项目中期规划预算表13 __b-18-0" xfId="656"/>
    <cellStyle name="部门项目中期规划预算表13 __b-23-0" xfId="657"/>
    <cellStyle name="部门项目中期规划预算表13 __b-19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常规 5" xfId="665"/>
    <cellStyle name="Normal" xfId="66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workbookViewId="0">
      <selection activeCell="I18" sqref="I18"/>
    </sheetView>
  </sheetViews>
  <sheetFormatPr defaultColWidth="8" defaultRowHeight="14.25" customHeight="1" outlineLevelCol="3"/>
  <cols>
    <col min="1" max="1" width="45.5" customWidth="1"/>
    <col min="2" max="2" width="36.6333333333333" style="118" customWidth="1"/>
    <col min="3" max="3" width="46.875" customWidth="1"/>
    <col min="4" max="4" width="31.5" style="118" customWidth="1"/>
  </cols>
  <sheetData>
    <row r="1" ht="13" customHeight="1" spans="4:4">
      <c r="D1" s="150" t="s">
        <v>0</v>
      </c>
    </row>
    <row r="2" ht="25" customHeight="1" spans="1:4">
      <c r="A2" s="171" t="s">
        <v>1</v>
      </c>
      <c r="B2" s="383"/>
      <c r="C2" s="384"/>
      <c r="D2" s="383"/>
    </row>
    <row r="3" ht="19" customHeight="1" spans="1:4">
      <c r="A3" s="385" t="str">
        <f>"单位名称："&amp;"中国共产党曲靖市委员会政策研究室"</f>
        <v>单位名称：中国共产党曲靖市委员会政策研究室</v>
      </c>
      <c r="B3" s="386"/>
      <c r="C3" s="387"/>
      <c r="D3" s="394" t="s">
        <v>2</v>
      </c>
    </row>
    <row r="4" ht="17" customHeight="1" spans="1:4">
      <c r="A4" s="389" t="s">
        <v>3</v>
      </c>
      <c r="B4" s="390"/>
      <c r="C4" s="389" t="s">
        <v>4</v>
      </c>
      <c r="D4" s="390"/>
    </row>
    <row r="5" s="118" customFormat="1" ht="17" customHeight="1" spans="1:4">
      <c r="A5" s="391" t="s">
        <v>5</v>
      </c>
      <c r="B5" s="391" t="s">
        <v>6</v>
      </c>
      <c r="C5" s="391" t="s">
        <v>7</v>
      </c>
      <c r="D5" s="391" t="s">
        <v>6</v>
      </c>
    </row>
    <row r="6" ht="17" customHeight="1" spans="1:4">
      <c r="A6" s="13" t="s">
        <v>8</v>
      </c>
      <c r="B6" s="15">
        <v>884.415344</v>
      </c>
      <c r="C6" s="392" t="str">
        <f>"一"&amp;"、"&amp;"一般公共服务支出"</f>
        <v>一、一般公共服务支出</v>
      </c>
      <c r="D6" s="15">
        <v>693.69195</v>
      </c>
    </row>
    <row r="7" ht="17" customHeight="1" spans="1:4">
      <c r="A7" s="13" t="s">
        <v>9</v>
      </c>
      <c r="B7" s="15"/>
      <c r="C7" s="392" t="str">
        <f>"二"&amp;"、"&amp;"外交支出"</f>
        <v>二、外交支出</v>
      </c>
      <c r="D7" s="15"/>
    </row>
    <row r="8" ht="17" customHeight="1" spans="1:4">
      <c r="A8" s="13" t="s">
        <v>10</v>
      </c>
      <c r="B8" s="15"/>
      <c r="C8" s="392" t="str">
        <f>"三"&amp;"、"&amp;"国防支出"</f>
        <v>三、国防支出</v>
      </c>
      <c r="D8" s="15"/>
    </row>
    <row r="9" ht="17" customHeight="1" spans="1:4">
      <c r="A9" s="13" t="s">
        <v>11</v>
      </c>
      <c r="B9" s="15"/>
      <c r="C9" s="392" t="str">
        <f>"四"&amp;"、"&amp;"公共安全支出"</f>
        <v>四、公共安全支出</v>
      </c>
      <c r="D9" s="15"/>
    </row>
    <row r="10" ht="17" customHeight="1" spans="1:4">
      <c r="A10" s="13" t="s">
        <v>12</v>
      </c>
      <c r="B10" s="15"/>
      <c r="C10" s="392" t="str">
        <f>"五"&amp;"、"&amp;"教育支出"</f>
        <v>五、教育支出</v>
      </c>
      <c r="D10" s="15"/>
    </row>
    <row r="11" ht="17" customHeight="1" spans="1:4">
      <c r="A11" s="13" t="s">
        <v>13</v>
      </c>
      <c r="B11" s="15"/>
      <c r="C11" s="392" t="str">
        <f>"六"&amp;"、"&amp;"科学技术支出"</f>
        <v>六、科学技术支出</v>
      </c>
      <c r="D11" s="15"/>
    </row>
    <row r="12" ht="17" customHeight="1" spans="1:4">
      <c r="A12" s="13" t="s">
        <v>14</v>
      </c>
      <c r="B12" s="15"/>
      <c r="C12" s="392" t="str">
        <f>"七"&amp;"、"&amp;"文化旅游体育与传媒支出"</f>
        <v>七、文化旅游体育与传媒支出</v>
      </c>
      <c r="D12" s="15"/>
    </row>
    <row r="13" ht="17" customHeight="1" spans="1:4">
      <c r="A13" s="13" t="s">
        <v>15</v>
      </c>
      <c r="B13" s="15"/>
      <c r="C13" s="392" t="str">
        <f>"八"&amp;"、"&amp;"社会保障和就业支出"</f>
        <v>八、社会保障和就业支出</v>
      </c>
      <c r="D13" s="15">
        <v>85.410773</v>
      </c>
    </row>
    <row r="14" ht="17" customHeight="1" spans="1:4">
      <c r="A14" s="13" t="s">
        <v>16</v>
      </c>
      <c r="B14" s="15"/>
      <c r="C14" s="392" t="str">
        <f>"九"&amp;"、"&amp;"社会保险基金支出"</f>
        <v>九、社会保险基金支出</v>
      </c>
      <c r="D14" s="15"/>
    </row>
    <row r="15" ht="17" customHeight="1" spans="1:4">
      <c r="A15" s="13" t="s">
        <v>17</v>
      </c>
      <c r="B15" s="15"/>
      <c r="C15" s="392" t="str">
        <f>"十"&amp;"、"&amp;"卫生健康支出"</f>
        <v>十、卫生健康支出</v>
      </c>
      <c r="D15" s="15">
        <v>51.91</v>
      </c>
    </row>
    <row r="16" ht="17" customHeight="1" spans="1:4">
      <c r="A16" s="13"/>
      <c r="B16" s="15"/>
      <c r="C16" s="392" t="str">
        <f>"十一"&amp;"、"&amp;"节能环保支出"</f>
        <v>十一、节能环保支出</v>
      </c>
      <c r="D16" s="15"/>
    </row>
    <row r="17" ht="17" customHeight="1" spans="1:4">
      <c r="A17" s="13"/>
      <c r="B17" s="17"/>
      <c r="C17" s="392" t="str">
        <f>"十二"&amp;"、"&amp;"城乡社区支出"</f>
        <v>十二、城乡社区支出</v>
      </c>
      <c r="D17" s="15"/>
    </row>
    <row r="18" ht="17" customHeight="1" spans="1:4">
      <c r="A18" s="13"/>
      <c r="B18" s="17"/>
      <c r="C18" s="392" t="str">
        <f>"十三"&amp;"、"&amp;"农林水支出"</f>
        <v>十三、农林水支出</v>
      </c>
      <c r="D18" s="15"/>
    </row>
    <row r="19" ht="17" customHeight="1" spans="1:4">
      <c r="A19" s="13"/>
      <c r="B19" s="17"/>
      <c r="C19" s="392" t="str">
        <f>"十四"&amp;"、"&amp;"交通运输支出"</f>
        <v>十四、交通运输支出</v>
      </c>
      <c r="D19" s="15"/>
    </row>
    <row r="20" ht="17" customHeight="1" spans="1:4">
      <c r="A20" s="13"/>
      <c r="B20" s="17"/>
      <c r="C20" s="392" t="str">
        <f>"十五"&amp;"、"&amp;"资源勘探工业信息等支出"</f>
        <v>十五、资源勘探工业信息等支出</v>
      </c>
      <c r="D20" s="15"/>
    </row>
    <row r="21" ht="17" customHeight="1" spans="1:4">
      <c r="A21" s="13"/>
      <c r="B21" s="17"/>
      <c r="C21" s="392" t="str">
        <f>"十六"&amp;"、"&amp;"商业服务业等支出"</f>
        <v>十六、商业服务业等支出</v>
      </c>
      <c r="D21" s="15"/>
    </row>
    <row r="22" ht="17" customHeight="1" spans="1:4">
      <c r="A22" s="13"/>
      <c r="B22" s="17"/>
      <c r="C22" s="392" t="str">
        <f>"十七"&amp;"、"&amp;"金融支出"</f>
        <v>十七、金融支出</v>
      </c>
      <c r="D22" s="15"/>
    </row>
    <row r="23" ht="17" customHeight="1" spans="1:4">
      <c r="A23" s="13"/>
      <c r="B23" s="17"/>
      <c r="C23" s="392" t="str">
        <f>"十八"&amp;"、"&amp;"援助其他地区支出"</f>
        <v>十八、援助其他地区支出</v>
      </c>
      <c r="D23" s="15"/>
    </row>
    <row r="24" ht="17" customHeight="1" spans="1:4">
      <c r="A24" s="13"/>
      <c r="B24" s="17"/>
      <c r="C24" s="392" t="str">
        <f>"十九"&amp;"、"&amp;"自然资源海洋气象等支出"</f>
        <v>十九、自然资源海洋气象等支出</v>
      </c>
      <c r="D24" s="15"/>
    </row>
    <row r="25" ht="17" customHeight="1" spans="1:4">
      <c r="A25" s="13"/>
      <c r="B25" s="17"/>
      <c r="C25" s="392" t="str">
        <f>"二十"&amp;"、"&amp;"住房保障支出"</f>
        <v>二十、住房保障支出</v>
      </c>
      <c r="D25" s="15">
        <v>53.409403</v>
      </c>
    </row>
    <row r="26" ht="17" customHeight="1" spans="1:4">
      <c r="A26" s="13"/>
      <c r="B26" s="17"/>
      <c r="C26" s="392" t="str">
        <f>"二十一"&amp;"、"&amp;"粮油物资储备支出"</f>
        <v>二十一、粮油物资储备支出</v>
      </c>
      <c r="D26" s="15"/>
    </row>
    <row r="27" ht="17" customHeight="1" spans="1:4">
      <c r="A27" s="13"/>
      <c r="B27" s="17"/>
      <c r="C27" s="392" t="str">
        <f>"二十二"&amp;"、"&amp;"灾害防治及应急管理支出"</f>
        <v>二十二、灾害防治及应急管理支出</v>
      </c>
      <c r="D27" s="15"/>
    </row>
    <row r="28" ht="17" customHeight="1" spans="1:4">
      <c r="A28" s="13"/>
      <c r="B28" s="17"/>
      <c r="C28" s="392" t="str">
        <f>"二十三"&amp;"、"&amp;"预备费"</f>
        <v>二十三、预备费</v>
      </c>
      <c r="D28" s="15"/>
    </row>
    <row r="29" ht="17" customHeight="1" spans="1:4">
      <c r="A29" s="13"/>
      <c r="B29" s="17"/>
      <c r="C29" s="392" t="str">
        <f>"二十四"&amp;"、"&amp;"其他支出"</f>
        <v>二十四、其他支出</v>
      </c>
      <c r="D29" s="15"/>
    </row>
    <row r="30" ht="17" customHeight="1" spans="1:4">
      <c r="A30" s="13"/>
      <c r="B30" s="17"/>
      <c r="C30" s="392" t="str">
        <f>"二十五"&amp;"、"&amp;"转移性支出"</f>
        <v>二十五、转移性支出</v>
      </c>
      <c r="D30" s="15"/>
    </row>
    <row r="31" ht="17" customHeight="1" spans="1:4">
      <c r="A31" s="13"/>
      <c r="B31" s="17"/>
      <c r="C31" s="392" t="str">
        <f>"二十六"&amp;"、"&amp;"债务还本支出"</f>
        <v>二十六、债务还本支出</v>
      </c>
      <c r="D31" s="15"/>
    </row>
    <row r="32" ht="17" customHeight="1" spans="1:4">
      <c r="A32" s="13"/>
      <c r="B32" s="17"/>
      <c r="C32" s="392" t="str">
        <f>"二十七"&amp;"、"&amp;"债务付息支出"</f>
        <v>二十七、债务付息支出</v>
      </c>
      <c r="D32" s="15"/>
    </row>
    <row r="33" ht="17" customHeight="1" spans="1:4">
      <c r="A33" s="13"/>
      <c r="B33" s="17"/>
      <c r="C33" s="392" t="str">
        <f>"二十八"&amp;"、"&amp;"债务发行费用支出"</f>
        <v>二十八、债务发行费用支出</v>
      </c>
      <c r="D33" s="15"/>
    </row>
    <row r="34" ht="17" customHeight="1" spans="1:4">
      <c r="A34" s="13"/>
      <c r="B34" s="17"/>
      <c r="C34" s="392" t="str">
        <f>"二十九"&amp;"、"&amp;"抗疫特别国债安排的支出"</f>
        <v>二十九、抗疫特别国债安排的支出</v>
      </c>
      <c r="D34" s="15"/>
    </row>
    <row r="35" ht="17" customHeight="1" spans="1:4">
      <c r="A35" s="17" t="s">
        <v>18</v>
      </c>
      <c r="B35" s="15">
        <v>884.415344</v>
      </c>
      <c r="C35" s="17" t="s">
        <v>19</v>
      </c>
      <c r="D35" s="15">
        <v>884.415344</v>
      </c>
    </row>
    <row r="36" ht="17" customHeight="1" spans="1:4">
      <c r="A36" s="13" t="s">
        <v>20</v>
      </c>
      <c r="B36" s="15"/>
      <c r="C36" s="13" t="s">
        <v>21</v>
      </c>
      <c r="D36" s="15"/>
    </row>
    <row r="37" s="382" customFormat="1" ht="17" customHeight="1" spans="1:4">
      <c r="A37" s="393" t="s">
        <v>22</v>
      </c>
      <c r="B37" s="329">
        <v>884.415344</v>
      </c>
      <c r="C37" s="393" t="s">
        <v>23</v>
      </c>
      <c r="D37" s="329">
        <v>884.415344</v>
      </c>
    </row>
  </sheetData>
  <mergeCells count="4">
    <mergeCell ref="A2:D2"/>
    <mergeCell ref="A3:B3"/>
    <mergeCell ref="A4:B4"/>
    <mergeCell ref="C4:D4"/>
  </mergeCells>
  <printOptions horizontalCentered="1"/>
  <pageMargins left="0.786805555555556" right="0.786805555555556" top="0.511805555555556" bottom="0.511805555555556" header="0.313888888888889" footer="0.313888888888889"/>
  <pageSetup paperSize="9" scale="80" fitToWidth="0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29"/>
  <sheetViews>
    <sheetView view="pageBreakPreview" zoomScaleNormal="100" topLeftCell="A2" workbookViewId="0">
      <selection activeCell="F11" sqref="F11"/>
    </sheetView>
  </sheetViews>
  <sheetFormatPr defaultColWidth="9.14166666666667" defaultRowHeight="12" customHeight="1"/>
  <cols>
    <col min="1" max="1" width="11.75" style="184" customWidth="1"/>
    <col min="2" max="2" width="15" style="184" customWidth="1"/>
    <col min="3" max="3" width="36.125" style="185" customWidth="1"/>
    <col min="4" max="4" width="8.75" style="184" customWidth="1"/>
    <col min="5" max="5" width="10.875" style="184" customWidth="1"/>
    <col min="6" max="6" width="32.125" style="185" customWidth="1"/>
    <col min="7" max="9" width="6.125" style="184" customWidth="1"/>
    <col min="10" max="10" width="7.875" style="184" customWidth="1"/>
    <col min="11" max="11" width="29.5" style="185" customWidth="1"/>
    <col min="12" max="16384" width="9.14166666666667" style="185"/>
  </cols>
  <sheetData>
    <row r="1" ht="27" customHeight="1" spans="11:11">
      <c r="K1" s="200" t="s">
        <v>327</v>
      </c>
    </row>
    <row r="2" ht="28.5" customHeight="1" spans="2:11">
      <c r="B2" s="186" t="s">
        <v>328</v>
      </c>
      <c r="C2" s="187"/>
      <c r="D2" s="187"/>
      <c r="E2" s="187"/>
      <c r="F2" s="187"/>
      <c r="G2" s="188"/>
      <c r="H2" s="187"/>
      <c r="I2" s="188"/>
      <c r="J2" s="188"/>
      <c r="K2" s="187"/>
    </row>
    <row r="3" ht="30" customHeight="1" spans="1:3">
      <c r="A3" s="189" t="s">
        <v>100</v>
      </c>
      <c r="B3" s="189"/>
      <c r="C3" s="189"/>
    </row>
    <row r="4" ht="33" customHeight="1" spans="1:11">
      <c r="A4" s="190" t="s">
        <v>226</v>
      </c>
      <c r="B4" s="56" t="s">
        <v>329</v>
      </c>
      <c r="C4" s="56" t="s">
        <v>330</v>
      </c>
      <c r="D4" s="56" t="s">
        <v>331</v>
      </c>
      <c r="E4" s="56" t="s">
        <v>332</v>
      </c>
      <c r="F4" s="56" t="s">
        <v>333</v>
      </c>
      <c r="G4" s="191" t="s">
        <v>334</v>
      </c>
      <c r="H4" s="56" t="s">
        <v>335</v>
      </c>
      <c r="I4" s="191" t="s">
        <v>336</v>
      </c>
      <c r="J4" s="191" t="s">
        <v>337</v>
      </c>
      <c r="K4" s="56" t="s">
        <v>338</v>
      </c>
    </row>
    <row r="5" ht="27" customHeight="1" spans="1:11">
      <c r="A5" s="192">
        <v>1</v>
      </c>
      <c r="B5" s="193">
        <v>2</v>
      </c>
      <c r="C5" s="193">
        <v>3</v>
      </c>
      <c r="D5" s="193">
        <v>4</v>
      </c>
      <c r="E5" s="193">
        <v>5</v>
      </c>
      <c r="F5" s="193">
        <v>6</v>
      </c>
      <c r="G5" s="194">
        <v>7</v>
      </c>
      <c r="H5" s="193">
        <v>8</v>
      </c>
      <c r="I5" s="194">
        <v>9</v>
      </c>
      <c r="J5" s="194">
        <v>10</v>
      </c>
      <c r="K5" s="193">
        <v>11</v>
      </c>
    </row>
    <row r="6" ht="35" customHeight="1" spans="1:11">
      <c r="A6" s="195"/>
      <c r="B6" s="135" t="s">
        <v>47</v>
      </c>
      <c r="C6" s="196"/>
      <c r="D6" s="195"/>
      <c r="E6" s="195"/>
      <c r="F6" s="196"/>
      <c r="G6" s="195"/>
      <c r="H6" s="195"/>
      <c r="I6" s="195"/>
      <c r="J6" s="195"/>
      <c r="K6" s="196"/>
    </row>
    <row r="7" ht="37" customHeight="1" spans="1:11">
      <c r="A7" s="197" t="s">
        <v>322</v>
      </c>
      <c r="B7" s="135" t="s">
        <v>339</v>
      </c>
      <c r="C7" s="198" t="s">
        <v>340</v>
      </c>
      <c r="D7" s="135" t="s">
        <v>341</v>
      </c>
      <c r="E7" s="135" t="s">
        <v>342</v>
      </c>
      <c r="F7" s="199" t="s">
        <v>343</v>
      </c>
      <c r="G7" s="135" t="s">
        <v>344</v>
      </c>
      <c r="H7" s="135" t="s">
        <v>116</v>
      </c>
      <c r="I7" s="135" t="s">
        <v>345</v>
      </c>
      <c r="J7" s="135" t="s">
        <v>346</v>
      </c>
      <c r="K7" s="199" t="s">
        <v>347</v>
      </c>
    </row>
    <row r="8" ht="31" customHeight="1" spans="1:11">
      <c r="A8" s="197" t="s">
        <v>322</v>
      </c>
      <c r="B8" s="135" t="s">
        <v>321</v>
      </c>
      <c r="C8" s="198" t="s">
        <v>340</v>
      </c>
      <c r="D8" s="135" t="s">
        <v>341</v>
      </c>
      <c r="E8" s="135" t="s">
        <v>342</v>
      </c>
      <c r="F8" s="199" t="s">
        <v>348</v>
      </c>
      <c r="G8" s="135" t="s">
        <v>344</v>
      </c>
      <c r="H8" s="135" t="s">
        <v>135</v>
      </c>
      <c r="I8" s="135" t="s">
        <v>345</v>
      </c>
      <c r="J8" s="135" t="s">
        <v>346</v>
      </c>
      <c r="K8" s="199" t="s">
        <v>349</v>
      </c>
    </row>
    <row r="9" ht="31" customHeight="1" spans="1:11">
      <c r="A9" s="197" t="s">
        <v>322</v>
      </c>
      <c r="B9" s="135" t="s">
        <v>321</v>
      </c>
      <c r="C9" s="198" t="s">
        <v>340</v>
      </c>
      <c r="D9" s="135" t="s">
        <v>341</v>
      </c>
      <c r="E9" s="135" t="s">
        <v>342</v>
      </c>
      <c r="F9" s="199" t="s">
        <v>350</v>
      </c>
      <c r="G9" s="135" t="s">
        <v>344</v>
      </c>
      <c r="H9" s="135" t="s">
        <v>120</v>
      </c>
      <c r="I9" s="135" t="s">
        <v>351</v>
      </c>
      <c r="J9" s="135" t="s">
        <v>346</v>
      </c>
      <c r="K9" s="199" t="s">
        <v>352</v>
      </c>
    </row>
    <row r="10" ht="31" customHeight="1" spans="1:11">
      <c r="A10" s="197" t="s">
        <v>322</v>
      </c>
      <c r="B10" s="135" t="s">
        <v>321</v>
      </c>
      <c r="C10" s="198" t="s">
        <v>340</v>
      </c>
      <c r="D10" s="135" t="s">
        <v>341</v>
      </c>
      <c r="E10" s="135" t="s">
        <v>342</v>
      </c>
      <c r="F10" s="199" t="s">
        <v>353</v>
      </c>
      <c r="G10" s="135" t="s">
        <v>354</v>
      </c>
      <c r="H10" s="135" t="s">
        <v>135</v>
      </c>
      <c r="I10" s="135" t="s">
        <v>355</v>
      </c>
      <c r="J10" s="135" t="s">
        <v>346</v>
      </c>
      <c r="K10" s="199" t="s">
        <v>356</v>
      </c>
    </row>
    <row r="11" ht="29" customHeight="1" spans="1:11">
      <c r="A11" s="197" t="s">
        <v>322</v>
      </c>
      <c r="B11" s="135" t="s">
        <v>321</v>
      </c>
      <c r="C11" s="198" t="s">
        <v>340</v>
      </c>
      <c r="D11" s="135" t="s">
        <v>341</v>
      </c>
      <c r="E11" s="135" t="s">
        <v>342</v>
      </c>
      <c r="F11" s="199" t="s">
        <v>357</v>
      </c>
      <c r="G11" s="135" t="s">
        <v>358</v>
      </c>
      <c r="H11" s="135" t="s">
        <v>119</v>
      </c>
      <c r="I11" s="135" t="s">
        <v>359</v>
      </c>
      <c r="J11" s="135" t="s">
        <v>346</v>
      </c>
      <c r="K11" s="199" t="s">
        <v>360</v>
      </c>
    </row>
    <row r="12" ht="49" customHeight="1" spans="1:11">
      <c r="A12" s="197" t="s">
        <v>322</v>
      </c>
      <c r="B12" s="135" t="s">
        <v>321</v>
      </c>
      <c r="C12" s="198" t="s">
        <v>340</v>
      </c>
      <c r="D12" s="135" t="s">
        <v>341</v>
      </c>
      <c r="E12" s="135" t="s">
        <v>361</v>
      </c>
      <c r="F12" s="199" t="s">
        <v>362</v>
      </c>
      <c r="G12" s="135" t="s">
        <v>344</v>
      </c>
      <c r="H12" s="135" t="s">
        <v>363</v>
      </c>
      <c r="I12" s="135" t="s">
        <v>364</v>
      </c>
      <c r="J12" s="135" t="s">
        <v>346</v>
      </c>
      <c r="K12" s="199" t="s">
        <v>365</v>
      </c>
    </row>
    <row r="13" ht="48" customHeight="1" spans="1:11">
      <c r="A13" s="197" t="s">
        <v>322</v>
      </c>
      <c r="B13" s="135" t="s">
        <v>321</v>
      </c>
      <c r="C13" s="198" t="s">
        <v>340</v>
      </c>
      <c r="D13" s="135" t="s">
        <v>341</v>
      </c>
      <c r="E13" s="135" t="s">
        <v>361</v>
      </c>
      <c r="F13" s="199" t="s">
        <v>366</v>
      </c>
      <c r="G13" s="135" t="s">
        <v>344</v>
      </c>
      <c r="H13" s="135" t="s">
        <v>363</v>
      </c>
      <c r="I13" s="135" t="s">
        <v>364</v>
      </c>
      <c r="J13" s="135" t="s">
        <v>346</v>
      </c>
      <c r="K13" s="199" t="s">
        <v>367</v>
      </c>
    </row>
    <row r="14" ht="25" customHeight="1" spans="1:11">
      <c r="A14" s="197" t="s">
        <v>322</v>
      </c>
      <c r="B14" s="135" t="s">
        <v>321</v>
      </c>
      <c r="C14" s="198" t="s">
        <v>340</v>
      </c>
      <c r="D14" s="135" t="s">
        <v>341</v>
      </c>
      <c r="E14" s="135" t="s">
        <v>368</v>
      </c>
      <c r="F14" s="199" t="s">
        <v>369</v>
      </c>
      <c r="G14" s="135" t="s">
        <v>358</v>
      </c>
      <c r="H14" s="135" t="s">
        <v>370</v>
      </c>
      <c r="I14" s="135" t="s">
        <v>371</v>
      </c>
      <c r="J14" s="135" t="s">
        <v>346</v>
      </c>
      <c r="K14" s="199" t="s">
        <v>372</v>
      </c>
    </row>
    <row r="15" ht="32" customHeight="1" spans="1:11">
      <c r="A15" s="197" t="s">
        <v>322</v>
      </c>
      <c r="B15" s="135" t="s">
        <v>321</v>
      </c>
      <c r="C15" s="198" t="s">
        <v>340</v>
      </c>
      <c r="D15" s="135" t="s">
        <v>373</v>
      </c>
      <c r="E15" s="135" t="s">
        <v>374</v>
      </c>
      <c r="F15" s="199" t="s">
        <v>375</v>
      </c>
      <c r="G15" s="135" t="s">
        <v>344</v>
      </c>
      <c r="H15" s="135" t="s">
        <v>118</v>
      </c>
      <c r="I15" s="135" t="s">
        <v>355</v>
      </c>
      <c r="J15" s="135" t="s">
        <v>346</v>
      </c>
      <c r="K15" s="199" t="s">
        <v>376</v>
      </c>
    </row>
    <row r="16" ht="63" customHeight="1" spans="1:11">
      <c r="A16" s="197" t="s">
        <v>322</v>
      </c>
      <c r="B16" s="135" t="s">
        <v>321</v>
      </c>
      <c r="C16" s="198" t="s">
        <v>340</v>
      </c>
      <c r="D16" s="135" t="s">
        <v>377</v>
      </c>
      <c r="E16" s="135" t="s">
        <v>378</v>
      </c>
      <c r="F16" s="199" t="s">
        <v>379</v>
      </c>
      <c r="G16" s="135" t="s">
        <v>344</v>
      </c>
      <c r="H16" s="135" t="s">
        <v>363</v>
      </c>
      <c r="I16" s="135" t="s">
        <v>364</v>
      </c>
      <c r="J16" s="135" t="s">
        <v>346</v>
      </c>
      <c r="K16" s="199" t="s">
        <v>380</v>
      </c>
    </row>
    <row r="17" ht="30" customHeight="1" spans="1:11">
      <c r="A17" s="197" t="s">
        <v>319</v>
      </c>
      <c r="B17" s="135" t="s">
        <v>381</v>
      </c>
      <c r="C17" s="198" t="s">
        <v>382</v>
      </c>
      <c r="D17" s="135" t="s">
        <v>341</v>
      </c>
      <c r="E17" s="135" t="s">
        <v>342</v>
      </c>
      <c r="F17" s="199" t="s">
        <v>383</v>
      </c>
      <c r="G17" s="135" t="s">
        <v>344</v>
      </c>
      <c r="H17" s="135" t="s">
        <v>118</v>
      </c>
      <c r="I17" s="135" t="s">
        <v>345</v>
      </c>
      <c r="J17" s="135" t="s">
        <v>346</v>
      </c>
      <c r="K17" s="199" t="s">
        <v>384</v>
      </c>
    </row>
    <row r="18" ht="30" customHeight="1" spans="1:11">
      <c r="A18" s="197" t="s">
        <v>319</v>
      </c>
      <c r="B18" s="135" t="s">
        <v>317</v>
      </c>
      <c r="C18" s="198" t="s">
        <v>382</v>
      </c>
      <c r="D18" s="135" t="s">
        <v>341</v>
      </c>
      <c r="E18" s="135" t="s">
        <v>342</v>
      </c>
      <c r="F18" s="199" t="s">
        <v>385</v>
      </c>
      <c r="G18" s="135" t="s">
        <v>344</v>
      </c>
      <c r="H18" s="135" t="s">
        <v>120</v>
      </c>
      <c r="I18" s="135" t="s">
        <v>345</v>
      </c>
      <c r="J18" s="135" t="s">
        <v>346</v>
      </c>
      <c r="K18" s="199" t="s">
        <v>386</v>
      </c>
    </row>
    <row r="19" ht="30" customHeight="1" spans="1:11">
      <c r="A19" s="197" t="s">
        <v>319</v>
      </c>
      <c r="B19" s="135" t="s">
        <v>317</v>
      </c>
      <c r="C19" s="198" t="s">
        <v>382</v>
      </c>
      <c r="D19" s="135" t="s">
        <v>341</v>
      </c>
      <c r="E19" s="135" t="s">
        <v>342</v>
      </c>
      <c r="F19" s="199" t="s">
        <v>387</v>
      </c>
      <c r="G19" s="135" t="s">
        <v>344</v>
      </c>
      <c r="H19" s="135" t="s">
        <v>115</v>
      </c>
      <c r="I19" s="135" t="s">
        <v>345</v>
      </c>
      <c r="J19" s="135" t="s">
        <v>346</v>
      </c>
      <c r="K19" s="199" t="s">
        <v>388</v>
      </c>
    </row>
    <row r="20" ht="30" customHeight="1" spans="1:11">
      <c r="A20" s="197" t="s">
        <v>319</v>
      </c>
      <c r="B20" s="135" t="s">
        <v>317</v>
      </c>
      <c r="C20" s="198" t="s">
        <v>382</v>
      </c>
      <c r="D20" s="135" t="s">
        <v>341</v>
      </c>
      <c r="E20" s="135" t="s">
        <v>342</v>
      </c>
      <c r="F20" s="199" t="s">
        <v>389</v>
      </c>
      <c r="G20" s="135" t="s">
        <v>344</v>
      </c>
      <c r="H20" s="135" t="s">
        <v>143</v>
      </c>
      <c r="I20" s="135" t="s">
        <v>355</v>
      </c>
      <c r="J20" s="135" t="s">
        <v>346</v>
      </c>
      <c r="K20" s="199" t="s">
        <v>390</v>
      </c>
    </row>
    <row r="21" ht="30" customHeight="1" spans="1:11">
      <c r="A21" s="197" t="s">
        <v>319</v>
      </c>
      <c r="B21" s="135" t="s">
        <v>317</v>
      </c>
      <c r="C21" s="198" t="s">
        <v>382</v>
      </c>
      <c r="D21" s="135" t="s">
        <v>341</v>
      </c>
      <c r="E21" s="135" t="s">
        <v>342</v>
      </c>
      <c r="F21" s="199" t="s">
        <v>391</v>
      </c>
      <c r="G21" s="135" t="s">
        <v>344</v>
      </c>
      <c r="H21" s="135" t="s">
        <v>115</v>
      </c>
      <c r="I21" s="135" t="s">
        <v>345</v>
      </c>
      <c r="J21" s="135" t="s">
        <v>346</v>
      </c>
      <c r="K21" s="199" t="s">
        <v>392</v>
      </c>
    </row>
    <row r="22" ht="30" customHeight="1" spans="1:11">
      <c r="A22" s="197" t="s">
        <v>319</v>
      </c>
      <c r="B22" s="135" t="s">
        <v>317</v>
      </c>
      <c r="C22" s="198" t="s">
        <v>382</v>
      </c>
      <c r="D22" s="135" t="s">
        <v>341</v>
      </c>
      <c r="E22" s="135" t="s">
        <v>342</v>
      </c>
      <c r="F22" s="199" t="s">
        <v>393</v>
      </c>
      <c r="G22" s="135" t="s">
        <v>344</v>
      </c>
      <c r="H22" s="135" t="s">
        <v>116</v>
      </c>
      <c r="I22" s="135" t="s">
        <v>355</v>
      </c>
      <c r="J22" s="135" t="s">
        <v>346</v>
      </c>
      <c r="K22" s="199" t="s">
        <v>394</v>
      </c>
    </row>
    <row r="23" ht="30" customHeight="1" spans="1:11">
      <c r="A23" s="197" t="s">
        <v>319</v>
      </c>
      <c r="B23" s="135" t="s">
        <v>317</v>
      </c>
      <c r="C23" s="198" t="s">
        <v>382</v>
      </c>
      <c r="D23" s="135" t="s">
        <v>341</v>
      </c>
      <c r="E23" s="135" t="s">
        <v>361</v>
      </c>
      <c r="F23" s="199" t="s">
        <v>395</v>
      </c>
      <c r="G23" s="135" t="s">
        <v>344</v>
      </c>
      <c r="H23" s="135" t="s">
        <v>363</v>
      </c>
      <c r="I23" s="135" t="s">
        <v>364</v>
      </c>
      <c r="J23" s="135" t="s">
        <v>346</v>
      </c>
      <c r="K23" s="199" t="s">
        <v>396</v>
      </c>
    </row>
    <row r="24" ht="30" customHeight="1" spans="1:11">
      <c r="A24" s="197" t="s">
        <v>319</v>
      </c>
      <c r="B24" s="135" t="s">
        <v>317</v>
      </c>
      <c r="C24" s="198" t="s">
        <v>382</v>
      </c>
      <c r="D24" s="135" t="s">
        <v>373</v>
      </c>
      <c r="E24" s="135" t="s">
        <v>374</v>
      </c>
      <c r="F24" s="199" t="s">
        <v>397</v>
      </c>
      <c r="G24" s="135" t="s">
        <v>344</v>
      </c>
      <c r="H24" s="135" t="s">
        <v>363</v>
      </c>
      <c r="I24" s="135" t="s">
        <v>364</v>
      </c>
      <c r="J24" s="135" t="s">
        <v>346</v>
      </c>
      <c r="K24" s="199" t="s">
        <v>398</v>
      </c>
    </row>
    <row r="25" ht="30" customHeight="1" spans="1:11">
      <c r="A25" s="197" t="s">
        <v>319</v>
      </c>
      <c r="B25" s="135" t="s">
        <v>317</v>
      </c>
      <c r="C25" s="198" t="s">
        <v>382</v>
      </c>
      <c r="D25" s="135" t="s">
        <v>377</v>
      </c>
      <c r="E25" s="135" t="s">
        <v>399</v>
      </c>
      <c r="F25" s="199" t="s">
        <v>400</v>
      </c>
      <c r="G25" s="135" t="s">
        <v>344</v>
      </c>
      <c r="H25" s="135" t="s">
        <v>363</v>
      </c>
      <c r="I25" s="135" t="s">
        <v>364</v>
      </c>
      <c r="J25" s="135" t="s">
        <v>346</v>
      </c>
      <c r="K25" s="199" t="s">
        <v>401</v>
      </c>
    </row>
    <row r="26" ht="30" customHeight="1" spans="1:11">
      <c r="A26" s="197" t="s">
        <v>307</v>
      </c>
      <c r="B26" s="135" t="s">
        <v>308</v>
      </c>
      <c r="C26" s="199" t="s">
        <v>402</v>
      </c>
      <c r="D26" s="135" t="s">
        <v>341</v>
      </c>
      <c r="E26" s="135" t="s">
        <v>342</v>
      </c>
      <c r="F26" s="199" t="s">
        <v>403</v>
      </c>
      <c r="G26" s="135" t="s">
        <v>358</v>
      </c>
      <c r="H26" s="135" t="s">
        <v>116</v>
      </c>
      <c r="I26" s="135" t="s">
        <v>404</v>
      </c>
      <c r="J26" s="135" t="s">
        <v>346</v>
      </c>
      <c r="K26" s="199" t="s">
        <v>405</v>
      </c>
    </row>
    <row r="27" ht="30" customHeight="1" spans="1:11">
      <c r="A27" s="197" t="s">
        <v>307</v>
      </c>
      <c r="B27" s="135" t="s">
        <v>308</v>
      </c>
      <c r="C27" s="199" t="s">
        <v>402</v>
      </c>
      <c r="D27" s="135" t="s">
        <v>341</v>
      </c>
      <c r="E27" s="135" t="s">
        <v>406</v>
      </c>
      <c r="F27" s="199" t="s">
        <v>407</v>
      </c>
      <c r="G27" s="135" t="s">
        <v>358</v>
      </c>
      <c r="H27" s="135" t="s">
        <v>115</v>
      </c>
      <c r="I27" s="135" t="s">
        <v>408</v>
      </c>
      <c r="J27" s="135" t="s">
        <v>346</v>
      </c>
      <c r="K27" s="199" t="s">
        <v>409</v>
      </c>
    </row>
    <row r="28" ht="30" customHeight="1" spans="1:11">
      <c r="A28" s="197" t="s">
        <v>307</v>
      </c>
      <c r="B28" s="135" t="s">
        <v>308</v>
      </c>
      <c r="C28" s="199" t="s">
        <v>402</v>
      </c>
      <c r="D28" s="135" t="s">
        <v>373</v>
      </c>
      <c r="E28" s="135" t="s">
        <v>374</v>
      </c>
      <c r="F28" s="199" t="s">
        <v>410</v>
      </c>
      <c r="G28" s="135" t="s">
        <v>354</v>
      </c>
      <c r="H28" s="135" t="s">
        <v>411</v>
      </c>
      <c r="I28" s="135" t="s">
        <v>364</v>
      </c>
      <c r="J28" s="135" t="s">
        <v>346</v>
      </c>
      <c r="K28" s="199" t="s">
        <v>412</v>
      </c>
    </row>
    <row r="29" ht="30" customHeight="1" spans="1:11">
      <c r="A29" s="197" t="s">
        <v>307</v>
      </c>
      <c r="B29" s="135" t="s">
        <v>308</v>
      </c>
      <c r="C29" s="199" t="s">
        <v>402</v>
      </c>
      <c r="D29" s="135" t="s">
        <v>377</v>
      </c>
      <c r="E29" s="135" t="s">
        <v>413</v>
      </c>
      <c r="F29" s="199" t="s">
        <v>414</v>
      </c>
      <c r="G29" s="135" t="s">
        <v>344</v>
      </c>
      <c r="H29" s="135" t="s">
        <v>363</v>
      </c>
      <c r="I29" s="135" t="s">
        <v>364</v>
      </c>
      <c r="J29" s="135" t="s">
        <v>346</v>
      </c>
      <c r="K29" s="199" t="s">
        <v>415</v>
      </c>
    </row>
  </sheetData>
  <mergeCells count="11">
    <mergeCell ref="B2:K2"/>
    <mergeCell ref="A3:C3"/>
    <mergeCell ref="A7:A16"/>
    <mergeCell ref="A17:A25"/>
    <mergeCell ref="A26:A29"/>
    <mergeCell ref="B7:B16"/>
    <mergeCell ref="B17:B25"/>
    <mergeCell ref="B26:B29"/>
    <mergeCell ref="C7:C16"/>
    <mergeCell ref="C17:C25"/>
    <mergeCell ref="C26:C29"/>
  </mergeCells>
  <printOptions horizontalCentered="1"/>
  <pageMargins left="0.357638888888889" right="0.357638888888889" top="1" bottom="1" header="0.5" footer="0.5"/>
  <pageSetup paperSize="9" scale="80" fitToWidth="0" fitToHeight="0" orientation="landscape" horizontalDpi="600"/>
  <headerFooter/>
  <rowBreaks count="1" manualBreakCount="1">
    <brk id="1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8"/>
  <sheetViews>
    <sheetView workbookViewId="0">
      <selection activeCell="O9" sqref="O9"/>
    </sheetView>
  </sheetViews>
  <sheetFormatPr defaultColWidth="9.14166666666667" defaultRowHeight="12" customHeight="1" outlineLevelRow="7"/>
  <cols>
    <col min="1" max="1" width="15.1333333333333" customWidth="1"/>
    <col min="2" max="2" width="20.3833333333333" customWidth="1"/>
    <col min="3" max="3" width="17.575" customWidth="1"/>
    <col min="4" max="11" width="9.25" customWidth="1"/>
  </cols>
  <sheetData>
    <row r="1" ht="39" customHeight="1" spans="11:11">
      <c r="K1" s="84" t="s">
        <v>416</v>
      </c>
    </row>
    <row r="2" ht="35" customHeight="1" spans="2:11">
      <c r="B2" s="171" t="s">
        <v>417</v>
      </c>
      <c r="C2" s="22"/>
      <c r="D2" s="22"/>
      <c r="E2" s="22"/>
      <c r="F2" s="22"/>
      <c r="G2" s="89"/>
      <c r="H2" s="22"/>
      <c r="I2" s="89"/>
      <c r="J2" s="89"/>
      <c r="K2" s="22"/>
    </row>
    <row r="3" ht="29" customHeight="1" spans="1:3">
      <c r="A3" s="172" t="s">
        <v>100</v>
      </c>
      <c r="B3" s="172"/>
      <c r="C3" s="172"/>
    </row>
    <row r="4" ht="44.25" customHeight="1" spans="1:11">
      <c r="A4" s="173" t="s">
        <v>226</v>
      </c>
      <c r="B4" s="55" t="s">
        <v>329</v>
      </c>
      <c r="C4" s="55" t="s">
        <v>330</v>
      </c>
      <c r="D4" s="55" t="s">
        <v>331</v>
      </c>
      <c r="E4" s="55" t="s">
        <v>332</v>
      </c>
      <c r="F4" s="55" t="s">
        <v>333</v>
      </c>
      <c r="G4" s="174" t="s">
        <v>334</v>
      </c>
      <c r="H4" s="55" t="s">
        <v>335</v>
      </c>
      <c r="I4" s="174" t="s">
        <v>336</v>
      </c>
      <c r="J4" s="174" t="s">
        <v>418</v>
      </c>
      <c r="K4" s="55" t="s">
        <v>338</v>
      </c>
    </row>
    <row r="5" ht="27" customHeight="1" spans="1:11">
      <c r="A5" s="175">
        <v>1</v>
      </c>
      <c r="B5" s="176">
        <v>2</v>
      </c>
      <c r="C5" s="177">
        <v>3</v>
      </c>
      <c r="D5" s="178">
        <v>4</v>
      </c>
      <c r="E5" s="178">
        <v>5</v>
      </c>
      <c r="F5" s="178">
        <v>6</v>
      </c>
      <c r="G5" s="178">
        <v>7</v>
      </c>
      <c r="H5" s="177">
        <v>8</v>
      </c>
      <c r="I5" s="178">
        <v>8</v>
      </c>
      <c r="J5" s="177">
        <v>10</v>
      </c>
      <c r="K5" s="177">
        <v>11</v>
      </c>
    </row>
    <row r="6" ht="42" customHeight="1" spans="1:11">
      <c r="A6" s="179"/>
      <c r="B6" s="62"/>
      <c r="C6" s="180"/>
      <c r="D6" s="180"/>
      <c r="E6" s="180"/>
      <c r="F6" s="181"/>
      <c r="G6" s="182"/>
      <c r="H6" s="181"/>
      <c r="I6" s="182"/>
      <c r="J6" s="182"/>
      <c r="K6" s="181"/>
    </row>
    <row r="7" ht="41" customHeight="1" spans="1:11">
      <c r="A7" s="175"/>
      <c r="B7" s="62"/>
      <c r="C7" s="62"/>
      <c r="D7" s="62"/>
      <c r="E7" s="62"/>
      <c r="F7" s="62"/>
      <c r="G7" s="62"/>
      <c r="H7" s="62"/>
      <c r="I7" s="62"/>
      <c r="J7" s="62"/>
      <c r="K7" s="183"/>
    </row>
    <row r="8" ht="47" customHeight="1" spans="1:11">
      <c r="A8" s="42" t="s">
        <v>419</v>
      </c>
      <c r="B8" s="42"/>
      <c r="C8" s="42"/>
      <c r="D8" s="42"/>
      <c r="E8" s="42"/>
      <c r="F8" s="42"/>
      <c r="G8" s="42"/>
      <c r="H8" s="42"/>
      <c r="I8" s="42"/>
      <c r="J8" s="42"/>
      <c r="K8" s="42"/>
    </row>
  </sheetData>
  <mergeCells count="3">
    <mergeCell ref="B2:K2"/>
    <mergeCell ref="A3:C3"/>
    <mergeCell ref="A8:K8"/>
  </mergeCells>
  <printOptions horizontalCentered="1"/>
  <pageMargins left="0.751388888888889" right="0.751388888888889" top="1" bottom="1" header="0.5" footer="0.5"/>
  <pageSetup paperSize="9" fitToWidth="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workbookViewId="0">
      <selection activeCell="J13" sqref="J13"/>
    </sheetView>
  </sheetViews>
  <sheetFormatPr defaultColWidth="9.14166666666667" defaultRowHeight="14.25" customHeight="1" outlineLevelCol="5"/>
  <cols>
    <col min="1" max="1" width="29" customWidth="1"/>
    <col min="2" max="6" width="20.125" customWidth="1"/>
  </cols>
  <sheetData>
    <row r="1" ht="31" customHeight="1" spans="1:6">
      <c r="A1" s="147">
        <v>1</v>
      </c>
      <c r="B1" s="148">
        <v>0</v>
      </c>
      <c r="C1" s="147">
        <v>1</v>
      </c>
      <c r="D1" s="164"/>
      <c r="E1" s="164"/>
      <c r="F1" s="165" t="s">
        <v>420</v>
      </c>
    </row>
    <row r="2" ht="36" customHeight="1" spans="1:6">
      <c r="A2" s="151" t="s">
        <v>421</v>
      </c>
      <c r="B2" s="151" t="s">
        <v>421</v>
      </c>
      <c r="C2" s="152"/>
      <c r="D2" s="166"/>
      <c r="E2" s="166"/>
      <c r="F2" s="166"/>
    </row>
    <row r="3" ht="29" customHeight="1" spans="1:6">
      <c r="A3" s="4" t="str">
        <f>"单位名称："&amp;"中国共产党曲靖市委员会政策研究室"</f>
        <v>单位名称：中国共产党曲靖市委员会政策研究室</v>
      </c>
      <c r="B3" s="4" t="s">
        <v>422</v>
      </c>
      <c r="C3" s="147"/>
      <c r="D3" s="164"/>
      <c r="E3" s="164"/>
      <c r="F3" s="397" t="s">
        <v>2</v>
      </c>
    </row>
    <row r="4" ht="34" customHeight="1" spans="1:6">
      <c r="A4" s="81" t="s">
        <v>423</v>
      </c>
      <c r="B4" s="168" t="s">
        <v>50</v>
      </c>
      <c r="C4" s="81" t="s">
        <v>51</v>
      </c>
      <c r="D4" s="10" t="s">
        <v>424</v>
      </c>
      <c r="E4" s="10"/>
      <c r="F4" s="10"/>
    </row>
    <row r="5" ht="34" customHeight="1" spans="1:6">
      <c r="A5" s="81"/>
      <c r="B5" s="169"/>
      <c r="C5" s="81"/>
      <c r="D5" s="10" t="s">
        <v>29</v>
      </c>
      <c r="E5" s="10" t="s">
        <v>52</v>
      </c>
      <c r="F5" s="10" t="s">
        <v>53</v>
      </c>
    </row>
    <row r="6" ht="34" customHeight="1" spans="1:6">
      <c r="A6" s="67">
        <v>1</v>
      </c>
      <c r="B6" s="159" t="s">
        <v>116</v>
      </c>
      <c r="C6" s="67">
        <v>3</v>
      </c>
      <c r="D6" s="80">
        <v>4</v>
      </c>
      <c r="E6" s="80">
        <v>5</v>
      </c>
      <c r="F6" s="80">
        <v>6</v>
      </c>
    </row>
    <row r="7" ht="34" customHeight="1" spans="1:6">
      <c r="A7" s="13"/>
      <c r="B7" s="14"/>
      <c r="C7" s="14"/>
      <c r="D7" s="35"/>
      <c r="E7" s="35"/>
      <c r="F7" s="35"/>
    </row>
    <row r="8" ht="34" customHeight="1" spans="1:6">
      <c r="A8" s="69"/>
      <c r="B8" s="36"/>
      <c r="C8" s="36"/>
      <c r="D8" s="37"/>
      <c r="E8" s="37"/>
      <c r="F8" s="37"/>
    </row>
    <row r="9" ht="34" customHeight="1" spans="1:6">
      <c r="A9" s="170" t="s">
        <v>97</v>
      </c>
      <c r="B9" s="170" t="s">
        <v>97</v>
      </c>
      <c r="C9" s="163" t="s">
        <v>97</v>
      </c>
      <c r="D9" s="41"/>
      <c r="E9" s="41"/>
      <c r="F9" s="41"/>
    </row>
    <row r="10" ht="35" customHeight="1" spans="1:6">
      <c r="A10" s="42" t="s">
        <v>425</v>
      </c>
      <c r="B10" s="42"/>
      <c r="C10" s="42"/>
      <c r="D10" s="42"/>
      <c r="E10" s="42"/>
      <c r="F10" s="42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57638888888889" right="0.357638888888889" top="1" bottom="1" header="0.5" footer="0.5"/>
  <pageSetup paperSize="9" fitToWidth="0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F1" sqref="A$1:F$1048576"/>
    </sheetView>
  </sheetViews>
  <sheetFormatPr defaultColWidth="9.14166666666667" defaultRowHeight="14.25" customHeight="1" outlineLevelCol="5"/>
  <cols>
    <col min="1" max="1" width="22.6333333333333" customWidth="1"/>
    <col min="2" max="6" width="21" customWidth="1"/>
  </cols>
  <sheetData>
    <row r="1" ht="33" customHeight="1" spans="1:6">
      <c r="A1" s="147">
        <v>1</v>
      </c>
      <c r="B1" s="148">
        <v>0</v>
      </c>
      <c r="C1" s="147">
        <v>1</v>
      </c>
      <c r="D1" s="149"/>
      <c r="E1" s="149"/>
      <c r="F1" s="150" t="s">
        <v>426</v>
      </c>
    </row>
    <row r="2" ht="33" customHeight="1" spans="1:6">
      <c r="A2" s="151" t="s">
        <v>427</v>
      </c>
      <c r="B2" s="151" t="s">
        <v>421</v>
      </c>
      <c r="C2" s="152"/>
      <c r="D2" s="153"/>
      <c r="E2" s="153"/>
      <c r="F2" s="153"/>
    </row>
    <row r="3" ht="33" customHeight="1" spans="1:6">
      <c r="A3" s="4" t="str">
        <f>"单位名称："&amp;"中国共产党曲靖市委员会政策研究室"</f>
        <v>单位名称：中国共产党曲靖市委员会政策研究室</v>
      </c>
      <c r="B3" s="154" t="s">
        <v>422</v>
      </c>
      <c r="C3" s="147"/>
      <c r="D3" s="149"/>
      <c r="E3" s="149"/>
      <c r="F3" s="400" t="s">
        <v>2</v>
      </c>
    </row>
    <row r="4" ht="27" customHeight="1" spans="1:6">
      <c r="A4" s="155" t="s">
        <v>423</v>
      </c>
      <c r="B4" s="156" t="s">
        <v>50</v>
      </c>
      <c r="C4" s="155" t="s">
        <v>51</v>
      </c>
      <c r="D4" s="44" t="s">
        <v>428</v>
      </c>
      <c r="E4" s="45"/>
      <c r="F4" s="46"/>
    </row>
    <row r="5" ht="27" customHeight="1" spans="1:6">
      <c r="A5" s="157"/>
      <c r="B5" s="158"/>
      <c r="C5" s="157"/>
      <c r="D5" s="27" t="s">
        <v>29</v>
      </c>
      <c r="E5" s="44" t="s">
        <v>52</v>
      </c>
      <c r="F5" s="27" t="s">
        <v>53</v>
      </c>
    </row>
    <row r="6" ht="30" customHeight="1" spans="1:6">
      <c r="A6" s="67">
        <v>1</v>
      </c>
      <c r="B6" s="159" t="s">
        <v>116</v>
      </c>
      <c r="C6" s="67">
        <v>3</v>
      </c>
      <c r="D6" s="80">
        <v>4</v>
      </c>
      <c r="E6" s="80">
        <v>5</v>
      </c>
      <c r="F6" s="80">
        <v>6</v>
      </c>
    </row>
    <row r="7" ht="43" customHeight="1" spans="1:6">
      <c r="A7" s="13"/>
      <c r="B7" s="160"/>
      <c r="C7" s="160"/>
      <c r="D7" s="35"/>
      <c r="E7" s="35"/>
      <c r="F7" s="35"/>
    </row>
    <row r="8" ht="43" customHeight="1" spans="1:6">
      <c r="A8" s="161"/>
      <c r="B8" s="36"/>
      <c r="C8" s="36"/>
      <c r="D8" s="37"/>
      <c r="E8" s="37"/>
      <c r="F8" s="37"/>
    </row>
    <row r="9" ht="43" customHeight="1" spans="1:6">
      <c r="A9" s="162" t="s">
        <v>97</v>
      </c>
      <c r="B9" s="162" t="s">
        <v>97</v>
      </c>
      <c r="C9" s="163" t="s">
        <v>97</v>
      </c>
      <c r="D9" s="41"/>
      <c r="E9" s="41"/>
      <c r="F9" s="41"/>
    </row>
    <row r="10" ht="40" customHeight="1" spans="1:6">
      <c r="A10" s="42" t="s">
        <v>429</v>
      </c>
      <c r="B10" s="42"/>
      <c r="C10" s="42"/>
      <c r="D10" s="42"/>
      <c r="E10" s="42"/>
      <c r="F10" s="42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workbookViewId="0">
      <selection activeCell="V10" sqref="V10"/>
    </sheetView>
  </sheetViews>
  <sheetFormatPr defaultColWidth="9.14166666666667" defaultRowHeight="14.25" customHeight="1"/>
  <cols>
    <col min="1" max="1" width="28.375" customWidth="1"/>
    <col min="2" max="2" width="17.75" customWidth="1"/>
    <col min="3" max="3" width="15.25" customWidth="1"/>
    <col min="4" max="4" width="5.25" style="118" customWidth="1"/>
    <col min="5" max="5" width="5.25" customWidth="1"/>
    <col min="6" max="6" width="6.125" customWidth="1"/>
    <col min="7" max="7" width="7.375" customWidth="1"/>
    <col min="8" max="8" width="7" customWidth="1"/>
    <col min="9" max="11" width="6.75" customWidth="1"/>
    <col min="12" max="12" width="5.625" customWidth="1"/>
    <col min="13" max="13" width="5.38333333333333" customWidth="1"/>
    <col min="14" max="14" width="8.25" customWidth="1"/>
    <col min="15" max="15" width="7.63333333333333" customWidth="1"/>
    <col min="16" max="16" width="8.38333333333333" customWidth="1"/>
    <col min="17" max="17" width="6.13333333333333" customWidth="1"/>
  </cols>
  <sheetData>
    <row r="1" ht="36" customHeight="1" spans="15:17">
      <c r="O1" s="84"/>
      <c r="P1" s="84"/>
      <c r="Q1" s="145" t="s">
        <v>430</v>
      </c>
    </row>
    <row r="2" ht="27.75" customHeight="1" spans="1:17">
      <c r="A2" s="48" t="s">
        <v>431</v>
      </c>
      <c r="B2" s="22"/>
      <c r="C2" s="22"/>
      <c r="D2" s="119"/>
      <c r="E2" s="22"/>
      <c r="F2" s="22"/>
      <c r="G2" s="22"/>
      <c r="H2" s="22"/>
      <c r="I2" s="22"/>
      <c r="J2" s="22"/>
      <c r="K2" s="89"/>
      <c r="L2" s="22"/>
      <c r="M2" s="22"/>
      <c r="N2" s="22"/>
      <c r="O2" s="89"/>
      <c r="P2" s="89"/>
      <c r="Q2" s="22"/>
    </row>
    <row r="3" ht="26" customHeight="1" spans="1:17">
      <c r="A3" s="49" t="str">
        <f>"单位名称："&amp;"中国共产党曲靖市委员会政策研究室"</f>
        <v>单位名称：中国共产党曲靖市委员会政策研究室</v>
      </c>
      <c r="B3" s="24"/>
      <c r="C3" s="24"/>
      <c r="D3" s="120"/>
      <c r="E3" s="24"/>
      <c r="F3" s="24"/>
      <c r="G3" s="24"/>
      <c r="H3" s="24"/>
      <c r="I3" s="24"/>
      <c r="J3" s="24"/>
      <c r="O3" s="107"/>
      <c r="P3" s="107"/>
      <c r="Q3" s="400" t="s">
        <v>2</v>
      </c>
    </row>
    <row r="4" ht="15.75" customHeight="1" spans="1:17">
      <c r="A4" s="50" t="s">
        <v>432</v>
      </c>
      <c r="B4" s="121" t="s">
        <v>433</v>
      </c>
      <c r="C4" s="121" t="s">
        <v>434</v>
      </c>
      <c r="D4" s="122" t="s">
        <v>435</v>
      </c>
      <c r="E4" s="121" t="s">
        <v>436</v>
      </c>
      <c r="F4" s="121" t="s">
        <v>437</v>
      </c>
      <c r="G4" s="52" t="s">
        <v>232</v>
      </c>
      <c r="H4" s="52"/>
      <c r="I4" s="52"/>
      <c r="J4" s="52"/>
      <c r="K4" s="137"/>
      <c r="L4" s="52"/>
      <c r="M4" s="52"/>
      <c r="N4" s="52"/>
      <c r="O4" s="138"/>
      <c r="P4" s="137"/>
      <c r="Q4" s="53"/>
    </row>
    <row r="5" ht="17.25" customHeight="1" spans="1:17">
      <c r="A5" s="123"/>
      <c r="B5" s="124"/>
      <c r="C5" s="124"/>
      <c r="D5" s="125"/>
      <c r="E5" s="124"/>
      <c r="F5" s="124"/>
      <c r="G5" s="124" t="s">
        <v>29</v>
      </c>
      <c r="H5" s="124" t="s">
        <v>32</v>
      </c>
      <c r="I5" s="124" t="s">
        <v>438</v>
      </c>
      <c r="J5" s="124" t="s">
        <v>439</v>
      </c>
      <c r="K5" s="139" t="s">
        <v>440</v>
      </c>
      <c r="L5" s="140" t="s">
        <v>36</v>
      </c>
      <c r="M5" s="140"/>
      <c r="N5" s="140"/>
      <c r="O5" s="141"/>
      <c r="P5" s="142"/>
      <c r="Q5" s="126"/>
    </row>
    <row r="6" ht="54" customHeight="1" spans="1:17">
      <c r="A6" s="54"/>
      <c r="B6" s="126"/>
      <c r="C6" s="126"/>
      <c r="D6" s="127"/>
      <c r="E6" s="126"/>
      <c r="F6" s="126"/>
      <c r="G6" s="126"/>
      <c r="H6" s="126" t="s">
        <v>31</v>
      </c>
      <c r="I6" s="126"/>
      <c r="J6" s="126"/>
      <c r="K6" s="143"/>
      <c r="L6" s="126" t="s">
        <v>31</v>
      </c>
      <c r="M6" s="126" t="s">
        <v>41</v>
      </c>
      <c r="N6" s="126" t="s">
        <v>441</v>
      </c>
      <c r="O6" s="144" t="s">
        <v>43</v>
      </c>
      <c r="P6" s="143" t="s">
        <v>44</v>
      </c>
      <c r="Q6" s="126" t="s">
        <v>235</v>
      </c>
    </row>
    <row r="7" ht="24" customHeight="1" spans="1:17">
      <c r="A7" s="128">
        <v>1</v>
      </c>
      <c r="B7" s="129">
        <v>2</v>
      </c>
      <c r="C7" s="129">
        <v>3</v>
      </c>
      <c r="D7" s="130">
        <v>4</v>
      </c>
      <c r="E7" s="129">
        <v>5</v>
      </c>
      <c r="F7" s="129">
        <v>6</v>
      </c>
      <c r="G7" s="131">
        <v>7</v>
      </c>
      <c r="H7" s="131">
        <v>8</v>
      </c>
      <c r="I7" s="131">
        <v>9</v>
      </c>
      <c r="J7" s="131">
        <v>10</v>
      </c>
      <c r="K7" s="131">
        <v>11</v>
      </c>
      <c r="L7" s="131">
        <v>12</v>
      </c>
      <c r="M7" s="131">
        <v>13</v>
      </c>
      <c r="N7" s="131">
        <v>14</v>
      </c>
      <c r="O7" s="131">
        <v>15</v>
      </c>
      <c r="P7" s="131">
        <v>16</v>
      </c>
      <c r="Q7" s="131">
        <v>17</v>
      </c>
    </row>
    <row r="8" ht="31" customHeight="1" spans="1:17">
      <c r="A8" s="62" t="s">
        <v>47</v>
      </c>
      <c r="B8" s="132"/>
      <c r="C8" s="132"/>
      <c r="D8" s="133"/>
      <c r="E8" s="134"/>
      <c r="F8" s="63">
        <v>14.45</v>
      </c>
      <c r="G8" s="63">
        <v>17.550732</v>
      </c>
      <c r="H8" s="63">
        <v>17.550732</v>
      </c>
      <c r="I8" s="41"/>
      <c r="J8" s="41"/>
      <c r="K8" s="41"/>
      <c r="L8" s="41"/>
      <c r="M8" s="41"/>
      <c r="N8" s="41"/>
      <c r="O8" s="41"/>
      <c r="P8" s="41"/>
      <c r="Q8" s="41"/>
    </row>
    <row r="9" ht="38" customHeight="1" spans="1:17">
      <c r="A9" s="62" t="s">
        <v>317</v>
      </c>
      <c r="B9" s="62" t="s">
        <v>442</v>
      </c>
      <c r="C9" s="62" t="s">
        <v>443</v>
      </c>
      <c r="D9" s="135" t="s">
        <v>444</v>
      </c>
      <c r="E9" s="135" t="s">
        <v>135</v>
      </c>
      <c r="F9" s="63">
        <v>10</v>
      </c>
      <c r="G9" s="63">
        <v>10</v>
      </c>
      <c r="H9" s="63">
        <v>10</v>
      </c>
      <c r="I9" s="41"/>
      <c r="J9" s="41"/>
      <c r="K9" s="41"/>
      <c r="L9" s="41"/>
      <c r="M9" s="41"/>
      <c r="N9" s="41"/>
      <c r="O9" s="41"/>
      <c r="P9" s="41"/>
      <c r="Q9" s="41"/>
    </row>
    <row r="10" ht="31" customHeight="1" spans="1:17">
      <c r="A10" s="62" t="s">
        <v>180</v>
      </c>
      <c r="B10" s="62" t="s">
        <v>445</v>
      </c>
      <c r="C10" s="62" t="s">
        <v>446</v>
      </c>
      <c r="D10" s="135" t="s">
        <v>444</v>
      </c>
      <c r="E10" s="135" t="s">
        <v>115</v>
      </c>
      <c r="F10" s="63"/>
      <c r="G10" s="63">
        <v>0.385819</v>
      </c>
      <c r="H10" s="63">
        <v>0.385819</v>
      </c>
      <c r="I10" s="41"/>
      <c r="J10" s="41"/>
      <c r="K10" s="41"/>
      <c r="L10" s="41"/>
      <c r="M10" s="41"/>
      <c r="N10" s="41"/>
      <c r="O10" s="41"/>
      <c r="P10" s="41"/>
      <c r="Q10" s="41"/>
    </row>
    <row r="11" ht="31" customHeight="1" spans="1:17">
      <c r="A11" s="62" t="s">
        <v>180</v>
      </c>
      <c r="B11" s="62" t="s">
        <v>445</v>
      </c>
      <c r="C11" s="62" t="s">
        <v>446</v>
      </c>
      <c r="D11" s="135" t="s">
        <v>444</v>
      </c>
      <c r="E11" s="135" t="s">
        <v>115</v>
      </c>
      <c r="F11" s="63"/>
      <c r="G11" s="63">
        <v>0.4</v>
      </c>
      <c r="H11" s="63">
        <v>0.4</v>
      </c>
      <c r="I11" s="41"/>
      <c r="J11" s="41"/>
      <c r="K11" s="41"/>
      <c r="L11" s="41"/>
      <c r="M11" s="41"/>
      <c r="N11" s="41"/>
      <c r="O11" s="41"/>
      <c r="P11" s="41"/>
      <c r="Q11" s="41"/>
    </row>
    <row r="12" ht="31" customHeight="1" spans="1:17">
      <c r="A12" s="62" t="s">
        <v>180</v>
      </c>
      <c r="B12" s="62" t="s">
        <v>445</v>
      </c>
      <c r="C12" s="62" t="s">
        <v>446</v>
      </c>
      <c r="D12" s="135" t="s">
        <v>444</v>
      </c>
      <c r="E12" s="135" t="s">
        <v>115</v>
      </c>
      <c r="F12" s="63"/>
      <c r="G12" s="63">
        <v>2.314913</v>
      </c>
      <c r="H12" s="63">
        <v>2.314913</v>
      </c>
      <c r="I12" s="41"/>
      <c r="J12" s="41"/>
      <c r="K12" s="41"/>
      <c r="L12" s="41"/>
      <c r="M12" s="41"/>
      <c r="N12" s="41"/>
      <c r="O12" s="41"/>
      <c r="P12" s="41"/>
      <c r="Q12" s="41"/>
    </row>
    <row r="13" ht="31" customHeight="1" spans="1:17">
      <c r="A13" s="62" t="s">
        <v>321</v>
      </c>
      <c r="B13" s="62" t="s">
        <v>215</v>
      </c>
      <c r="C13" s="62" t="s">
        <v>447</v>
      </c>
      <c r="D13" s="135" t="s">
        <v>444</v>
      </c>
      <c r="E13" s="135" t="s">
        <v>115</v>
      </c>
      <c r="F13" s="63">
        <v>3</v>
      </c>
      <c r="G13" s="63">
        <v>3</v>
      </c>
      <c r="H13" s="63">
        <v>3</v>
      </c>
      <c r="I13" s="41"/>
      <c r="J13" s="41"/>
      <c r="K13" s="41"/>
      <c r="L13" s="41"/>
      <c r="M13" s="41"/>
      <c r="N13" s="41"/>
      <c r="O13" s="41"/>
      <c r="P13" s="41"/>
      <c r="Q13" s="41"/>
    </row>
    <row r="14" ht="31" customHeight="1" spans="1:17">
      <c r="A14" s="62" t="s">
        <v>321</v>
      </c>
      <c r="B14" s="62" t="s">
        <v>448</v>
      </c>
      <c r="C14" s="62" t="s">
        <v>449</v>
      </c>
      <c r="D14" s="135" t="s">
        <v>444</v>
      </c>
      <c r="E14" s="135" t="s">
        <v>116</v>
      </c>
      <c r="F14" s="63">
        <v>1.45</v>
      </c>
      <c r="G14" s="63">
        <v>1.45</v>
      </c>
      <c r="H14" s="63">
        <v>1.45</v>
      </c>
      <c r="I14" s="41"/>
      <c r="J14" s="41"/>
      <c r="K14" s="41"/>
      <c r="L14" s="41"/>
      <c r="M14" s="41"/>
      <c r="N14" s="41"/>
      <c r="O14" s="41"/>
      <c r="P14" s="41"/>
      <c r="Q14" s="41"/>
    </row>
    <row r="15" ht="31" customHeight="1" spans="1:17">
      <c r="A15" s="101" t="s">
        <v>97</v>
      </c>
      <c r="B15" s="102"/>
      <c r="C15" s="102"/>
      <c r="D15" s="136"/>
      <c r="E15" s="134"/>
      <c r="F15" s="63">
        <v>14.45</v>
      </c>
      <c r="G15" s="63">
        <v>17.550732</v>
      </c>
      <c r="H15" s="63">
        <v>17.550732</v>
      </c>
      <c r="I15" s="41"/>
      <c r="J15" s="41"/>
      <c r="K15" s="41"/>
      <c r="L15" s="41"/>
      <c r="M15" s="41"/>
      <c r="N15" s="41"/>
      <c r="O15" s="41"/>
      <c r="P15" s="41"/>
      <c r="Q15" s="41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57638888888889" right="0.357638888888889" top="1" bottom="1" header="0.5" footer="0.5"/>
  <pageSetup paperSize="9" scale="90" fitToWidth="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workbookViewId="0">
      <selection activeCell="N14" sqref="N14"/>
    </sheetView>
  </sheetViews>
  <sheetFormatPr defaultColWidth="9.14166666666667" defaultRowHeight="14.25" customHeight="1"/>
  <cols>
    <col min="1" max="1" width="11.5" customWidth="1"/>
    <col min="2" max="2" width="11.625" customWidth="1"/>
    <col min="3" max="3" width="15.5" customWidth="1"/>
    <col min="4" max="4" width="10" customWidth="1"/>
    <col min="5" max="5" width="9.25" customWidth="1"/>
    <col min="6" max="6" width="8.63333333333333" customWidth="1"/>
    <col min="7" max="7" width="9.25" customWidth="1"/>
    <col min="8" max="8" width="6.625" customWidth="1"/>
    <col min="9" max="9" width="7.5" customWidth="1"/>
    <col min="10" max="10" width="8.125" customWidth="1"/>
    <col min="11" max="11" width="7.5" customWidth="1"/>
    <col min="12" max="12" width="8.75" customWidth="1"/>
    <col min="13" max="13" width="6.625" customWidth="1"/>
    <col min="14" max="15" width="9.125" customWidth="1"/>
    <col min="16" max="18" width="6.625" customWidth="1"/>
  </cols>
  <sheetData>
    <row r="1" ht="28" customHeight="1" spans="1:18">
      <c r="A1" s="86"/>
      <c r="B1" s="86"/>
      <c r="C1" s="86"/>
      <c r="D1" s="87"/>
      <c r="E1" s="87"/>
      <c r="F1" s="87"/>
      <c r="G1" s="87"/>
      <c r="H1" s="86"/>
      <c r="I1" s="86"/>
      <c r="J1" s="86"/>
      <c r="K1" s="86"/>
      <c r="L1" s="105"/>
      <c r="M1" s="86"/>
      <c r="N1" s="86"/>
      <c r="O1" s="86"/>
      <c r="P1" s="84"/>
      <c r="Q1" s="113" t="s">
        <v>450</v>
      </c>
      <c r="R1" s="113"/>
    </row>
    <row r="2" ht="33" customHeight="1" spans="1:18">
      <c r="A2" s="48" t="s">
        <v>451</v>
      </c>
      <c r="B2" s="88"/>
      <c r="C2" s="88"/>
      <c r="D2" s="89"/>
      <c r="E2" s="89"/>
      <c r="F2" s="89"/>
      <c r="G2" s="89"/>
      <c r="H2" s="88"/>
      <c r="I2" s="88"/>
      <c r="J2" s="88"/>
      <c r="K2" s="88"/>
      <c r="L2" s="106"/>
      <c r="M2" s="88"/>
      <c r="N2" s="88"/>
      <c r="O2" s="88"/>
      <c r="P2" s="89"/>
      <c r="Q2" s="106"/>
      <c r="R2" s="88"/>
    </row>
    <row r="3" ht="30" customHeight="1" spans="1:18">
      <c r="A3" s="90" t="str">
        <f>"单位名称："&amp;"中国共产党曲靖市委员会政策研究室"</f>
        <v>单位名称：中国共产党曲靖市委员会政策研究室</v>
      </c>
      <c r="B3" s="76"/>
      <c r="C3" s="76"/>
      <c r="D3" s="78"/>
      <c r="E3" s="78"/>
      <c r="F3" s="78"/>
      <c r="G3" s="78"/>
      <c r="H3" s="76"/>
      <c r="I3" s="76"/>
      <c r="J3" s="76"/>
      <c r="K3" s="76"/>
      <c r="L3" s="105"/>
      <c r="M3" s="86"/>
      <c r="N3" s="86"/>
      <c r="O3" s="86"/>
      <c r="P3" s="107"/>
      <c r="Q3" s="401" t="s">
        <v>2</v>
      </c>
      <c r="R3" s="115"/>
    </row>
    <row r="4" ht="26" customHeight="1" spans="1:18">
      <c r="A4" s="26" t="s">
        <v>432</v>
      </c>
      <c r="B4" s="91" t="s">
        <v>452</v>
      </c>
      <c r="C4" s="92" t="s">
        <v>453</v>
      </c>
      <c r="D4" s="93" t="s">
        <v>454</v>
      </c>
      <c r="E4" s="93" t="s">
        <v>455</v>
      </c>
      <c r="F4" s="93" t="s">
        <v>456</v>
      </c>
      <c r="G4" s="93" t="s">
        <v>457</v>
      </c>
      <c r="H4" s="94" t="s">
        <v>232</v>
      </c>
      <c r="I4" s="94"/>
      <c r="J4" s="94"/>
      <c r="K4" s="94"/>
      <c r="L4" s="108"/>
      <c r="M4" s="94"/>
      <c r="N4" s="94"/>
      <c r="O4" s="94"/>
      <c r="P4" s="109"/>
      <c r="Q4" s="108"/>
      <c r="R4" s="116"/>
    </row>
    <row r="5" ht="27" customHeight="1" spans="1:18">
      <c r="A5" s="29"/>
      <c r="B5" s="95"/>
      <c r="C5" s="95"/>
      <c r="D5" s="96"/>
      <c r="E5" s="96"/>
      <c r="F5" s="96"/>
      <c r="G5" s="96"/>
      <c r="H5" s="95" t="s">
        <v>29</v>
      </c>
      <c r="I5" s="95" t="s">
        <v>32</v>
      </c>
      <c r="J5" s="95" t="s">
        <v>438</v>
      </c>
      <c r="K5" s="95" t="s">
        <v>439</v>
      </c>
      <c r="L5" s="110" t="s">
        <v>458</v>
      </c>
      <c r="M5" s="111" t="s">
        <v>459</v>
      </c>
      <c r="N5" s="111"/>
      <c r="O5" s="111"/>
      <c r="P5" s="112"/>
      <c r="Q5" s="117"/>
      <c r="R5" s="97"/>
    </row>
    <row r="6" ht="54" customHeight="1" spans="1:18">
      <c r="A6" s="32"/>
      <c r="B6" s="97"/>
      <c r="C6" s="97"/>
      <c r="D6" s="98"/>
      <c r="E6" s="98"/>
      <c r="F6" s="98"/>
      <c r="G6" s="98"/>
      <c r="H6" s="97"/>
      <c r="I6" s="97" t="s">
        <v>31</v>
      </c>
      <c r="J6" s="97"/>
      <c r="K6" s="97"/>
      <c r="L6" s="98"/>
      <c r="M6" s="97" t="s">
        <v>31</v>
      </c>
      <c r="N6" s="97" t="s">
        <v>41</v>
      </c>
      <c r="O6" s="97" t="s">
        <v>242</v>
      </c>
      <c r="P6" s="68" t="s">
        <v>43</v>
      </c>
      <c r="Q6" s="98" t="s">
        <v>44</v>
      </c>
      <c r="R6" s="97" t="s">
        <v>460</v>
      </c>
    </row>
    <row r="7" ht="24" customHeight="1" spans="1:18">
      <c r="A7" s="32">
        <v>1</v>
      </c>
      <c r="B7" s="97">
        <v>2</v>
      </c>
      <c r="C7" s="97">
        <v>3</v>
      </c>
      <c r="D7" s="98">
        <v>4</v>
      </c>
      <c r="E7" s="98">
        <v>5</v>
      </c>
      <c r="F7" s="98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  <c r="R7" s="98">
        <v>18</v>
      </c>
    </row>
    <row r="8" ht="33" customHeight="1" spans="1:18">
      <c r="A8" s="13"/>
      <c r="B8" s="99"/>
      <c r="C8" s="99"/>
      <c r="D8" s="100"/>
      <c r="E8" s="100"/>
      <c r="F8" s="100"/>
      <c r="G8" s="100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33" customHeight="1" spans="1:18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33" customHeight="1" spans="1:18">
      <c r="A10" s="101" t="s">
        <v>461</v>
      </c>
      <c r="B10" s="102"/>
      <c r="C10" s="103"/>
      <c r="D10" s="104"/>
      <c r="E10" s="104"/>
      <c r="F10" s="104"/>
      <c r="G10" s="104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ht="37" customHeight="1" spans="1:18">
      <c r="A11" s="42" t="s">
        <v>462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</sheetData>
  <mergeCells count="20">
    <mergeCell ref="Q1:R1"/>
    <mergeCell ref="A2:R2"/>
    <mergeCell ref="A3:C3"/>
    <mergeCell ref="Q3:R3"/>
    <mergeCell ref="H4:R4"/>
    <mergeCell ref="M5:R5"/>
    <mergeCell ref="A10:C10"/>
    <mergeCell ref="A11:R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393055555555556" right="0.393055555555556" top="1" bottom="1" header="0.5" footer="0.5"/>
  <pageSetup paperSize="9" scale="85" fitToWidth="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workbookViewId="0">
      <selection activeCell="A2" sqref="A2:N2"/>
    </sheetView>
  </sheetViews>
  <sheetFormatPr defaultColWidth="9.14166666666667" defaultRowHeight="14.25" customHeight="1"/>
  <cols>
    <col min="1" max="1" width="20.3833333333333" customWidth="1"/>
    <col min="2" max="2" width="10.25" customWidth="1"/>
    <col min="3" max="4" width="13.425" customWidth="1"/>
    <col min="5" max="14" width="7.75" customWidth="1"/>
  </cols>
  <sheetData>
    <row r="1" ht="30" customHeight="1" spans="4:14">
      <c r="D1" s="71"/>
      <c r="F1" s="72"/>
      <c r="N1" s="84" t="s">
        <v>463</v>
      </c>
    </row>
    <row r="2" ht="35.25" customHeight="1" spans="1:14">
      <c r="A2" s="73" t="s">
        <v>464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ht="31" customHeight="1" spans="1:13">
      <c r="A3" s="75" t="str">
        <f>"单位名称："&amp;"中国共产党曲靖市委员会政策研究室"</f>
        <v>单位名称：中国共产党曲靖市委员会政策研究室</v>
      </c>
      <c r="B3" s="76"/>
      <c r="C3" s="76"/>
      <c r="D3" s="77"/>
      <c r="E3" s="76"/>
      <c r="F3" s="78"/>
      <c r="G3" s="76"/>
      <c r="H3" s="76"/>
      <c r="I3" s="76"/>
      <c r="J3" s="76"/>
      <c r="K3" s="24"/>
      <c r="L3" s="24"/>
      <c r="M3" s="402" t="s">
        <v>2</v>
      </c>
    </row>
    <row r="4" ht="34" customHeight="1" spans="1:14">
      <c r="A4" s="10" t="s">
        <v>465</v>
      </c>
      <c r="B4" s="10" t="s">
        <v>232</v>
      </c>
      <c r="C4" s="10"/>
      <c r="D4" s="10"/>
      <c r="E4" s="10" t="s">
        <v>466</v>
      </c>
      <c r="F4" s="10"/>
      <c r="G4" s="10"/>
      <c r="H4" s="10"/>
      <c r="I4" s="10"/>
      <c r="J4" s="10"/>
      <c r="K4" s="10"/>
      <c r="L4" s="10"/>
      <c r="M4" s="10"/>
      <c r="N4" s="10"/>
    </row>
    <row r="5" ht="34" customHeight="1" spans="1:14">
      <c r="A5" s="10"/>
      <c r="B5" s="10" t="s">
        <v>29</v>
      </c>
      <c r="C5" s="9" t="s">
        <v>32</v>
      </c>
      <c r="D5" s="79" t="s">
        <v>467</v>
      </c>
      <c r="E5" s="67" t="s">
        <v>468</v>
      </c>
      <c r="F5" s="67" t="s">
        <v>469</v>
      </c>
      <c r="G5" s="67" t="s">
        <v>470</v>
      </c>
      <c r="H5" s="67" t="s">
        <v>471</v>
      </c>
      <c r="I5" s="67" t="s">
        <v>472</v>
      </c>
      <c r="J5" s="67" t="s">
        <v>473</v>
      </c>
      <c r="K5" s="67" t="s">
        <v>474</v>
      </c>
      <c r="L5" s="67" t="s">
        <v>475</v>
      </c>
      <c r="M5" s="67" t="s">
        <v>476</v>
      </c>
      <c r="N5" s="67" t="s">
        <v>477</v>
      </c>
    </row>
    <row r="6" ht="34" customHeight="1" spans="1:14">
      <c r="A6" s="80">
        <v>1</v>
      </c>
      <c r="B6" s="80">
        <v>2</v>
      </c>
      <c r="C6" s="80">
        <v>3</v>
      </c>
      <c r="D6" s="10">
        <v>4</v>
      </c>
      <c r="E6" s="67">
        <v>5</v>
      </c>
      <c r="F6" s="80">
        <v>6</v>
      </c>
      <c r="G6" s="67">
        <v>7</v>
      </c>
      <c r="H6" s="81">
        <v>8</v>
      </c>
      <c r="I6" s="67">
        <v>9</v>
      </c>
      <c r="J6" s="67">
        <v>10</v>
      </c>
      <c r="K6" s="67">
        <v>11</v>
      </c>
      <c r="L6" s="81">
        <v>12</v>
      </c>
      <c r="M6" s="67">
        <v>13</v>
      </c>
      <c r="N6" s="67">
        <v>14</v>
      </c>
    </row>
    <row r="7" ht="50" customHeight="1" spans="1:14">
      <c r="A7" s="8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ht="50" customHeight="1" spans="1:14">
      <c r="A8" s="83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ht="39" customHeight="1" spans="1:14">
      <c r="A9" s="42" t="s">
        <v>478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</sheetData>
  <mergeCells count="7">
    <mergeCell ref="A2:N2"/>
    <mergeCell ref="A3:J3"/>
    <mergeCell ref="M3:N3"/>
    <mergeCell ref="B4:D4"/>
    <mergeCell ref="E4:N4"/>
    <mergeCell ref="A9:N9"/>
    <mergeCell ref="A4:A5"/>
  </mergeCells>
  <printOptions horizontalCentered="1"/>
  <pageMargins left="0.357638888888889" right="0.357638888888889" top="1" bottom="1" header="0.5" footer="0.5"/>
  <pageSetup paperSize="9" fitToWidth="0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workbookViewId="0">
      <selection activeCell="C1" sqref="A$1:J$1048576"/>
    </sheetView>
  </sheetViews>
  <sheetFormatPr defaultColWidth="9.14166666666667" defaultRowHeight="12" customHeight="1" outlineLevelRow="7"/>
  <cols>
    <col min="1" max="1" width="20.25" customWidth="1"/>
    <col min="2" max="2" width="18.5" customWidth="1"/>
    <col min="3" max="10" width="11.25" customWidth="1"/>
  </cols>
  <sheetData>
    <row r="1" ht="30" customHeight="1" spans="10:10">
      <c r="J1" s="70" t="s">
        <v>479</v>
      </c>
    </row>
    <row r="2" ht="41" customHeight="1" spans="1:10">
      <c r="A2" s="64" t="s">
        <v>480</v>
      </c>
      <c r="B2" s="3"/>
      <c r="C2" s="3"/>
      <c r="D2" s="3"/>
      <c r="E2" s="3"/>
      <c r="F2" s="65"/>
      <c r="G2" s="3"/>
      <c r="H2" s="65"/>
      <c r="I2" s="65"/>
      <c r="J2" s="3"/>
    </row>
    <row r="3" ht="27" customHeight="1" spans="1:1">
      <c r="A3" s="4" t="str">
        <f>"单位名称："&amp;"中国共产党曲靖市委员会政策研究室"</f>
        <v>单位名称：中国共产党曲靖市委员会政策研究室</v>
      </c>
    </row>
    <row r="4" ht="44.25" customHeight="1" spans="1:10">
      <c r="A4" s="66" t="s">
        <v>329</v>
      </c>
      <c r="B4" s="66" t="s">
        <v>330</v>
      </c>
      <c r="C4" s="66" t="s">
        <v>331</v>
      </c>
      <c r="D4" s="66" t="s">
        <v>332</v>
      </c>
      <c r="E4" s="66" t="s">
        <v>333</v>
      </c>
      <c r="F4" s="67" t="s">
        <v>334</v>
      </c>
      <c r="G4" s="66" t="s">
        <v>335</v>
      </c>
      <c r="H4" s="67" t="s">
        <v>336</v>
      </c>
      <c r="I4" s="67" t="s">
        <v>418</v>
      </c>
      <c r="J4" s="66" t="s">
        <v>338</v>
      </c>
    </row>
    <row r="5" ht="31" customHeight="1" spans="1:10">
      <c r="A5" s="66">
        <v>1</v>
      </c>
      <c r="B5" s="67">
        <v>2</v>
      </c>
      <c r="C5" s="68">
        <v>3</v>
      </c>
      <c r="D5" s="68">
        <v>4</v>
      </c>
      <c r="E5" s="68">
        <v>5</v>
      </c>
      <c r="F5" s="68">
        <v>6</v>
      </c>
      <c r="G5" s="67">
        <v>7</v>
      </c>
      <c r="H5" s="68">
        <v>8</v>
      </c>
      <c r="I5" s="67">
        <v>9</v>
      </c>
      <c r="J5" s="67">
        <v>10</v>
      </c>
    </row>
    <row r="6" ht="42" customHeight="1" spans="1:10">
      <c r="A6" s="36"/>
      <c r="B6" s="69"/>
      <c r="C6" s="69"/>
      <c r="D6" s="69"/>
      <c r="E6" s="69"/>
      <c r="F6" s="69"/>
      <c r="G6" s="69"/>
      <c r="H6" s="69"/>
      <c r="I6" s="69"/>
      <c r="J6" s="69"/>
    </row>
    <row r="7" ht="42" customHeight="1" spans="1:10">
      <c r="A7" s="62"/>
      <c r="B7" s="62"/>
      <c r="C7" s="62"/>
      <c r="D7" s="62"/>
      <c r="E7" s="62"/>
      <c r="F7" s="62"/>
      <c r="G7" s="62"/>
      <c r="H7" s="62"/>
      <c r="I7" s="62"/>
      <c r="J7" s="62"/>
    </row>
    <row r="8" ht="48" customHeight="1" spans="1:10">
      <c r="A8" s="42" t="s">
        <v>478</v>
      </c>
      <c r="B8" s="42"/>
      <c r="C8" s="42"/>
      <c r="D8" s="42"/>
      <c r="E8" s="42"/>
      <c r="F8" s="42"/>
      <c r="G8" s="42"/>
      <c r="H8" s="42"/>
      <c r="I8" s="42"/>
      <c r="J8" s="42"/>
    </row>
  </sheetData>
  <mergeCells count="3">
    <mergeCell ref="A2:J2"/>
    <mergeCell ref="A3:H3"/>
    <mergeCell ref="A8:J8"/>
  </mergeCells>
  <printOptions horizontalCentered="1"/>
  <pageMargins left="0.554166666666667" right="0.554166666666667" top="1" bottom="1" header="0.5" footer="0.5"/>
  <pageSetup paperSize="9" fitToWidth="0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workbookViewId="0">
      <selection activeCell="C14" sqref="C14"/>
    </sheetView>
  </sheetViews>
  <sheetFormatPr defaultColWidth="9.14166666666667" defaultRowHeight="12" customHeight="1" outlineLevelCol="7"/>
  <cols>
    <col min="1" max="1" width="23.25" customWidth="1"/>
    <col min="2" max="2" width="20.6333333333333" customWidth="1"/>
    <col min="3" max="3" width="20.8833333333333" customWidth="1"/>
    <col min="4" max="4" width="18.75" customWidth="1"/>
    <col min="5" max="6" width="9.625" customWidth="1"/>
    <col min="7" max="7" width="11.75" customWidth="1"/>
    <col min="8" max="8" width="12.625" customWidth="1"/>
  </cols>
  <sheetData>
    <row r="1" ht="31" customHeight="1" spans="8:8">
      <c r="H1" s="47" t="s">
        <v>481</v>
      </c>
    </row>
    <row r="2" ht="38" customHeight="1" spans="1:8">
      <c r="A2" s="48" t="s">
        <v>482</v>
      </c>
      <c r="B2" s="22"/>
      <c r="C2" s="22"/>
      <c r="D2" s="22"/>
      <c r="E2" s="22"/>
      <c r="F2" s="22"/>
      <c r="G2" s="22"/>
      <c r="H2" s="22"/>
    </row>
    <row r="3" ht="30" customHeight="1" spans="1:2">
      <c r="A3" s="49" t="str">
        <f>"单位名称："&amp;"中国共产党曲靖市委员会政策研究室"</f>
        <v>单位名称：中国共产党曲靖市委员会政策研究室</v>
      </c>
      <c r="B3" s="23"/>
    </row>
    <row r="4" ht="24" customHeight="1" spans="1:8">
      <c r="A4" s="50" t="s">
        <v>423</v>
      </c>
      <c r="B4" s="50" t="s">
        <v>483</v>
      </c>
      <c r="C4" s="50" t="s">
        <v>484</v>
      </c>
      <c r="D4" s="50" t="s">
        <v>485</v>
      </c>
      <c r="E4" s="50" t="s">
        <v>486</v>
      </c>
      <c r="F4" s="51" t="s">
        <v>487</v>
      </c>
      <c r="G4" s="52"/>
      <c r="H4" s="53"/>
    </row>
    <row r="5" ht="24" customHeight="1" spans="1:8">
      <c r="A5" s="54"/>
      <c r="B5" s="54"/>
      <c r="C5" s="54"/>
      <c r="D5" s="54"/>
      <c r="E5" s="54"/>
      <c r="F5" s="55" t="s">
        <v>436</v>
      </c>
      <c r="G5" s="55" t="s">
        <v>488</v>
      </c>
      <c r="H5" s="55" t="s">
        <v>489</v>
      </c>
    </row>
    <row r="6" ht="30" customHeight="1" spans="1:8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</row>
    <row r="7" ht="56" customHeight="1" spans="1:8">
      <c r="A7" s="56" t="s">
        <v>47</v>
      </c>
      <c r="B7" s="57" t="s">
        <v>490</v>
      </c>
      <c r="C7" s="58" t="s">
        <v>491</v>
      </c>
      <c r="D7" s="57" t="s">
        <v>492</v>
      </c>
      <c r="E7" s="57" t="s">
        <v>359</v>
      </c>
      <c r="F7" s="57">
        <v>4</v>
      </c>
      <c r="G7" s="59">
        <v>6000</v>
      </c>
      <c r="H7" s="59">
        <f>F7*G7</f>
        <v>24000</v>
      </c>
    </row>
    <row r="8" ht="56" customHeight="1" spans="1:8">
      <c r="A8" s="56"/>
      <c r="B8" s="57" t="s">
        <v>490</v>
      </c>
      <c r="C8" s="58" t="s">
        <v>491</v>
      </c>
      <c r="D8" s="57" t="s">
        <v>493</v>
      </c>
      <c r="E8" s="57" t="s">
        <v>359</v>
      </c>
      <c r="F8" s="57">
        <v>2</v>
      </c>
      <c r="G8" s="59">
        <v>3000</v>
      </c>
      <c r="H8" s="59">
        <f>F8*G8</f>
        <v>6000</v>
      </c>
    </row>
    <row r="9" ht="56" customHeight="1" spans="1:8">
      <c r="A9" s="60" t="s">
        <v>29</v>
      </c>
      <c r="B9" s="61"/>
      <c r="C9" s="61"/>
      <c r="D9" s="61"/>
      <c r="E9" s="61"/>
      <c r="F9" s="62"/>
      <c r="G9" s="41"/>
      <c r="H9" s="63">
        <f>SUM(H7:H8)</f>
        <v>30000</v>
      </c>
    </row>
  </sheetData>
  <mergeCells count="9">
    <mergeCell ref="A2:H2"/>
    <mergeCell ref="A3:C3"/>
    <mergeCell ref="F4:H4"/>
    <mergeCell ref="A4:A5"/>
    <mergeCell ref="A7:A8"/>
    <mergeCell ref="B4:B5"/>
    <mergeCell ref="C4:C5"/>
    <mergeCell ref="D4:D5"/>
    <mergeCell ref="E4:E5"/>
  </mergeCells>
  <printOptions horizontalCentered="1"/>
  <pageMargins left="0.751388888888889" right="0.751388888888889" top="1" bottom="1" header="0.5" footer="0.5"/>
  <pageSetup paperSize="9" fitToWidth="0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workbookViewId="0">
      <selection activeCell="N6" sqref="N6"/>
    </sheetView>
  </sheetViews>
  <sheetFormatPr defaultColWidth="9.14166666666667" defaultRowHeight="14.25" customHeight="1"/>
  <cols>
    <col min="1" max="7" width="13.75" customWidth="1"/>
    <col min="8" max="8" width="7.25" customWidth="1"/>
    <col min="9" max="9" width="8.5" customWidth="1"/>
    <col min="10" max="10" width="10.625" customWidth="1"/>
    <col min="11" max="11" width="9.375" customWidth="1"/>
  </cols>
  <sheetData>
    <row r="1" ht="33" customHeight="1" spans="4:11">
      <c r="D1" s="21"/>
      <c r="E1" s="21"/>
      <c r="F1" s="21"/>
      <c r="G1" s="21"/>
      <c r="K1" s="43" t="s">
        <v>494</v>
      </c>
    </row>
    <row r="2" ht="27.75" customHeight="1" spans="1:11">
      <c r="A2" s="22" t="s">
        <v>495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4" customHeight="1" spans="1:11">
      <c r="A3" s="4" t="str">
        <f>"单位名称："&amp;"中国共产党曲靖市委员会政策研究室"</f>
        <v>单位名称：中国共产党曲靖市委员会政策研究室</v>
      </c>
      <c r="B3" s="23"/>
      <c r="C3" s="23"/>
      <c r="D3" s="23"/>
      <c r="E3" s="23"/>
      <c r="F3" s="23"/>
      <c r="G3" s="23"/>
      <c r="H3" s="24"/>
      <c r="I3" s="24"/>
      <c r="J3" s="24"/>
      <c r="K3" s="403" t="s">
        <v>2</v>
      </c>
    </row>
    <row r="4" ht="21.75" customHeight="1" spans="1:11">
      <c r="A4" s="25" t="s">
        <v>312</v>
      </c>
      <c r="B4" s="25" t="s">
        <v>227</v>
      </c>
      <c r="C4" s="25" t="s">
        <v>225</v>
      </c>
      <c r="D4" s="26" t="s">
        <v>228</v>
      </c>
      <c r="E4" s="26" t="s">
        <v>229</v>
      </c>
      <c r="F4" s="26" t="s">
        <v>313</v>
      </c>
      <c r="G4" s="26" t="s">
        <v>314</v>
      </c>
      <c r="H4" s="27" t="s">
        <v>29</v>
      </c>
      <c r="I4" s="44" t="s">
        <v>496</v>
      </c>
      <c r="J4" s="45"/>
      <c r="K4" s="46"/>
    </row>
    <row r="5" ht="21.75" customHeight="1" spans="1:11">
      <c r="A5" s="28"/>
      <c r="B5" s="28"/>
      <c r="C5" s="28"/>
      <c r="D5" s="29"/>
      <c r="E5" s="29"/>
      <c r="F5" s="29"/>
      <c r="G5" s="29"/>
      <c r="H5" s="30"/>
      <c r="I5" s="26" t="s">
        <v>32</v>
      </c>
      <c r="J5" s="26" t="s">
        <v>124</v>
      </c>
      <c r="K5" s="26" t="s">
        <v>38</v>
      </c>
    </row>
    <row r="6" ht="40.5" customHeight="1" spans="1:11">
      <c r="A6" s="31"/>
      <c r="B6" s="31"/>
      <c r="C6" s="31"/>
      <c r="D6" s="32"/>
      <c r="E6" s="32"/>
      <c r="F6" s="32"/>
      <c r="G6" s="32"/>
      <c r="H6" s="33"/>
      <c r="I6" s="32" t="s">
        <v>31</v>
      </c>
      <c r="J6" s="32"/>
      <c r="K6" s="32"/>
    </row>
    <row r="7" ht="29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29" customHeight="1" spans="1:11">
      <c r="A8" s="34"/>
      <c r="B8" s="13"/>
      <c r="C8" s="34"/>
      <c r="D8" s="34"/>
      <c r="E8" s="34"/>
      <c r="F8" s="34"/>
      <c r="G8" s="34"/>
      <c r="H8" s="35"/>
      <c r="I8" s="35"/>
      <c r="J8" s="35"/>
      <c r="K8" s="35"/>
    </row>
    <row r="9" ht="29" customHeight="1" spans="1:11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</row>
    <row r="10" ht="29" customHeight="1" spans="1:11">
      <c r="A10" s="38" t="s">
        <v>97</v>
      </c>
      <c r="B10" s="39"/>
      <c r="C10" s="39"/>
      <c r="D10" s="39"/>
      <c r="E10" s="39"/>
      <c r="F10" s="39"/>
      <c r="G10" s="40"/>
      <c r="H10" s="41"/>
      <c r="I10" s="41"/>
      <c r="J10" s="41"/>
      <c r="K10" s="41"/>
    </row>
    <row r="11" ht="36" customHeight="1" spans="1:11">
      <c r="A11" s="42" t="s">
        <v>497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57638888888889" right="0.357638888888889" top="1" bottom="1" header="0.5" footer="0.5"/>
  <pageSetup paperSize="9" fitToWidth="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9"/>
  <sheetViews>
    <sheetView workbookViewId="0">
      <selection activeCell="O19" sqref="O19"/>
    </sheetView>
  </sheetViews>
  <sheetFormatPr defaultColWidth="8" defaultRowHeight="14.25" customHeight="1"/>
  <cols>
    <col min="1" max="1" width="9.13333333333333" customWidth="1"/>
    <col min="2" max="2" width="18.875" customWidth="1"/>
    <col min="3" max="3" width="7.25" customWidth="1"/>
    <col min="4" max="8" width="7.875" customWidth="1"/>
    <col min="9" max="9" width="5.625" customWidth="1"/>
    <col min="10" max="10" width="4.38333333333333" customWidth="1"/>
    <col min="11" max="11" width="8.13333333333333" customWidth="1"/>
    <col min="12" max="12" width="7.63333333333333" customWidth="1"/>
    <col min="13" max="13" width="8.63333333333333" customWidth="1"/>
    <col min="14" max="14" width="5.88333333333333" customWidth="1"/>
    <col min="15" max="15" width="5.25" customWidth="1"/>
    <col min="16" max="19" width="6.875" customWidth="1"/>
    <col min="20" max="20" width="6.25" customWidth="1"/>
  </cols>
  <sheetData>
    <row r="1" ht="30" customHeight="1" spans="9:20">
      <c r="I1" s="87"/>
      <c r="O1" s="87"/>
      <c r="P1" s="87"/>
      <c r="Q1" s="87"/>
      <c r="R1" s="87"/>
      <c r="S1" s="374" t="s">
        <v>24</v>
      </c>
      <c r="T1" s="43" t="s">
        <v>24</v>
      </c>
    </row>
    <row r="2" ht="36" customHeight="1" spans="1:20">
      <c r="A2" s="351" t="s">
        <v>25</v>
      </c>
      <c r="B2" s="22"/>
      <c r="C2" s="22"/>
      <c r="D2" s="22"/>
      <c r="E2" s="22"/>
      <c r="F2" s="22"/>
      <c r="G2" s="22"/>
      <c r="H2" s="22"/>
      <c r="I2" s="89"/>
      <c r="J2" s="22"/>
      <c r="K2" s="22"/>
      <c r="L2" s="22"/>
      <c r="M2" s="22"/>
      <c r="N2" s="22"/>
      <c r="O2" s="89"/>
      <c r="P2" s="89"/>
      <c r="Q2" s="89"/>
      <c r="R2" s="89"/>
      <c r="S2" s="22"/>
      <c r="T2" s="89"/>
    </row>
    <row r="3" ht="23" customHeight="1" spans="1:20">
      <c r="A3" s="49" t="str">
        <f>"单位名称："&amp;"中国共产党曲靖市委员会政策研究室"</f>
        <v>单位名称：中国共产党曲靖市委员会政策研究室</v>
      </c>
      <c r="B3" s="24"/>
      <c r="C3" s="24"/>
      <c r="D3" s="24"/>
      <c r="E3" s="24"/>
      <c r="F3" s="24"/>
      <c r="G3" s="24"/>
      <c r="H3" s="24"/>
      <c r="I3" s="78"/>
      <c r="J3" s="24"/>
      <c r="K3" s="24"/>
      <c r="L3" s="24"/>
      <c r="M3" s="24"/>
      <c r="N3" s="24"/>
      <c r="O3" s="78"/>
      <c r="P3" s="78"/>
      <c r="Q3" s="78"/>
      <c r="R3" s="78"/>
      <c r="S3" s="395" t="s">
        <v>2</v>
      </c>
      <c r="T3" s="376" t="s">
        <v>26</v>
      </c>
    </row>
    <row r="4" ht="27" customHeight="1" spans="1:20">
      <c r="A4" s="352" t="s">
        <v>27</v>
      </c>
      <c r="B4" s="353" t="s">
        <v>28</v>
      </c>
      <c r="C4" s="353" t="s">
        <v>29</v>
      </c>
      <c r="D4" s="354" t="s">
        <v>30</v>
      </c>
      <c r="E4" s="355"/>
      <c r="F4" s="355"/>
      <c r="G4" s="355"/>
      <c r="H4" s="355"/>
      <c r="I4" s="366"/>
      <c r="J4" s="355"/>
      <c r="K4" s="355"/>
      <c r="L4" s="355"/>
      <c r="M4" s="355"/>
      <c r="N4" s="367"/>
      <c r="O4" s="354" t="s">
        <v>20</v>
      </c>
      <c r="P4" s="354"/>
      <c r="Q4" s="354"/>
      <c r="R4" s="354"/>
      <c r="S4" s="355"/>
      <c r="T4" s="377"/>
    </row>
    <row r="5" ht="27" customHeight="1" spans="1:20">
      <c r="A5" s="356"/>
      <c r="B5" s="357"/>
      <c r="C5" s="357"/>
      <c r="D5" s="357" t="s">
        <v>31</v>
      </c>
      <c r="E5" s="357" t="s">
        <v>32</v>
      </c>
      <c r="F5" s="358" t="s">
        <v>33</v>
      </c>
      <c r="G5" s="357" t="s">
        <v>34</v>
      </c>
      <c r="H5" s="357" t="s">
        <v>35</v>
      </c>
      <c r="I5" s="368" t="s">
        <v>36</v>
      </c>
      <c r="J5" s="369"/>
      <c r="K5" s="369"/>
      <c r="L5" s="369"/>
      <c r="M5" s="369"/>
      <c r="N5" s="370"/>
      <c r="O5" s="371" t="s">
        <v>31</v>
      </c>
      <c r="P5" s="371" t="s">
        <v>32</v>
      </c>
      <c r="Q5" s="352" t="s">
        <v>37</v>
      </c>
      <c r="R5" s="353" t="s">
        <v>38</v>
      </c>
      <c r="S5" s="378" t="s">
        <v>39</v>
      </c>
      <c r="T5" s="353" t="s">
        <v>40</v>
      </c>
    </row>
    <row r="6" ht="40" customHeight="1" spans="1:20">
      <c r="A6" s="359"/>
      <c r="B6" s="360"/>
      <c r="C6" s="360"/>
      <c r="D6" s="360"/>
      <c r="E6" s="360"/>
      <c r="F6" s="360"/>
      <c r="G6" s="360"/>
      <c r="H6" s="360"/>
      <c r="I6" s="12" t="s">
        <v>31</v>
      </c>
      <c r="J6" s="372" t="s">
        <v>41</v>
      </c>
      <c r="K6" s="372" t="s">
        <v>42</v>
      </c>
      <c r="L6" s="372" t="s">
        <v>43</v>
      </c>
      <c r="M6" s="372" t="s">
        <v>44</v>
      </c>
      <c r="N6" s="372" t="s">
        <v>45</v>
      </c>
      <c r="O6" s="373"/>
      <c r="P6" s="373"/>
      <c r="Q6" s="379"/>
      <c r="R6" s="373"/>
      <c r="S6" s="360"/>
      <c r="T6" s="360"/>
    </row>
    <row r="7" ht="32" customHeight="1" spans="1:20">
      <c r="A7" s="361">
        <v>1</v>
      </c>
      <c r="B7" s="11">
        <v>2</v>
      </c>
      <c r="C7" s="11">
        <v>3</v>
      </c>
      <c r="D7" s="11">
        <v>4</v>
      </c>
      <c r="E7" s="362">
        <v>5</v>
      </c>
      <c r="F7" s="363">
        <v>6</v>
      </c>
      <c r="G7" s="363">
        <v>7</v>
      </c>
      <c r="H7" s="362">
        <v>8</v>
      </c>
      <c r="I7" s="362">
        <v>9</v>
      </c>
      <c r="J7" s="363">
        <v>10</v>
      </c>
      <c r="K7" s="363">
        <v>11</v>
      </c>
      <c r="L7" s="362">
        <v>12</v>
      </c>
      <c r="M7" s="362">
        <v>13</v>
      </c>
      <c r="N7" s="363">
        <v>14</v>
      </c>
      <c r="O7" s="363">
        <v>15</v>
      </c>
      <c r="P7" s="362">
        <v>16</v>
      </c>
      <c r="Q7" s="380">
        <v>17</v>
      </c>
      <c r="R7" s="381">
        <v>18</v>
      </c>
      <c r="S7" s="381">
        <v>19</v>
      </c>
      <c r="T7" s="381">
        <v>20</v>
      </c>
    </row>
    <row r="8" ht="39" customHeight="1" spans="1:20">
      <c r="A8" s="17" t="s">
        <v>46</v>
      </c>
      <c r="B8" s="17" t="s">
        <v>47</v>
      </c>
      <c r="C8" s="15">
        <v>884.415344</v>
      </c>
      <c r="D8" s="15">
        <v>884.415344</v>
      </c>
      <c r="E8" s="15">
        <v>884.415344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ht="39" customHeight="1" spans="1:20">
      <c r="A9" s="364" t="s">
        <v>29</v>
      </c>
      <c r="B9" s="365"/>
      <c r="C9" s="15">
        <v>884.415344</v>
      </c>
      <c r="D9" s="15">
        <v>884.415344</v>
      </c>
      <c r="E9" s="15">
        <v>884.415344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85" fitToWidth="0" fitToHeight="0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workbookViewId="0">
      <selection activeCell="B15" sqref="B15"/>
    </sheetView>
  </sheetViews>
  <sheetFormatPr defaultColWidth="9.14166666666667" defaultRowHeight="14.25" customHeight="1" outlineLevelCol="6"/>
  <cols>
    <col min="1" max="1" width="27.425" customWidth="1"/>
    <col min="2" max="2" width="20.25" customWidth="1"/>
    <col min="3" max="3" width="27.25" customWidth="1"/>
    <col min="4" max="4" width="10.875" customWidth="1"/>
    <col min="5" max="7" width="13.875" customWidth="1"/>
  </cols>
  <sheetData>
    <row r="1" ht="33" customHeight="1" spans="4:7">
      <c r="D1" s="1"/>
      <c r="G1" s="2" t="s">
        <v>498</v>
      </c>
    </row>
    <row r="2" ht="34" customHeight="1" spans="1:7">
      <c r="A2" s="3" t="s">
        <v>499</v>
      </c>
      <c r="B2" s="3"/>
      <c r="C2" s="3"/>
      <c r="D2" s="3"/>
      <c r="E2" s="3"/>
      <c r="F2" s="3"/>
      <c r="G2" s="3"/>
    </row>
    <row r="3" ht="30" customHeight="1" spans="1:7">
      <c r="A3" s="4" t="str">
        <f>"单位名称："&amp;"中国共产党曲靖市委员会政策研究室"</f>
        <v>单位名称：中国共产党曲靖市委员会政策研究室</v>
      </c>
      <c r="B3" s="5"/>
      <c r="C3" s="5"/>
      <c r="D3" s="5"/>
      <c r="E3" s="6"/>
      <c r="F3" s="6"/>
      <c r="G3" s="403" t="s">
        <v>2</v>
      </c>
    </row>
    <row r="4" ht="29" customHeight="1" spans="1:7">
      <c r="A4" s="8" t="s">
        <v>225</v>
      </c>
      <c r="B4" s="8" t="s">
        <v>312</v>
      </c>
      <c r="C4" s="8" t="s">
        <v>227</v>
      </c>
      <c r="D4" s="9" t="s">
        <v>500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9" t="s">
        <v>501</v>
      </c>
      <c r="F5" s="9" t="s">
        <v>502</v>
      </c>
      <c r="G5" s="9" t="s">
        <v>503</v>
      </c>
    </row>
    <row r="6" ht="12" customHeight="1" spans="1:7">
      <c r="A6" s="8"/>
      <c r="B6" s="8"/>
      <c r="C6" s="8"/>
      <c r="D6" s="9"/>
      <c r="E6" s="9"/>
      <c r="F6" s="9"/>
      <c r="G6" s="9"/>
    </row>
    <row r="7" ht="24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38" customHeight="1" spans="1:7">
      <c r="A8" s="13" t="s">
        <v>47</v>
      </c>
      <c r="B8" s="14"/>
      <c r="C8" s="14"/>
      <c r="D8" s="14"/>
      <c r="E8" s="15">
        <v>211</v>
      </c>
      <c r="F8" s="15">
        <v>211</v>
      </c>
      <c r="G8" s="15">
        <v>211</v>
      </c>
    </row>
    <row r="9" ht="38" customHeight="1" spans="1:7">
      <c r="A9" s="14"/>
      <c r="B9" s="13" t="s">
        <v>504</v>
      </c>
      <c r="C9" s="16" t="s">
        <v>308</v>
      </c>
      <c r="D9" s="17" t="s">
        <v>505</v>
      </c>
      <c r="E9" s="15">
        <v>12</v>
      </c>
      <c r="F9" s="15">
        <v>12</v>
      </c>
      <c r="G9" s="15">
        <v>12</v>
      </c>
    </row>
    <row r="10" ht="38" customHeight="1" spans="1:7">
      <c r="A10" s="13"/>
      <c r="B10" s="13" t="s">
        <v>506</v>
      </c>
      <c r="C10" s="16" t="s">
        <v>321</v>
      </c>
      <c r="D10" s="17" t="s">
        <v>505</v>
      </c>
      <c r="E10" s="15">
        <v>149</v>
      </c>
      <c r="F10" s="15">
        <v>149</v>
      </c>
      <c r="G10" s="15">
        <v>149</v>
      </c>
    </row>
    <row r="11" ht="38" customHeight="1" spans="1:7">
      <c r="A11" s="13"/>
      <c r="B11" s="13" t="s">
        <v>506</v>
      </c>
      <c r="C11" s="16" t="s">
        <v>317</v>
      </c>
      <c r="D11" s="17" t="s">
        <v>505</v>
      </c>
      <c r="E11" s="15">
        <v>50</v>
      </c>
      <c r="F11" s="15">
        <v>50</v>
      </c>
      <c r="G11" s="15">
        <v>50</v>
      </c>
    </row>
    <row r="12" ht="38" customHeight="1" spans="1:7">
      <c r="A12" s="18" t="s">
        <v>29</v>
      </c>
      <c r="B12" s="19" t="s">
        <v>507</v>
      </c>
      <c r="C12" s="19"/>
      <c r="D12" s="20"/>
      <c r="E12" s="15">
        <v>211</v>
      </c>
      <c r="F12" s="15">
        <v>211</v>
      </c>
      <c r="G12" s="15">
        <v>211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751388888888889" right="0.751388888888889" top="1" bottom="1" header="0.5" footer="0.5"/>
  <pageSetup paperSize="9" fitToWidth="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5"/>
  <sheetViews>
    <sheetView workbookViewId="0">
      <selection activeCell="A2" sqref="A2:Q2"/>
    </sheetView>
  </sheetViews>
  <sheetFormatPr defaultColWidth="9.14166666666667" defaultRowHeight="14.25" customHeight="1"/>
  <cols>
    <col min="1" max="1" width="10.125" style="185" customWidth="1"/>
    <col min="2" max="2" width="27.125" style="185" customWidth="1"/>
    <col min="3" max="4" width="5.875" style="185" customWidth="1"/>
    <col min="5" max="5" width="9.5" style="185" customWidth="1"/>
    <col min="6" max="6" width="8.125" style="185" customWidth="1"/>
    <col min="7" max="7" width="9.25" style="185" customWidth="1"/>
    <col min="8" max="8" width="8.625" style="185" customWidth="1"/>
    <col min="9" max="9" width="8.875" style="185" customWidth="1"/>
    <col min="10" max="10" width="11" style="185" customWidth="1"/>
    <col min="11" max="11" width="8.88333333333333" style="185" customWidth="1"/>
    <col min="12" max="12" width="6.375" style="185" customWidth="1"/>
    <col min="13" max="13" width="6.13333333333333" style="185" customWidth="1"/>
    <col min="14" max="14" width="9.5" style="185" customWidth="1"/>
    <col min="15" max="15" width="9" style="185" customWidth="1"/>
    <col min="16" max="16" width="9.38333333333333" style="185" customWidth="1"/>
    <col min="17" max="17" width="6.625" style="185" customWidth="1"/>
    <col min="18" max="16384" width="9.14166666666667" style="185"/>
  </cols>
  <sheetData>
    <row r="1" ht="18" customHeight="1" spans="16:17">
      <c r="P1" s="345" t="s">
        <v>48</v>
      </c>
      <c r="Q1" s="349"/>
    </row>
    <row r="2" ht="30" customHeight="1" spans="1:17">
      <c r="A2" s="187" t="s">
        <v>49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ht="20" customHeight="1" spans="1:17">
      <c r="A3" s="330" t="str">
        <f>"单位名称："&amp;"中国共产党曲靖市委员会政策研究室"</f>
        <v>单位名称：中国共产党曲靖市委员会政策研究室</v>
      </c>
      <c r="B3" s="331"/>
      <c r="C3" s="332"/>
      <c r="D3" s="333"/>
      <c r="E3" s="332"/>
      <c r="F3" s="333"/>
      <c r="G3" s="332"/>
      <c r="H3" s="333"/>
      <c r="I3" s="333"/>
      <c r="J3" s="333"/>
      <c r="K3" s="332"/>
      <c r="L3" s="333"/>
      <c r="M3" s="332"/>
      <c r="N3" s="332"/>
      <c r="O3" s="333"/>
      <c r="P3" s="396" t="s">
        <v>2</v>
      </c>
      <c r="Q3" s="349"/>
    </row>
    <row r="4" ht="22" customHeight="1" spans="1:17">
      <c r="A4" s="334" t="s">
        <v>50</v>
      </c>
      <c r="B4" s="335" t="s">
        <v>51</v>
      </c>
      <c r="C4" s="336" t="s">
        <v>29</v>
      </c>
      <c r="D4" s="337" t="s">
        <v>52</v>
      </c>
      <c r="E4" s="9"/>
      <c r="F4" s="337" t="s">
        <v>53</v>
      </c>
      <c r="G4" s="9"/>
      <c r="H4" s="338" t="s">
        <v>32</v>
      </c>
      <c r="I4" s="9" t="s">
        <v>33</v>
      </c>
      <c r="J4" s="335" t="s">
        <v>54</v>
      </c>
      <c r="K4" s="346" t="s">
        <v>38</v>
      </c>
      <c r="L4" s="337" t="s">
        <v>36</v>
      </c>
      <c r="M4" s="347"/>
      <c r="N4" s="347"/>
      <c r="O4" s="347"/>
      <c r="P4" s="347"/>
      <c r="Q4" s="350"/>
    </row>
    <row r="5" ht="30" customHeight="1" spans="1:17">
      <c r="A5" s="9"/>
      <c r="B5" s="339"/>
      <c r="C5" s="339"/>
      <c r="D5" s="339" t="s">
        <v>29</v>
      </c>
      <c r="E5" s="339" t="s">
        <v>55</v>
      </c>
      <c r="F5" s="339" t="s">
        <v>29</v>
      </c>
      <c r="G5" s="340" t="s">
        <v>55</v>
      </c>
      <c r="H5" s="339"/>
      <c r="I5" s="339"/>
      <c r="J5" s="339"/>
      <c r="K5" s="340"/>
      <c r="L5" s="339" t="s">
        <v>31</v>
      </c>
      <c r="M5" s="348" t="s">
        <v>56</v>
      </c>
      <c r="N5" s="348" t="s">
        <v>57</v>
      </c>
      <c r="O5" s="348" t="s">
        <v>58</v>
      </c>
      <c r="P5" s="348" t="s">
        <v>59</v>
      </c>
      <c r="Q5" s="348" t="s">
        <v>60</v>
      </c>
    </row>
    <row r="6" ht="20" customHeight="1" spans="1:17">
      <c r="A6" s="9">
        <v>1</v>
      </c>
      <c r="B6" s="339">
        <v>2</v>
      </c>
      <c r="C6" s="339">
        <v>3</v>
      </c>
      <c r="D6" s="339">
        <v>4</v>
      </c>
      <c r="E6" s="341">
        <v>5</v>
      </c>
      <c r="F6" s="342">
        <v>6</v>
      </c>
      <c r="G6" s="341">
        <v>7</v>
      </c>
      <c r="H6" s="342">
        <v>8</v>
      </c>
      <c r="I6" s="341">
        <v>9</v>
      </c>
      <c r="J6" s="341">
        <v>10</v>
      </c>
      <c r="K6" s="341">
        <v>11</v>
      </c>
      <c r="L6" s="341">
        <v>12</v>
      </c>
      <c r="M6" s="342">
        <v>13</v>
      </c>
      <c r="N6" s="342">
        <v>14</v>
      </c>
      <c r="O6" s="342">
        <v>15</v>
      </c>
      <c r="P6" s="342">
        <v>16</v>
      </c>
      <c r="Q6" s="342">
        <v>17</v>
      </c>
    </row>
    <row r="7" ht="20" customHeight="1" spans="1:17">
      <c r="A7" s="16" t="s">
        <v>61</v>
      </c>
      <c r="B7" s="16" t="s">
        <v>62</v>
      </c>
      <c r="C7" s="277">
        <v>693.69195</v>
      </c>
      <c r="D7" s="277">
        <v>494.69195</v>
      </c>
      <c r="E7" s="277">
        <v>494.69195</v>
      </c>
      <c r="F7" s="277">
        <v>199</v>
      </c>
      <c r="G7" s="277">
        <v>199</v>
      </c>
      <c r="H7" s="277">
        <v>693.69195</v>
      </c>
      <c r="I7" s="278"/>
      <c r="J7" s="278"/>
      <c r="K7" s="278"/>
      <c r="L7" s="278"/>
      <c r="M7" s="278"/>
      <c r="N7" s="278"/>
      <c r="O7" s="278"/>
      <c r="P7" s="278"/>
      <c r="Q7" s="278"/>
    </row>
    <row r="8" ht="20" customHeight="1" spans="1:17">
      <c r="A8" s="16" t="s">
        <v>63</v>
      </c>
      <c r="B8" s="16" t="s">
        <v>64</v>
      </c>
      <c r="C8" s="277">
        <v>693.69195</v>
      </c>
      <c r="D8" s="277">
        <v>494.69195</v>
      </c>
      <c r="E8" s="277">
        <v>494.69195</v>
      </c>
      <c r="F8" s="277">
        <v>199</v>
      </c>
      <c r="G8" s="277">
        <v>199</v>
      </c>
      <c r="H8" s="277">
        <v>693.69195</v>
      </c>
      <c r="I8" s="278"/>
      <c r="J8" s="278"/>
      <c r="K8" s="278"/>
      <c r="L8" s="278"/>
      <c r="M8" s="278"/>
      <c r="N8" s="278"/>
      <c r="O8" s="278"/>
      <c r="P8" s="278"/>
      <c r="Q8" s="278"/>
    </row>
    <row r="9" ht="20" customHeight="1" spans="1:17">
      <c r="A9" s="16" t="s">
        <v>65</v>
      </c>
      <c r="B9" s="16" t="s">
        <v>66</v>
      </c>
      <c r="C9" s="277">
        <v>494.69195</v>
      </c>
      <c r="D9" s="277">
        <v>494.69195</v>
      </c>
      <c r="E9" s="277">
        <v>494.69195</v>
      </c>
      <c r="F9" s="277"/>
      <c r="G9" s="277"/>
      <c r="H9" s="277">
        <v>494.69195</v>
      </c>
      <c r="I9" s="278"/>
      <c r="J9" s="278"/>
      <c r="K9" s="278"/>
      <c r="L9" s="278"/>
      <c r="M9" s="278"/>
      <c r="N9" s="278"/>
      <c r="O9" s="278"/>
      <c r="P9" s="278"/>
      <c r="Q9" s="278"/>
    </row>
    <row r="10" ht="20" customHeight="1" spans="1:17">
      <c r="A10" s="16" t="s">
        <v>67</v>
      </c>
      <c r="B10" s="16" t="s">
        <v>68</v>
      </c>
      <c r="C10" s="277">
        <v>199</v>
      </c>
      <c r="D10" s="277"/>
      <c r="E10" s="277"/>
      <c r="F10" s="277">
        <v>199</v>
      </c>
      <c r="G10" s="277">
        <v>199</v>
      </c>
      <c r="H10" s="277">
        <v>199</v>
      </c>
      <c r="I10" s="278"/>
      <c r="J10" s="278"/>
      <c r="K10" s="278"/>
      <c r="L10" s="278"/>
      <c r="M10" s="278"/>
      <c r="N10" s="278"/>
      <c r="O10" s="278"/>
      <c r="P10" s="278"/>
      <c r="Q10" s="278"/>
    </row>
    <row r="11" ht="20" customHeight="1" spans="1:17">
      <c r="A11" s="16" t="s">
        <v>69</v>
      </c>
      <c r="B11" s="16" t="s">
        <v>70</v>
      </c>
      <c r="C11" s="277">
        <v>85.410773</v>
      </c>
      <c r="D11" s="277">
        <v>85.410773</v>
      </c>
      <c r="E11" s="277">
        <v>85.410773</v>
      </c>
      <c r="F11" s="277"/>
      <c r="G11" s="277"/>
      <c r="H11" s="277">
        <v>85.410773</v>
      </c>
      <c r="I11" s="278"/>
      <c r="J11" s="278"/>
      <c r="K11" s="278"/>
      <c r="L11" s="278"/>
      <c r="M11" s="278"/>
      <c r="N11" s="278"/>
      <c r="O11" s="278"/>
      <c r="P11" s="278"/>
      <c r="Q11" s="278"/>
    </row>
    <row r="12" ht="20" customHeight="1" spans="1:17">
      <c r="A12" s="16" t="s">
        <v>71</v>
      </c>
      <c r="B12" s="16" t="s">
        <v>72</v>
      </c>
      <c r="C12" s="277">
        <v>83.422613</v>
      </c>
      <c r="D12" s="277">
        <v>83.422613</v>
      </c>
      <c r="E12" s="277">
        <v>83.422613</v>
      </c>
      <c r="F12" s="277"/>
      <c r="G12" s="277"/>
      <c r="H12" s="277">
        <v>83.422613</v>
      </c>
      <c r="I12" s="278"/>
      <c r="J12" s="278"/>
      <c r="K12" s="278"/>
      <c r="L12" s="278"/>
      <c r="M12" s="278"/>
      <c r="N12" s="278"/>
      <c r="O12" s="278"/>
      <c r="P12" s="278"/>
      <c r="Q12" s="278"/>
    </row>
    <row r="13" ht="20" customHeight="1" spans="1:17">
      <c r="A13" s="16" t="s">
        <v>73</v>
      </c>
      <c r="B13" s="16" t="s">
        <v>74</v>
      </c>
      <c r="C13" s="277">
        <v>25.214245</v>
      </c>
      <c r="D13" s="277">
        <v>25.214245</v>
      </c>
      <c r="E13" s="277">
        <v>25.214245</v>
      </c>
      <c r="F13" s="277"/>
      <c r="G13" s="277"/>
      <c r="H13" s="277">
        <v>25.214245</v>
      </c>
      <c r="I13" s="278"/>
      <c r="J13" s="278"/>
      <c r="K13" s="278"/>
      <c r="L13" s="278"/>
      <c r="M13" s="278"/>
      <c r="N13" s="278"/>
      <c r="O13" s="278"/>
      <c r="P13" s="278"/>
      <c r="Q13" s="278"/>
    </row>
    <row r="14" ht="20" customHeight="1" spans="1:17">
      <c r="A14" s="16" t="s">
        <v>75</v>
      </c>
      <c r="B14" s="16" t="s">
        <v>76</v>
      </c>
      <c r="C14" s="277">
        <v>58.208368</v>
      </c>
      <c r="D14" s="277">
        <v>58.208368</v>
      </c>
      <c r="E14" s="277">
        <v>58.208368</v>
      </c>
      <c r="F14" s="277"/>
      <c r="G14" s="277"/>
      <c r="H14" s="277">
        <v>58.208368</v>
      </c>
      <c r="I14" s="278"/>
      <c r="J14" s="278"/>
      <c r="K14" s="278"/>
      <c r="L14" s="278"/>
      <c r="M14" s="278"/>
      <c r="N14" s="278"/>
      <c r="O14" s="278"/>
      <c r="P14" s="278"/>
      <c r="Q14" s="278"/>
    </row>
    <row r="15" ht="20" customHeight="1" spans="1:17">
      <c r="A15" s="16" t="s">
        <v>77</v>
      </c>
      <c r="B15" s="16" t="s">
        <v>78</v>
      </c>
      <c r="C15" s="277">
        <v>1.98816</v>
      </c>
      <c r="D15" s="277">
        <v>1.98816</v>
      </c>
      <c r="E15" s="277">
        <v>1.98816</v>
      </c>
      <c r="F15" s="277"/>
      <c r="G15" s="277"/>
      <c r="H15" s="277">
        <v>1.98816</v>
      </c>
      <c r="I15" s="278"/>
      <c r="J15" s="278"/>
      <c r="K15" s="278"/>
      <c r="L15" s="278"/>
      <c r="M15" s="278"/>
      <c r="N15" s="278"/>
      <c r="O15" s="278"/>
      <c r="P15" s="278"/>
      <c r="Q15" s="278"/>
    </row>
    <row r="16" ht="20" customHeight="1" spans="1:17">
      <c r="A16" s="16" t="s">
        <v>79</v>
      </c>
      <c r="B16" s="16" t="s">
        <v>80</v>
      </c>
      <c r="C16" s="277">
        <v>1.98816</v>
      </c>
      <c r="D16" s="277">
        <v>1.98816</v>
      </c>
      <c r="E16" s="277">
        <v>1.98816</v>
      </c>
      <c r="F16" s="277"/>
      <c r="G16" s="277"/>
      <c r="H16" s="277">
        <v>1.98816</v>
      </c>
      <c r="I16" s="278"/>
      <c r="J16" s="278"/>
      <c r="K16" s="278"/>
      <c r="L16" s="278"/>
      <c r="M16" s="278"/>
      <c r="N16" s="278"/>
      <c r="O16" s="278"/>
      <c r="P16" s="278"/>
      <c r="Q16" s="278"/>
    </row>
    <row r="17" ht="20" customHeight="1" spans="1:17">
      <c r="A17" s="16" t="s">
        <v>81</v>
      </c>
      <c r="B17" s="16" t="s">
        <v>82</v>
      </c>
      <c r="C17" s="277">
        <v>51.91</v>
      </c>
      <c r="D17" s="277">
        <v>51.91</v>
      </c>
      <c r="E17" s="277">
        <v>51.91</v>
      </c>
      <c r="F17" s="277"/>
      <c r="G17" s="277"/>
      <c r="H17" s="277">
        <v>51.91</v>
      </c>
      <c r="I17" s="278"/>
      <c r="J17" s="278"/>
      <c r="K17" s="278"/>
      <c r="L17" s="278"/>
      <c r="M17" s="278"/>
      <c r="N17" s="278"/>
      <c r="O17" s="278"/>
      <c r="P17" s="278"/>
      <c r="Q17" s="278"/>
    </row>
    <row r="18" ht="20" customHeight="1" spans="1:17">
      <c r="A18" s="16" t="s">
        <v>83</v>
      </c>
      <c r="B18" s="16" t="s">
        <v>84</v>
      </c>
      <c r="C18" s="277">
        <v>51.91</v>
      </c>
      <c r="D18" s="277">
        <v>51.91</v>
      </c>
      <c r="E18" s="277">
        <v>51.91</v>
      </c>
      <c r="F18" s="277"/>
      <c r="G18" s="277"/>
      <c r="H18" s="277">
        <v>51.91</v>
      </c>
      <c r="I18" s="278"/>
      <c r="J18" s="278"/>
      <c r="K18" s="278"/>
      <c r="L18" s="278"/>
      <c r="M18" s="278"/>
      <c r="N18" s="278"/>
      <c r="O18" s="278"/>
      <c r="P18" s="278"/>
      <c r="Q18" s="278"/>
    </row>
    <row r="19" ht="20" customHeight="1" spans="1:17">
      <c r="A19" s="16" t="s">
        <v>85</v>
      </c>
      <c r="B19" s="16" t="s">
        <v>86</v>
      </c>
      <c r="C19" s="277">
        <v>25.407344</v>
      </c>
      <c r="D19" s="277">
        <v>25.407344</v>
      </c>
      <c r="E19" s="277">
        <v>25.407344</v>
      </c>
      <c r="F19" s="277"/>
      <c r="G19" s="277"/>
      <c r="H19" s="277">
        <v>25.407344</v>
      </c>
      <c r="I19" s="278"/>
      <c r="J19" s="278"/>
      <c r="K19" s="278"/>
      <c r="L19" s="278"/>
      <c r="M19" s="278"/>
      <c r="N19" s="278"/>
      <c r="O19" s="278"/>
      <c r="P19" s="278"/>
      <c r="Q19" s="278"/>
    </row>
    <row r="20" ht="20" customHeight="1" spans="1:17">
      <c r="A20" s="16" t="s">
        <v>87</v>
      </c>
      <c r="B20" s="16" t="s">
        <v>88</v>
      </c>
      <c r="C20" s="277">
        <v>22.411702</v>
      </c>
      <c r="D20" s="277">
        <v>22.411702</v>
      </c>
      <c r="E20" s="277">
        <v>22.411702</v>
      </c>
      <c r="F20" s="277"/>
      <c r="G20" s="277"/>
      <c r="H20" s="277">
        <v>22.411702</v>
      </c>
      <c r="I20" s="278"/>
      <c r="J20" s="278"/>
      <c r="K20" s="278"/>
      <c r="L20" s="278"/>
      <c r="M20" s="278"/>
      <c r="N20" s="278"/>
      <c r="O20" s="278"/>
      <c r="P20" s="278"/>
      <c r="Q20" s="278"/>
    </row>
    <row r="21" ht="20" customHeight="1" spans="1:17">
      <c r="A21" s="16" t="s">
        <v>89</v>
      </c>
      <c r="B21" s="16" t="s">
        <v>90</v>
      </c>
      <c r="C21" s="277">
        <v>4.09</v>
      </c>
      <c r="D21" s="277">
        <v>4.09</v>
      </c>
      <c r="E21" s="277">
        <v>4.09</v>
      </c>
      <c r="F21" s="277"/>
      <c r="G21" s="277"/>
      <c r="H21" s="277">
        <v>4.09</v>
      </c>
      <c r="I21" s="278"/>
      <c r="J21" s="278"/>
      <c r="K21" s="278"/>
      <c r="L21" s="278"/>
      <c r="M21" s="278"/>
      <c r="N21" s="278"/>
      <c r="O21" s="278"/>
      <c r="P21" s="278"/>
      <c r="Q21" s="278"/>
    </row>
    <row r="22" ht="20" customHeight="1" spans="1:17">
      <c r="A22" s="16" t="s">
        <v>91</v>
      </c>
      <c r="B22" s="16" t="s">
        <v>92</v>
      </c>
      <c r="C22" s="277">
        <v>53.409403</v>
      </c>
      <c r="D22" s="277">
        <v>53.409403</v>
      </c>
      <c r="E22" s="277">
        <v>53.409403</v>
      </c>
      <c r="F22" s="277"/>
      <c r="G22" s="277"/>
      <c r="H22" s="277">
        <v>53.409403</v>
      </c>
      <c r="I22" s="278"/>
      <c r="J22" s="278"/>
      <c r="K22" s="278"/>
      <c r="L22" s="278"/>
      <c r="M22" s="278"/>
      <c r="N22" s="278"/>
      <c r="O22" s="278"/>
      <c r="P22" s="278"/>
      <c r="Q22" s="278"/>
    </row>
    <row r="23" ht="20" customHeight="1" spans="1:17">
      <c r="A23" s="16" t="s">
        <v>93</v>
      </c>
      <c r="B23" s="16" t="s">
        <v>94</v>
      </c>
      <c r="C23" s="277">
        <v>53.409403</v>
      </c>
      <c r="D23" s="277">
        <v>53.409403</v>
      </c>
      <c r="E23" s="277">
        <v>53.409403</v>
      </c>
      <c r="F23" s="277"/>
      <c r="G23" s="277"/>
      <c r="H23" s="277">
        <v>53.409403</v>
      </c>
      <c r="I23" s="278"/>
      <c r="J23" s="278"/>
      <c r="K23" s="278"/>
      <c r="L23" s="278"/>
      <c r="M23" s="278"/>
      <c r="N23" s="278"/>
      <c r="O23" s="278"/>
      <c r="P23" s="278"/>
      <c r="Q23" s="278"/>
    </row>
    <row r="24" ht="20" customHeight="1" spans="1:17">
      <c r="A24" s="16" t="s">
        <v>95</v>
      </c>
      <c r="B24" s="16" t="s">
        <v>96</v>
      </c>
      <c r="C24" s="277">
        <v>53.409403</v>
      </c>
      <c r="D24" s="277">
        <v>53.409403</v>
      </c>
      <c r="E24" s="277">
        <v>53.409403</v>
      </c>
      <c r="F24" s="277"/>
      <c r="G24" s="277"/>
      <c r="H24" s="277">
        <v>53.409403</v>
      </c>
      <c r="I24" s="278"/>
      <c r="J24" s="278"/>
      <c r="K24" s="278"/>
      <c r="L24" s="278"/>
      <c r="M24" s="278"/>
      <c r="N24" s="278"/>
      <c r="O24" s="278"/>
      <c r="P24" s="278"/>
      <c r="Q24" s="278"/>
    </row>
    <row r="25" ht="20" customHeight="1" spans="1:17">
      <c r="A25" s="343" t="s">
        <v>97</v>
      </c>
      <c r="B25" s="344" t="s">
        <v>97</v>
      </c>
      <c r="C25" s="277">
        <v>884.415344</v>
      </c>
      <c r="D25" s="277">
        <v>685.415344</v>
      </c>
      <c r="E25" s="277">
        <v>685.415344</v>
      </c>
      <c r="F25" s="277">
        <v>199</v>
      </c>
      <c r="G25" s="277">
        <v>199</v>
      </c>
      <c r="H25" s="277">
        <v>884.415344</v>
      </c>
      <c r="I25" s="278"/>
      <c r="J25" s="278"/>
      <c r="K25" s="278"/>
      <c r="L25" s="278"/>
      <c r="M25" s="278"/>
      <c r="N25" s="278"/>
      <c r="O25" s="278"/>
      <c r="P25" s="278"/>
      <c r="Q25" s="278"/>
    </row>
  </sheetData>
  <mergeCells count="15">
    <mergeCell ref="P1:Q1"/>
    <mergeCell ref="A2:Q2"/>
    <mergeCell ref="A3:N3"/>
    <mergeCell ref="P3:Q3"/>
    <mergeCell ref="D4:E4"/>
    <mergeCell ref="F4:G4"/>
    <mergeCell ref="L4:Q4"/>
    <mergeCell ref="A25:B25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57638888888889" right="0.357638888888889" top="1" bottom="1" header="0.5" footer="0.5"/>
  <pageSetup paperSize="9" scale="85" fitToWidth="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view="pageBreakPreview" zoomScaleNormal="100" workbookViewId="0">
      <selection activeCell="D18" sqref="D18"/>
    </sheetView>
  </sheetViews>
  <sheetFormatPr defaultColWidth="9.14166666666667" defaultRowHeight="14.25" customHeight="1" outlineLevelCol="3"/>
  <cols>
    <col min="1" max="4" width="33" customWidth="1"/>
  </cols>
  <sheetData>
    <row r="1" ht="25" customHeight="1" spans="1:4">
      <c r="A1" s="308"/>
      <c r="B1" s="308"/>
      <c r="C1" s="308"/>
      <c r="D1" s="145" t="s">
        <v>98</v>
      </c>
    </row>
    <row r="2" ht="35" customHeight="1" spans="1:4">
      <c r="A2" s="309" t="s">
        <v>99</v>
      </c>
      <c r="B2" s="309"/>
      <c r="C2" s="309"/>
      <c r="D2" s="309"/>
    </row>
    <row r="3" ht="18" customHeight="1" spans="1:4">
      <c r="A3" s="310" t="s">
        <v>100</v>
      </c>
      <c r="B3" s="311"/>
      <c r="C3" s="311"/>
      <c r="D3" s="312" t="s">
        <v>26</v>
      </c>
    </row>
    <row r="4" ht="18" customHeight="1" spans="1:4">
      <c r="A4" s="313" t="s">
        <v>3</v>
      </c>
      <c r="B4" s="314"/>
      <c r="C4" s="313" t="s">
        <v>4</v>
      </c>
      <c r="D4" s="314"/>
    </row>
    <row r="5" ht="18" customHeight="1" spans="1:4">
      <c r="A5" s="315" t="s">
        <v>5</v>
      </c>
      <c r="B5" s="316" t="s">
        <v>6</v>
      </c>
      <c r="C5" s="315" t="s">
        <v>101</v>
      </c>
      <c r="D5" s="316" t="s">
        <v>6</v>
      </c>
    </row>
    <row r="6" ht="18" customHeight="1" spans="1:4">
      <c r="A6" s="317" t="s">
        <v>102</v>
      </c>
      <c r="B6" s="15">
        <v>884.415344</v>
      </c>
      <c r="C6" s="318" t="s">
        <v>103</v>
      </c>
      <c r="D6" s="15">
        <v>884.415344</v>
      </c>
    </row>
    <row r="7" ht="18" customHeight="1" spans="1:4">
      <c r="A7" s="319" t="s">
        <v>104</v>
      </c>
      <c r="B7" s="15">
        <v>884.415344</v>
      </c>
      <c r="C7" s="320" t="str">
        <f>"（一）"&amp;""&amp;"一般公共服务支出"</f>
        <v>（一）一般公共服务支出</v>
      </c>
      <c r="D7" s="321">
        <v>693.69195</v>
      </c>
    </row>
    <row r="8" ht="18" customHeight="1" spans="1:4">
      <c r="A8" s="319" t="s">
        <v>105</v>
      </c>
      <c r="B8" s="322"/>
      <c r="C8" s="320" t="str">
        <f>"（二）"&amp;""&amp;"外交支出"</f>
        <v>（二）外交支出</v>
      </c>
      <c r="D8" s="321"/>
    </row>
    <row r="9" ht="18" customHeight="1" spans="1:4">
      <c r="A9" s="319" t="s">
        <v>106</v>
      </c>
      <c r="B9" s="322"/>
      <c r="C9" s="320" t="str">
        <f>"（三）"&amp;""&amp;"国防支出"</f>
        <v>（三）国防支出</v>
      </c>
      <c r="D9" s="321"/>
    </row>
    <row r="10" ht="18" customHeight="1" spans="1:4">
      <c r="A10" s="319" t="s">
        <v>107</v>
      </c>
      <c r="B10" s="322"/>
      <c r="C10" s="320" t="str">
        <f>"（四）"&amp;""&amp;"公共安全支出"</f>
        <v>（四）公共安全支出</v>
      </c>
      <c r="D10" s="321"/>
    </row>
    <row r="11" ht="18" customHeight="1" spans="1:4">
      <c r="A11" s="319" t="s">
        <v>104</v>
      </c>
      <c r="B11" s="322"/>
      <c r="C11" s="320" t="str">
        <f>"（五）"&amp;""&amp;"教育支出"</f>
        <v>（五）教育支出</v>
      </c>
      <c r="D11" s="321"/>
    </row>
    <row r="12" ht="18" customHeight="1" spans="1:4">
      <c r="A12" s="323" t="s">
        <v>105</v>
      </c>
      <c r="B12" s="324"/>
      <c r="C12" s="320" t="str">
        <f>"（六）"&amp;""&amp;"科学技术支出"</f>
        <v>（六）科学技术支出</v>
      </c>
      <c r="D12" s="321"/>
    </row>
    <row r="13" ht="18" customHeight="1" spans="1:4">
      <c r="A13" s="323" t="s">
        <v>106</v>
      </c>
      <c r="B13" s="324"/>
      <c r="C13" s="320" t="str">
        <f>"（七）"&amp;""&amp;"文化旅游体育与传媒支出"</f>
        <v>（七）文化旅游体育与传媒支出</v>
      </c>
      <c r="D13" s="321"/>
    </row>
    <row r="14" ht="18" customHeight="1" spans="1:4">
      <c r="A14" s="319"/>
      <c r="B14" s="324"/>
      <c r="C14" s="320" t="str">
        <f>"（八）"&amp;""&amp;"社会保障和就业支出"</f>
        <v>（八）社会保障和就业支出</v>
      </c>
      <c r="D14" s="321">
        <v>85.410773</v>
      </c>
    </row>
    <row r="15" ht="18" customHeight="1" spans="1:4">
      <c r="A15" s="319"/>
      <c r="B15" s="322"/>
      <c r="C15" s="320" t="str">
        <f>"（九）"&amp;""&amp;"社会保险基金支出"</f>
        <v>（九）社会保险基金支出</v>
      </c>
      <c r="D15" s="321"/>
    </row>
    <row r="16" ht="18" customHeight="1" spans="1:4">
      <c r="A16" s="319"/>
      <c r="B16" s="325"/>
      <c r="C16" s="320" t="str">
        <f>"（十）"&amp;""&amp;"卫生健康支出"</f>
        <v>（十）卫生健康支出</v>
      </c>
      <c r="D16" s="321">
        <v>51.91</v>
      </c>
    </row>
    <row r="17" ht="18" customHeight="1" spans="1:4">
      <c r="A17" s="323"/>
      <c r="B17" s="325"/>
      <c r="C17" s="320" t="str">
        <f>"（十一）"&amp;""&amp;"节能环保支出"</f>
        <v>（十一）节能环保支出</v>
      </c>
      <c r="D17" s="321"/>
    </row>
    <row r="18" ht="18" customHeight="1" spans="1:4">
      <c r="A18" s="323"/>
      <c r="B18" s="326"/>
      <c r="C18" s="320" t="str">
        <f>"（十二）"&amp;""&amp;"城乡社区支出"</f>
        <v>（十二）城乡社区支出</v>
      </c>
      <c r="D18" s="321"/>
    </row>
    <row r="19" ht="18" customHeight="1" spans="1:4">
      <c r="A19" s="326"/>
      <c r="B19" s="326"/>
      <c r="C19" s="320" t="str">
        <f>"（十三）"&amp;""&amp;"农林水支出"</f>
        <v>（十三）农林水支出</v>
      </c>
      <c r="D19" s="321"/>
    </row>
    <row r="20" ht="18" customHeight="1" spans="1:4">
      <c r="A20" s="326"/>
      <c r="B20" s="326"/>
      <c r="C20" s="320" t="str">
        <f>"（十四）"&amp;""&amp;"交通运输支出"</f>
        <v>（十四）交通运输支出</v>
      </c>
      <c r="D20" s="321"/>
    </row>
    <row r="21" ht="18" customHeight="1" spans="1:4">
      <c r="A21" s="326"/>
      <c r="B21" s="326"/>
      <c r="C21" s="320" t="str">
        <f>"（十五）"&amp;""&amp;"资源勘探工业信息等支出"</f>
        <v>（十五）资源勘探工业信息等支出</v>
      </c>
      <c r="D21" s="321"/>
    </row>
    <row r="22" ht="18" customHeight="1" spans="1:4">
      <c r="A22" s="326"/>
      <c r="B22" s="326"/>
      <c r="C22" s="320" t="str">
        <f>"（十六）"&amp;""&amp;"商业服务业等支出"</f>
        <v>（十六）商业服务业等支出</v>
      </c>
      <c r="D22" s="321"/>
    </row>
    <row r="23" ht="18" customHeight="1" spans="1:4">
      <c r="A23" s="326"/>
      <c r="B23" s="326"/>
      <c r="C23" s="320" t="str">
        <f>"（十七）"&amp;""&amp;"金融支出"</f>
        <v>（十七）金融支出</v>
      </c>
      <c r="D23" s="321"/>
    </row>
    <row r="24" ht="18" customHeight="1" spans="1:4">
      <c r="A24" s="326"/>
      <c r="B24" s="326"/>
      <c r="C24" s="320" t="str">
        <f>"（十八）"&amp;""&amp;"援助其他地区支出"</f>
        <v>（十八）援助其他地区支出</v>
      </c>
      <c r="D24" s="321"/>
    </row>
    <row r="25" ht="18" customHeight="1" spans="1:4">
      <c r="A25" s="326"/>
      <c r="B25" s="326"/>
      <c r="C25" s="320" t="str">
        <f>"（十九）"&amp;""&amp;"自然资源海洋气象等支出"</f>
        <v>（十九）自然资源海洋气象等支出</v>
      </c>
      <c r="D25" s="321"/>
    </row>
    <row r="26" ht="18" customHeight="1" spans="1:4">
      <c r="A26" s="326"/>
      <c r="B26" s="326"/>
      <c r="C26" s="320" t="str">
        <f>"（二十）"&amp;""&amp;"住房保障支出"</f>
        <v>（二十）住房保障支出</v>
      </c>
      <c r="D26" s="321">
        <v>53.409403</v>
      </c>
    </row>
    <row r="27" ht="18" customHeight="1" spans="1:4">
      <c r="A27" s="326"/>
      <c r="B27" s="326"/>
      <c r="C27" s="320" t="str">
        <f>"（二十一）"&amp;""&amp;"粮油物资储备支出"</f>
        <v>（二十一）粮油物资储备支出</v>
      </c>
      <c r="D27" s="321"/>
    </row>
    <row r="28" ht="18" customHeight="1" spans="1:4">
      <c r="A28" s="326"/>
      <c r="B28" s="326"/>
      <c r="C28" s="320" t="str">
        <f>"（二十二）"&amp;""&amp;"灾害防治及应急管理支出"</f>
        <v>（二十二）灾害防治及应急管理支出</v>
      </c>
      <c r="D28" s="321"/>
    </row>
    <row r="29" ht="18" customHeight="1" spans="1:4">
      <c r="A29" s="326"/>
      <c r="B29" s="326"/>
      <c r="C29" s="320" t="str">
        <f>"（二十三）"&amp;""&amp;"预备费"</f>
        <v>（二十三）预备费</v>
      </c>
      <c r="D29" s="321"/>
    </row>
    <row r="30" ht="18" customHeight="1" spans="1:4">
      <c r="A30" s="326"/>
      <c r="B30" s="326"/>
      <c r="C30" s="320" t="str">
        <f>"（二十四）"&amp;""&amp;"其他支出"</f>
        <v>（二十四）其他支出</v>
      </c>
      <c r="D30" s="321"/>
    </row>
    <row r="31" ht="18" customHeight="1" spans="1:4">
      <c r="A31" s="326"/>
      <c r="B31" s="326"/>
      <c r="C31" s="320" t="str">
        <f>"（二十五）"&amp;""&amp;"转移性支出"</f>
        <v>（二十五）转移性支出</v>
      </c>
      <c r="D31" s="321"/>
    </row>
    <row r="32" ht="18" customHeight="1" spans="1:4">
      <c r="A32" s="326"/>
      <c r="B32" s="326"/>
      <c r="C32" s="320" t="str">
        <f>"（二十六）"&amp;""&amp;"债务还本支出"</f>
        <v>（二十六）债务还本支出</v>
      </c>
      <c r="D32" s="321"/>
    </row>
    <row r="33" ht="18" customHeight="1" spans="1:4">
      <c r="A33" s="326"/>
      <c r="B33" s="326"/>
      <c r="C33" s="320" t="str">
        <f>"（二十七）"&amp;""&amp;"债务付息支出"</f>
        <v>（二十七）债务付息支出</v>
      </c>
      <c r="D33" s="321"/>
    </row>
    <row r="34" ht="18" customHeight="1" spans="1:4">
      <c r="A34" s="326"/>
      <c r="B34" s="326"/>
      <c r="C34" s="320" t="str">
        <f>"（二十八）"&amp;""&amp;"债务发行费用支出"</f>
        <v>（二十八）债务发行费用支出</v>
      </c>
      <c r="D34" s="321"/>
    </row>
    <row r="35" ht="18" customHeight="1" spans="1:4">
      <c r="A35" s="326"/>
      <c r="B35" s="326"/>
      <c r="C35" s="320" t="str">
        <f>"（二十九）"&amp;""&amp;"抗疫特别国债安排的支出"</f>
        <v>（二十九）抗疫特别国债安排的支出</v>
      </c>
      <c r="D35" s="321"/>
    </row>
    <row r="36" ht="18" customHeight="1" spans="1:4">
      <c r="A36" s="327"/>
      <c r="B36" s="325"/>
      <c r="C36" s="323" t="s">
        <v>108</v>
      </c>
      <c r="D36" s="325"/>
    </row>
    <row r="37" ht="18" customHeight="1" spans="1:4">
      <c r="A37" s="328" t="s">
        <v>109</v>
      </c>
      <c r="B37" s="329">
        <v>884.415344</v>
      </c>
      <c r="C37" s="327" t="s">
        <v>23</v>
      </c>
      <c r="D37" s="329">
        <v>884.415344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zoomScale="160" zoomScaleNormal="160" workbookViewId="0">
      <selection activeCell="A25" sqref="$A4:$XFD25"/>
    </sheetView>
  </sheetViews>
  <sheetFormatPr defaultColWidth="9.14166666666667" defaultRowHeight="14.25" customHeight="1" outlineLevelCol="6"/>
  <cols>
    <col min="1" max="1" width="16.3833333333333" customWidth="1"/>
    <col min="2" max="2" width="32.375" customWidth="1"/>
    <col min="3" max="3" width="17.5" customWidth="1"/>
    <col min="4" max="7" width="15.125" customWidth="1"/>
  </cols>
  <sheetData>
    <row r="1" ht="16" customHeight="1" spans="4:7">
      <c r="D1" s="299"/>
      <c r="F1" s="71"/>
      <c r="G1" s="47" t="s">
        <v>110</v>
      </c>
    </row>
    <row r="2" ht="31" customHeight="1" spans="1:7">
      <c r="A2" s="153" t="s">
        <v>111</v>
      </c>
      <c r="B2" s="153"/>
      <c r="C2" s="153"/>
      <c r="D2" s="153"/>
      <c r="E2" s="153"/>
      <c r="F2" s="153"/>
      <c r="G2" s="153"/>
    </row>
    <row r="3" ht="15" customHeight="1" spans="1:7">
      <c r="A3" s="4" t="str">
        <f>"单位名称："&amp;"中国共产党曲靖市委员会政策研究室"</f>
        <v>单位名称：中国共产党曲靖市委员会政策研究室</v>
      </c>
      <c r="F3" s="149"/>
      <c r="G3" s="397" t="s">
        <v>2</v>
      </c>
    </row>
    <row r="4" ht="18" customHeight="1" spans="1:7">
      <c r="A4" s="300" t="s">
        <v>112</v>
      </c>
      <c r="B4" s="301"/>
      <c r="C4" s="81" t="s">
        <v>29</v>
      </c>
      <c r="D4" s="302" t="s">
        <v>52</v>
      </c>
      <c r="E4" s="10"/>
      <c r="F4" s="10"/>
      <c r="G4" s="10" t="s">
        <v>53</v>
      </c>
    </row>
    <row r="5" ht="18" customHeight="1" spans="1:7">
      <c r="A5" s="303" t="s">
        <v>50</v>
      </c>
      <c r="B5" s="303" t="s">
        <v>51</v>
      </c>
      <c r="C5" s="10"/>
      <c r="D5" s="80" t="s">
        <v>31</v>
      </c>
      <c r="E5" s="80" t="s">
        <v>113</v>
      </c>
      <c r="F5" s="80" t="s">
        <v>114</v>
      </c>
      <c r="G5" s="10"/>
    </row>
    <row r="6" ht="18" customHeight="1" spans="1:7">
      <c r="A6" s="303" t="s">
        <v>115</v>
      </c>
      <c r="B6" s="303" t="s">
        <v>116</v>
      </c>
      <c r="C6" s="303" t="s">
        <v>117</v>
      </c>
      <c r="D6" s="159" t="s">
        <v>118</v>
      </c>
      <c r="E6" s="159" t="s">
        <v>119</v>
      </c>
      <c r="F6" s="159" t="s">
        <v>120</v>
      </c>
      <c r="G6" s="159">
        <v>7</v>
      </c>
    </row>
    <row r="7" ht="18" customHeight="1" spans="1:7">
      <c r="A7" s="13" t="s">
        <v>61</v>
      </c>
      <c r="B7" s="13" t="s">
        <v>62</v>
      </c>
      <c r="C7" s="15">
        <v>693.69195</v>
      </c>
      <c r="D7" s="15">
        <v>494.69195</v>
      </c>
      <c r="E7" s="15">
        <v>415.172596</v>
      </c>
      <c r="F7" s="15">
        <v>79.519354</v>
      </c>
      <c r="G7" s="15">
        <v>199</v>
      </c>
    </row>
    <row r="8" ht="18" customHeight="1" spans="1:7">
      <c r="A8" s="304" t="s">
        <v>63</v>
      </c>
      <c r="B8" s="304" t="s">
        <v>64</v>
      </c>
      <c r="C8" s="15">
        <v>693.69195</v>
      </c>
      <c r="D8" s="15">
        <v>494.69195</v>
      </c>
      <c r="E8" s="15">
        <v>415.172596</v>
      </c>
      <c r="F8" s="15">
        <v>79.519354</v>
      </c>
      <c r="G8" s="15">
        <v>199</v>
      </c>
    </row>
    <row r="9" ht="18" customHeight="1" spans="1:7">
      <c r="A9" s="305" t="s">
        <v>65</v>
      </c>
      <c r="B9" s="305" t="s">
        <v>66</v>
      </c>
      <c r="C9" s="15">
        <v>494.69195</v>
      </c>
      <c r="D9" s="15">
        <v>494.69195</v>
      </c>
      <c r="E9" s="15">
        <v>415.172596</v>
      </c>
      <c r="F9" s="15">
        <v>79.519354</v>
      </c>
      <c r="G9" s="15"/>
    </row>
    <row r="10" ht="18" customHeight="1" spans="1:7">
      <c r="A10" s="305" t="s">
        <v>67</v>
      </c>
      <c r="B10" s="305" t="s">
        <v>68</v>
      </c>
      <c r="C10" s="15">
        <v>199</v>
      </c>
      <c r="D10" s="15"/>
      <c r="E10" s="15"/>
      <c r="F10" s="15"/>
      <c r="G10" s="15">
        <v>199</v>
      </c>
    </row>
    <row r="11" ht="18" customHeight="1" spans="1:7">
      <c r="A11" s="13" t="s">
        <v>69</v>
      </c>
      <c r="B11" s="13" t="s">
        <v>70</v>
      </c>
      <c r="C11" s="15">
        <v>85.410773</v>
      </c>
      <c r="D11" s="15">
        <v>85.410773</v>
      </c>
      <c r="E11" s="15">
        <v>76.055928</v>
      </c>
      <c r="F11" s="15">
        <v>9.354845</v>
      </c>
      <c r="G11" s="15"/>
    </row>
    <row r="12" ht="18" customHeight="1" spans="1:7">
      <c r="A12" s="304" t="s">
        <v>71</v>
      </c>
      <c r="B12" s="304" t="s">
        <v>72</v>
      </c>
      <c r="C12" s="15">
        <v>83.422613</v>
      </c>
      <c r="D12" s="15">
        <v>83.422613</v>
      </c>
      <c r="E12" s="15">
        <v>74.067768</v>
      </c>
      <c r="F12" s="15">
        <v>9.354845</v>
      </c>
      <c r="G12" s="15"/>
    </row>
    <row r="13" ht="18" customHeight="1" spans="1:7">
      <c r="A13" s="305" t="s">
        <v>73</v>
      </c>
      <c r="B13" s="305" t="s">
        <v>74</v>
      </c>
      <c r="C13" s="15">
        <v>25.214245</v>
      </c>
      <c r="D13" s="15">
        <v>25.214245</v>
      </c>
      <c r="E13" s="15">
        <v>15.8594</v>
      </c>
      <c r="F13" s="15">
        <v>9.354845</v>
      </c>
      <c r="G13" s="15"/>
    </row>
    <row r="14" ht="18" customHeight="1" spans="1:7">
      <c r="A14" s="305" t="s">
        <v>75</v>
      </c>
      <c r="B14" s="305" t="s">
        <v>76</v>
      </c>
      <c r="C14" s="15">
        <v>58.208368</v>
      </c>
      <c r="D14" s="15">
        <v>58.208368</v>
      </c>
      <c r="E14" s="15">
        <v>58.208368</v>
      </c>
      <c r="F14" s="15"/>
      <c r="G14" s="15"/>
    </row>
    <row r="15" ht="18" customHeight="1" spans="1:7">
      <c r="A15" s="304" t="s">
        <v>77</v>
      </c>
      <c r="B15" s="304" t="s">
        <v>78</v>
      </c>
      <c r="C15" s="15">
        <v>1.98816</v>
      </c>
      <c r="D15" s="15">
        <v>1.98816</v>
      </c>
      <c r="E15" s="15">
        <v>1.98816</v>
      </c>
      <c r="F15" s="15"/>
      <c r="G15" s="15"/>
    </row>
    <row r="16" ht="18" customHeight="1" spans="1:7">
      <c r="A16" s="305" t="s">
        <v>79</v>
      </c>
      <c r="B16" s="305" t="s">
        <v>80</v>
      </c>
      <c r="C16" s="15">
        <v>1.98816</v>
      </c>
      <c r="D16" s="15">
        <v>1.98816</v>
      </c>
      <c r="E16" s="15">
        <v>1.98816</v>
      </c>
      <c r="F16" s="15"/>
      <c r="G16" s="15"/>
    </row>
    <row r="17" ht="18" customHeight="1" spans="1:7">
      <c r="A17" s="13" t="s">
        <v>81</v>
      </c>
      <c r="B17" s="13" t="s">
        <v>82</v>
      </c>
      <c r="C17" s="15">
        <v>51.91</v>
      </c>
      <c r="D17" s="15">
        <v>51.91</v>
      </c>
      <c r="E17" s="15">
        <v>51.91</v>
      </c>
      <c r="F17" s="15"/>
      <c r="G17" s="15"/>
    </row>
    <row r="18" ht="18" customHeight="1" spans="1:7">
      <c r="A18" s="304" t="s">
        <v>83</v>
      </c>
      <c r="B18" s="304" t="s">
        <v>84</v>
      </c>
      <c r="C18" s="15">
        <v>51.91</v>
      </c>
      <c r="D18" s="15">
        <v>51.91</v>
      </c>
      <c r="E18" s="15">
        <v>51.91</v>
      </c>
      <c r="F18" s="15"/>
      <c r="G18" s="15"/>
    </row>
    <row r="19" ht="18" customHeight="1" spans="1:7">
      <c r="A19" s="305" t="s">
        <v>85</v>
      </c>
      <c r="B19" s="305" t="s">
        <v>86</v>
      </c>
      <c r="C19" s="15">
        <v>25.407344</v>
      </c>
      <c r="D19" s="15">
        <v>25.407344</v>
      </c>
      <c r="E19" s="15">
        <v>25.407344</v>
      </c>
      <c r="F19" s="15"/>
      <c r="G19" s="15"/>
    </row>
    <row r="20" ht="18" customHeight="1" spans="1:7">
      <c r="A20" s="305" t="s">
        <v>87</v>
      </c>
      <c r="B20" s="305" t="s">
        <v>88</v>
      </c>
      <c r="C20" s="15">
        <v>22.411702</v>
      </c>
      <c r="D20" s="15">
        <v>22.411702</v>
      </c>
      <c r="E20" s="15">
        <v>22.411702</v>
      </c>
      <c r="F20" s="15"/>
      <c r="G20" s="15"/>
    </row>
    <row r="21" ht="18" customHeight="1" spans="1:7">
      <c r="A21" s="305" t="s">
        <v>89</v>
      </c>
      <c r="B21" s="305" t="s">
        <v>90</v>
      </c>
      <c r="C21" s="15">
        <v>4.09</v>
      </c>
      <c r="D21" s="15">
        <v>4.09</v>
      </c>
      <c r="E21" s="15">
        <v>4.09</v>
      </c>
      <c r="F21" s="15"/>
      <c r="G21" s="15"/>
    </row>
    <row r="22" ht="18" customHeight="1" spans="1:7">
      <c r="A22" s="13" t="s">
        <v>91</v>
      </c>
      <c r="B22" s="13" t="s">
        <v>92</v>
      </c>
      <c r="C22" s="15">
        <v>53.409403</v>
      </c>
      <c r="D22" s="15">
        <v>53.409403</v>
      </c>
      <c r="E22" s="15">
        <v>53.409403</v>
      </c>
      <c r="F22" s="15"/>
      <c r="G22" s="15"/>
    </row>
    <row r="23" ht="18" customHeight="1" spans="1:7">
      <c r="A23" s="304" t="s">
        <v>93</v>
      </c>
      <c r="B23" s="304" t="s">
        <v>94</v>
      </c>
      <c r="C23" s="15">
        <v>53.409403</v>
      </c>
      <c r="D23" s="15">
        <v>53.409403</v>
      </c>
      <c r="E23" s="15">
        <v>53.409403</v>
      </c>
      <c r="F23" s="15"/>
      <c r="G23" s="15"/>
    </row>
    <row r="24" ht="18" customHeight="1" spans="1:7">
      <c r="A24" s="305" t="s">
        <v>95</v>
      </c>
      <c r="B24" s="305" t="s">
        <v>96</v>
      </c>
      <c r="C24" s="15">
        <v>53.409403</v>
      </c>
      <c r="D24" s="15">
        <v>53.409403</v>
      </c>
      <c r="E24" s="15">
        <v>53.409403</v>
      </c>
      <c r="F24" s="15"/>
      <c r="G24" s="15"/>
    </row>
    <row r="25" ht="18" customHeight="1" spans="1:7">
      <c r="A25" s="306" t="s">
        <v>97</v>
      </c>
      <c r="B25" s="307" t="s">
        <v>97</v>
      </c>
      <c r="C25" s="15">
        <v>884.415344</v>
      </c>
      <c r="D25" s="15">
        <v>685.415344</v>
      </c>
      <c r="E25" s="15">
        <v>596.55</v>
      </c>
      <c r="F25" s="15">
        <v>88.874199</v>
      </c>
      <c r="G25" s="15">
        <v>199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554166666666667" right="0.751388888888889" top="0.802777777777778" bottom="0.802777777777778" header="0.5" footer="0.5"/>
  <pageSetup paperSize="9" fitToWidth="0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Z43"/>
  <sheetViews>
    <sheetView showGridLines="0" tabSelected="1" workbookViewId="0">
      <selection activeCell="N14" sqref="N14"/>
    </sheetView>
  </sheetViews>
  <sheetFormatPr defaultColWidth="9.14166666666667" defaultRowHeight="14.25" customHeight="1"/>
  <cols>
    <col min="1" max="1" width="3.75" style="257" customWidth="1"/>
    <col min="2" max="2" width="3.875" style="258" customWidth="1"/>
    <col min="3" max="3" width="20.6333333333333" style="258" customWidth="1"/>
    <col min="4" max="5" width="5.875" style="258" customWidth="1"/>
    <col min="6" max="6" width="6.625" style="258" customWidth="1"/>
    <col min="7" max="13" width="5.5" style="258" customWidth="1"/>
    <col min="14" max="14" width="3.375" style="257" customWidth="1"/>
    <col min="15" max="15" width="3.375" style="258" customWidth="1"/>
    <col min="16" max="16" width="27.8833333333333" style="259" customWidth="1"/>
    <col min="17" max="18" width="5.875" style="258" customWidth="1"/>
    <col min="19" max="20" width="7.625" style="258" customWidth="1"/>
    <col min="21" max="21" width="4.125" style="258" customWidth="1"/>
    <col min="22" max="26" width="5.375" style="258" customWidth="1"/>
    <col min="27" max="16384" width="9.14166666666667" style="258"/>
  </cols>
  <sheetData>
    <row r="1" spans="1:26">
      <c r="A1" s="260"/>
      <c r="D1" s="261"/>
      <c r="K1" s="261"/>
      <c r="L1" s="261"/>
      <c r="M1" s="261"/>
      <c r="Q1" s="261"/>
      <c r="W1" s="289" t="s">
        <v>121</v>
      </c>
      <c r="X1" s="289"/>
      <c r="Y1" s="289"/>
      <c r="Z1" s="289"/>
    </row>
    <row r="2" ht="21" customHeight="1" spans="1:26">
      <c r="A2" s="262" t="s">
        <v>122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84"/>
      <c r="Q2" s="263"/>
      <c r="R2" s="263"/>
      <c r="S2" s="263"/>
      <c r="T2" s="263"/>
      <c r="U2" s="263"/>
      <c r="V2" s="263"/>
      <c r="W2" s="263"/>
      <c r="X2" s="263"/>
      <c r="Y2" s="263"/>
      <c r="Z2" s="257"/>
    </row>
    <row r="3" ht="19.5" customHeight="1" spans="1:26">
      <c r="A3" s="264" t="str">
        <f>"单位名称："&amp;"中国共产党曲靖市委员会政策研究室"</f>
        <v>单位名称：中国共产党曲靖市委员会政策研究室</v>
      </c>
      <c r="B3" s="264"/>
      <c r="C3" s="264"/>
      <c r="D3" s="264"/>
      <c r="E3" s="264"/>
      <c r="F3" s="264"/>
      <c r="K3" s="261"/>
      <c r="L3" s="261"/>
      <c r="M3" s="261"/>
      <c r="Q3" s="261"/>
      <c r="W3" s="290"/>
      <c r="X3" s="290"/>
      <c r="Y3" s="294" t="s">
        <v>2</v>
      </c>
      <c r="Z3" s="295"/>
    </row>
    <row r="4" s="257" customFormat="1" ht="19.5" customHeight="1" spans="1:26">
      <c r="A4" s="265" t="s">
        <v>4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85" t="s">
        <v>4</v>
      </c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</row>
    <row r="5" s="257" customFormat="1" ht="21" customHeight="1" spans="1:26">
      <c r="A5" s="266" t="s">
        <v>123</v>
      </c>
      <c r="B5" s="267"/>
      <c r="C5" s="266"/>
      <c r="D5" s="268" t="s">
        <v>29</v>
      </c>
      <c r="E5" s="268" t="s">
        <v>32</v>
      </c>
      <c r="F5" s="268"/>
      <c r="G5" s="268"/>
      <c r="H5" s="268" t="s">
        <v>124</v>
      </c>
      <c r="I5" s="268"/>
      <c r="J5" s="268"/>
      <c r="K5" s="268" t="s">
        <v>38</v>
      </c>
      <c r="L5" s="268"/>
      <c r="M5" s="268"/>
      <c r="N5" s="269" t="s">
        <v>125</v>
      </c>
      <c r="O5" s="286"/>
      <c r="P5" s="269"/>
      <c r="Q5" s="270" t="s">
        <v>29</v>
      </c>
      <c r="R5" s="291" t="s">
        <v>32</v>
      </c>
      <c r="S5" s="292"/>
      <c r="T5" s="293"/>
      <c r="U5" s="291" t="s">
        <v>124</v>
      </c>
      <c r="V5" s="292"/>
      <c r="W5" s="270"/>
      <c r="X5" s="270" t="s">
        <v>38</v>
      </c>
      <c r="Y5" s="270"/>
      <c r="Z5" s="293"/>
    </row>
    <row r="6" s="257" customFormat="1" ht="32" customHeight="1" spans="1:26">
      <c r="A6" s="269" t="s">
        <v>126</v>
      </c>
      <c r="B6" s="269" t="s">
        <v>127</v>
      </c>
      <c r="C6" s="269" t="s">
        <v>51</v>
      </c>
      <c r="D6" s="270"/>
      <c r="E6" s="270" t="s">
        <v>31</v>
      </c>
      <c r="F6" s="271" t="s">
        <v>128</v>
      </c>
      <c r="G6" s="270" t="s">
        <v>53</v>
      </c>
      <c r="H6" s="270" t="s">
        <v>31</v>
      </c>
      <c r="I6" s="270" t="s">
        <v>52</v>
      </c>
      <c r="J6" s="270" t="s">
        <v>53</v>
      </c>
      <c r="K6" s="270" t="s">
        <v>31</v>
      </c>
      <c r="L6" s="270" t="s">
        <v>52</v>
      </c>
      <c r="M6" s="270" t="s">
        <v>53</v>
      </c>
      <c r="N6" s="269" t="s">
        <v>126</v>
      </c>
      <c r="O6" s="269" t="s">
        <v>127</v>
      </c>
      <c r="P6" s="269" t="s">
        <v>51</v>
      </c>
      <c r="Q6" s="270"/>
      <c r="R6" s="270" t="s">
        <v>31</v>
      </c>
      <c r="S6" s="271" t="s">
        <v>128</v>
      </c>
      <c r="T6" s="271" t="s">
        <v>129</v>
      </c>
      <c r="U6" s="270" t="s">
        <v>31</v>
      </c>
      <c r="V6" s="270" t="s">
        <v>52</v>
      </c>
      <c r="W6" s="270" t="s">
        <v>53</v>
      </c>
      <c r="X6" s="270" t="s">
        <v>31</v>
      </c>
      <c r="Y6" s="270" t="s">
        <v>52</v>
      </c>
      <c r="Z6" s="296" t="s">
        <v>53</v>
      </c>
    </row>
    <row r="7" s="257" customFormat="1" ht="21" customHeight="1" spans="1:26">
      <c r="A7" s="272" t="s">
        <v>115</v>
      </c>
      <c r="B7" s="272" t="s">
        <v>116</v>
      </c>
      <c r="C7" s="272" t="s">
        <v>117</v>
      </c>
      <c r="D7" s="272" t="s">
        <v>118</v>
      </c>
      <c r="E7" s="273" t="s">
        <v>119</v>
      </c>
      <c r="F7" s="273" t="s">
        <v>120</v>
      </c>
      <c r="G7" s="273" t="s">
        <v>130</v>
      </c>
      <c r="H7" s="273" t="s">
        <v>131</v>
      </c>
      <c r="I7" s="273" t="s">
        <v>132</v>
      </c>
      <c r="J7" s="273" t="s">
        <v>133</v>
      </c>
      <c r="K7" s="273" t="s">
        <v>134</v>
      </c>
      <c r="L7" s="273" t="s">
        <v>135</v>
      </c>
      <c r="M7" s="273" t="s">
        <v>136</v>
      </c>
      <c r="N7" s="273" t="s">
        <v>137</v>
      </c>
      <c r="O7" s="273" t="s">
        <v>138</v>
      </c>
      <c r="P7" s="273" t="s">
        <v>139</v>
      </c>
      <c r="Q7" s="273" t="s">
        <v>140</v>
      </c>
      <c r="R7" s="273" t="s">
        <v>141</v>
      </c>
      <c r="S7" s="273" t="s">
        <v>142</v>
      </c>
      <c r="T7" s="273" t="s">
        <v>143</v>
      </c>
      <c r="U7" s="273" t="s">
        <v>144</v>
      </c>
      <c r="V7" s="273" t="s">
        <v>145</v>
      </c>
      <c r="W7" s="273" t="s">
        <v>146</v>
      </c>
      <c r="X7" s="273" t="s">
        <v>147</v>
      </c>
      <c r="Y7" s="297">
        <v>25</v>
      </c>
      <c r="Z7" s="298">
        <v>26</v>
      </c>
    </row>
    <row r="8" ht="17.25" customHeight="1" spans="1:26">
      <c r="A8" s="274" t="s">
        <v>148</v>
      </c>
      <c r="B8" s="275"/>
      <c r="C8" s="276" t="s">
        <v>149</v>
      </c>
      <c r="D8" s="277">
        <v>573.7</v>
      </c>
      <c r="E8" s="277">
        <v>573.7</v>
      </c>
      <c r="F8" s="277">
        <v>573.7</v>
      </c>
      <c r="G8" s="277"/>
      <c r="H8" s="278"/>
      <c r="I8" s="278"/>
      <c r="J8" s="278"/>
      <c r="K8" s="278"/>
      <c r="L8" s="278"/>
      <c r="M8" s="278"/>
      <c r="N8" s="17" t="s">
        <v>150</v>
      </c>
      <c r="O8" s="16"/>
      <c r="P8" s="287" t="s">
        <v>151</v>
      </c>
      <c r="Q8" s="277">
        <v>573.7</v>
      </c>
      <c r="R8" s="277">
        <v>573.7</v>
      </c>
      <c r="S8" s="277">
        <v>573.7</v>
      </c>
      <c r="T8" s="277"/>
      <c r="U8" s="278"/>
      <c r="V8" s="278"/>
      <c r="W8" s="278"/>
      <c r="X8" s="278"/>
      <c r="Y8" s="278"/>
      <c r="Z8" s="278"/>
    </row>
    <row r="9" ht="17.25" customHeight="1" spans="1:26">
      <c r="A9" s="274"/>
      <c r="B9" s="279" t="s">
        <v>152</v>
      </c>
      <c r="C9" s="280" t="s">
        <v>153</v>
      </c>
      <c r="D9" s="277">
        <v>403.172596</v>
      </c>
      <c r="E9" s="277">
        <v>403.172596</v>
      </c>
      <c r="F9" s="277">
        <v>403.172596</v>
      </c>
      <c r="G9" s="277"/>
      <c r="H9" s="278"/>
      <c r="I9" s="278"/>
      <c r="J9" s="278"/>
      <c r="K9" s="278"/>
      <c r="L9" s="278"/>
      <c r="M9" s="278"/>
      <c r="N9" s="17"/>
      <c r="O9" s="16" t="s">
        <v>152</v>
      </c>
      <c r="P9" s="287" t="s">
        <v>154</v>
      </c>
      <c r="Q9" s="277">
        <v>141.2436</v>
      </c>
      <c r="R9" s="277">
        <v>141.2436</v>
      </c>
      <c r="S9" s="277">
        <v>141.2436</v>
      </c>
      <c r="T9" s="277"/>
      <c r="U9" s="278"/>
      <c r="V9" s="278"/>
      <c r="W9" s="278"/>
      <c r="X9" s="278"/>
      <c r="Y9" s="278"/>
      <c r="Z9" s="278"/>
    </row>
    <row r="10" ht="17.25" customHeight="1" spans="1:26">
      <c r="A10" s="274"/>
      <c r="B10" s="279" t="s">
        <v>155</v>
      </c>
      <c r="C10" s="280" t="s">
        <v>156</v>
      </c>
      <c r="D10" s="277">
        <v>105.12</v>
      </c>
      <c r="E10" s="277">
        <v>105.12</v>
      </c>
      <c r="F10" s="277">
        <v>105.12</v>
      </c>
      <c r="G10" s="277"/>
      <c r="H10" s="278"/>
      <c r="I10" s="278"/>
      <c r="J10" s="278"/>
      <c r="K10" s="278"/>
      <c r="L10" s="278"/>
      <c r="M10" s="278"/>
      <c r="N10" s="17"/>
      <c r="O10" s="16" t="s">
        <v>155</v>
      </c>
      <c r="P10" s="287" t="s">
        <v>157</v>
      </c>
      <c r="Q10" s="277">
        <v>198.24</v>
      </c>
      <c r="R10" s="277">
        <v>198.24</v>
      </c>
      <c r="S10" s="277">
        <v>198.24</v>
      </c>
      <c r="T10" s="277"/>
      <c r="U10" s="278"/>
      <c r="V10" s="278"/>
      <c r="W10" s="278"/>
      <c r="X10" s="278"/>
      <c r="Y10" s="278"/>
      <c r="Z10" s="278"/>
    </row>
    <row r="11" ht="17.25" customHeight="1" spans="1:26">
      <c r="A11" s="274"/>
      <c r="B11" s="279" t="s">
        <v>158</v>
      </c>
      <c r="C11" s="280" t="s">
        <v>96</v>
      </c>
      <c r="D11" s="277">
        <v>53.409403</v>
      </c>
      <c r="E11" s="277">
        <v>53.409403</v>
      </c>
      <c r="F11" s="277">
        <v>53.409403</v>
      </c>
      <c r="G11" s="277"/>
      <c r="H11" s="278"/>
      <c r="I11" s="278"/>
      <c r="J11" s="278"/>
      <c r="K11" s="278"/>
      <c r="L11" s="278"/>
      <c r="M11" s="278"/>
      <c r="N11" s="17"/>
      <c r="O11" s="16" t="s">
        <v>158</v>
      </c>
      <c r="P11" s="287" t="s">
        <v>159</v>
      </c>
      <c r="Q11" s="277">
        <v>63.6943</v>
      </c>
      <c r="R11" s="277">
        <v>63.6943</v>
      </c>
      <c r="S11" s="277">
        <v>63.6943</v>
      </c>
      <c r="T11" s="277"/>
      <c r="U11" s="278"/>
      <c r="V11" s="278"/>
      <c r="W11" s="278"/>
      <c r="X11" s="278"/>
      <c r="Y11" s="278"/>
      <c r="Z11" s="278"/>
    </row>
    <row r="12" ht="17.25" customHeight="1" spans="1:26">
      <c r="A12" s="274"/>
      <c r="B12" s="279" t="s">
        <v>160</v>
      </c>
      <c r="C12" s="280" t="s">
        <v>161</v>
      </c>
      <c r="D12" s="277">
        <v>12</v>
      </c>
      <c r="E12" s="277">
        <v>12</v>
      </c>
      <c r="F12" s="277">
        <v>12</v>
      </c>
      <c r="G12" s="277"/>
      <c r="H12" s="278"/>
      <c r="I12" s="278"/>
      <c r="J12" s="278"/>
      <c r="K12" s="278"/>
      <c r="L12" s="278"/>
      <c r="M12" s="278"/>
      <c r="N12" s="17"/>
      <c r="O12" s="16" t="s">
        <v>162</v>
      </c>
      <c r="P12" s="287" t="s">
        <v>163</v>
      </c>
      <c r="Q12" s="277"/>
      <c r="R12" s="277"/>
      <c r="S12" s="277"/>
      <c r="T12" s="277"/>
      <c r="U12" s="278"/>
      <c r="V12" s="278"/>
      <c r="W12" s="278"/>
      <c r="X12" s="278"/>
      <c r="Y12" s="278"/>
      <c r="Z12" s="278"/>
    </row>
    <row r="13" ht="17.25" customHeight="1" spans="1:26">
      <c r="A13" s="274" t="s">
        <v>164</v>
      </c>
      <c r="B13" s="275"/>
      <c r="C13" s="276" t="s">
        <v>165</v>
      </c>
      <c r="D13" s="277">
        <v>284.874199</v>
      </c>
      <c r="E13" s="277">
        <v>284.874199</v>
      </c>
      <c r="F13" s="277">
        <v>88.874199</v>
      </c>
      <c r="G13" s="277">
        <v>196</v>
      </c>
      <c r="H13" s="278"/>
      <c r="I13" s="278"/>
      <c r="J13" s="278"/>
      <c r="K13" s="278"/>
      <c r="L13" s="278"/>
      <c r="M13" s="278"/>
      <c r="N13" s="17"/>
      <c r="O13" s="16" t="s">
        <v>166</v>
      </c>
      <c r="P13" s="287" t="s">
        <v>167</v>
      </c>
      <c r="Q13" s="277">
        <v>58.208368</v>
      </c>
      <c r="R13" s="277">
        <v>58.208368</v>
      </c>
      <c r="S13" s="277">
        <v>58.208368</v>
      </c>
      <c r="T13" s="277"/>
      <c r="U13" s="278"/>
      <c r="V13" s="278"/>
      <c r="W13" s="278"/>
      <c r="X13" s="278"/>
      <c r="Y13" s="278"/>
      <c r="Z13" s="278"/>
    </row>
    <row r="14" ht="17.25" customHeight="1" spans="1:26">
      <c r="A14" s="274"/>
      <c r="B14" s="279" t="s">
        <v>152</v>
      </c>
      <c r="C14" s="280" t="s">
        <v>168</v>
      </c>
      <c r="D14" s="277">
        <v>217.483093</v>
      </c>
      <c r="E14" s="277">
        <v>217.483093</v>
      </c>
      <c r="F14" s="277">
        <v>78.483093</v>
      </c>
      <c r="G14" s="277">
        <v>139</v>
      </c>
      <c r="H14" s="278"/>
      <c r="I14" s="278"/>
      <c r="J14" s="278"/>
      <c r="K14" s="278"/>
      <c r="L14" s="278"/>
      <c r="M14" s="278"/>
      <c r="N14" s="17"/>
      <c r="O14" s="16" t="s">
        <v>169</v>
      </c>
      <c r="P14" s="287" t="s">
        <v>170</v>
      </c>
      <c r="Q14" s="277"/>
      <c r="R14" s="277"/>
      <c r="S14" s="277"/>
      <c r="T14" s="277"/>
      <c r="U14" s="278"/>
      <c r="V14" s="278"/>
      <c r="W14" s="278"/>
      <c r="X14" s="278"/>
      <c r="Y14" s="278"/>
      <c r="Z14" s="278"/>
    </row>
    <row r="15" ht="17.25" customHeight="1" spans="1:26">
      <c r="A15" s="274"/>
      <c r="B15" s="279" t="s">
        <v>155</v>
      </c>
      <c r="C15" s="280" t="s">
        <v>171</v>
      </c>
      <c r="D15" s="277">
        <v>3.2</v>
      </c>
      <c r="E15" s="277">
        <v>3.2</v>
      </c>
      <c r="F15" s="277">
        <v>1.2</v>
      </c>
      <c r="G15" s="277">
        <v>2</v>
      </c>
      <c r="H15" s="278"/>
      <c r="I15" s="278"/>
      <c r="J15" s="278"/>
      <c r="K15" s="278"/>
      <c r="L15" s="278"/>
      <c r="M15" s="278"/>
      <c r="N15" s="17"/>
      <c r="O15" s="16" t="s">
        <v>133</v>
      </c>
      <c r="P15" s="287" t="s">
        <v>172</v>
      </c>
      <c r="Q15" s="277">
        <v>20.407344</v>
      </c>
      <c r="R15" s="277">
        <v>20.407344</v>
      </c>
      <c r="S15" s="277">
        <v>20.407344</v>
      </c>
      <c r="T15" s="277"/>
      <c r="U15" s="278"/>
      <c r="V15" s="278"/>
      <c r="W15" s="278"/>
      <c r="X15" s="278"/>
      <c r="Y15" s="278"/>
      <c r="Z15" s="278"/>
    </row>
    <row r="16" ht="17.25" customHeight="1" spans="1:26">
      <c r="A16" s="274"/>
      <c r="B16" s="279" t="s">
        <v>158</v>
      </c>
      <c r="C16" s="280" t="s">
        <v>173</v>
      </c>
      <c r="D16" s="277">
        <v>2.284974</v>
      </c>
      <c r="E16" s="277">
        <v>2.284974</v>
      </c>
      <c r="F16" s="277">
        <v>2.284974</v>
      </c>
      <c r="G16" s="277"/>
      <c r="H16" s="278"/>
      <c r="I16" s="278"/>
      <c r="J16" s="278"/>
      <c r="K16" s="278"/>
      <c r="L16" s="278"/>
      <c r="M16" s="278"/>
      <c r="N16" s="17"/>
      <c r="O16" s="16" t="s">
        <v>134</v>
      </c>
      <c r="P16" s="287" t="s">
        <v>174</v>
      </c>
      <c r="Q16" s="277">
        <v>22.411702</v>
      </c>
      <c r="R16" s="277">
        <v>22.411702</v>
      </c>
      <c r="S16" s="277">
        <v>22.411702</v>
      </c>
      <c r="T16" s="277"/>
      <c r="U16" s="278"/>
      <c r="V16" s="278"/>
      <c r="W16" s="278"/>
      <c r="X16" s="278"/>
      <c r="Y16" s="278"/>
      <c r="Z16" s="278"/>
    </row>
    <row r="17" ht="17.25" customHeight="1" spans="1:26">
      <c r="A17" s="274"/>
      <c r="B17" s="279" t="s">
        <v>175</v>
      </c>
      <c r="C17" s="280" t="s">
        <v>176</v>
      </c>
      <c r="D17" s="277">
        <v>55</v>
      </c>
      <c r="E17" s="277">
        <v>55</v>
      </c>
      <c r="F17" s="277"/>
      <c r="G17" s="277">
        <v>55</v>
      </c>
      <c r="H17" s="278"/>
      <c r="I17" s="278"/>
      <c r="J17" s="278"/>
      <c r="K17" s="278"/>
      <c r="L17" s="278"/>
      <c r="M17" s="278"/>
      <c r="N17" s="17"/>
      <c r="O17" s="16" t="s">
        <v>135</v>
      </c>
      <c r="P17" s="287" t="s">
        <v>177</v>
      </c>
      <c r="Q17" s="277">
        <v>4.09</v>
      </c>
      <c r="R17" s="277">
        <v>4.09</v>
      </c>
      <c r="S17" s="277">
        <v>4.09</v>
      </c>
      <c r="T17" s="277"/>
      <c r="U17" s="278"/>
      <c r="V17" s="278"/>
      <c r="W17" s="278"/>
      <c r="X17" s="278"/>
      <c r="Y17" s="278"/>
      <c r="Z17" s="278"/>
    </row>
    <row r="18" ht="17.25" customHeight="1" spans="1:26">
      <c r="A18" s="274"/>
      <c r="B18" s="279" t="s">
        <v>178</v>
      </c>
      <c r="C18" s="280" t="s">
        <v>179</v>
      </c>
      <c r="D18" s="277">
        <v>3.058</v>
      </c>
      <c r="E18" s="277">
        <v>3.058</v>
      </c>
      <c r="F18" s="277">
        <v>3.058</v>
      </c>
      <c r="G18" s="277"/>
      <c r="H18" s="278"/>
      <c r="I18" s="278"/>
      <c r="J18" s="278"/>
      <c r="K18" s="278"/>
      <c r="L18" s="278"/>
      <c r="M18" s="278"/>
      <c r="N18" s="17"/>
      <c r="O18" s="16" t="s">
        <v>136</v>
      </c>
      <c r="P18" s="287" t="s">
        <v>96</v>
      </c>
      <c r="Q18" s="277">
        <v>53.409403</v>
      </c>
      <c r="R18" s="277">
        <v>53.409403</v>
      </c>
      <c r="S18" s="277">
        <v>53.409403</v>
      </c>
      <c r="T18" s="277"/>
      <c r="U18" s="278"/>
      <c r="V18" s="278"/>
      <c r="W18" s="278"/>
      <c r="X18" s="278"/>
      <c r="Y18" s="278"/>
      <c r="Z18" s="278"/>
    </row>
    <row r="19" ht="17.25" customHeight="1" spans="1:26">
      <c r="A19" s="274"/>
      <c r="B19" s="279" t="s">
        <v>166</v>
      </c>
      <c r="C19" s="280" t="s">
        <v>180</v>
      </c>
      <c r="D19" s="277">
        <v>3.848132</v>
      </c>
      <c r="E19" s="277">
        <v>3.848132</v>
      </c>
      <c r="F19" s="277">
        <v>3.848132</v>
      </c>
      <c r="G19" s="277"/>
      <c r="H19" s="278"/>
      <c r="I19" s="278"/>
      <c r="J19" s="278"/>
      <c r="K19" s="278"/>
      <c r="L19" s="278"/>
      <c r="M19" s="278"/>
      <c r="N19" s="17"/>
      <c r="O19" s="16" t="s">
        <v>160</v>
      </c>
      <c r="P19" s="287" t="s">
        <v>161</v>
      </c>
      <c r="Q19" s="277">
        <v>12</v>
      </c>
      <c r="R19" s="277">
        <v>12</v>
      </c>
      <c r="S19" s="277">
        <v>12</v>
      </c>
      <c r="T19" s="277"/>
      <c r="U19" s="278"/>
      <c r="V19" s="278"/>
      <c r="W19" s="278"/>
      <c r="X19" s="278"/>
      <c r="Y19" s="278"/>
      <c r="Z19" s="278"/>
    </row>
    <row r="20" ht="17.25" customHeight="1" spans="1:26">
      <c r="A20" s="274" t="s">
        <v>181</v>
      </c>
      <c r="B20" s="275"/>
      <c r="C20" s="276" t="s">
        <v>182</v>
      </c>
      <c r="D20" s="277">
        <v>3</v>
      </c>
      <c r="E20" s="277">
        <v>3</v>
      </c>
      <c r="F20" s="277"/>
      <c r="G20" s="277">
        <v>3</v>
      </c>
      <c r="H20" s="278"/>
      <c r="I20" s="278"/>
      <c r="J20" s="278"/>
      <c r="K20" s="278"/>
      <c r="L20" s="278"/>
      <c r="M20" s="278"/>
      <c r="N20" s="17" t="s">
        <v>183</v>
      </c>
      <c r="O20" s="16"/>
      <c r="P20" s="287" t="s">
        <v>184</v>
      </c>
      <c r="Q20" s="277">
        <v>284.874199</v>
      </c>
      <c r="R20" s="277">
        <v>284.874199</v>
      </c>
      <c r="S20" s="277">
        <v>88.874199</v>
      </c>
      <c r="T20" s="277">
        <v>196</v>
      </c>
      <c r="U20" s="278"/>
      <c r="V20" s="278"/>
      <c r="W20" s="278"/>
      <c r="X20" s="278"/>
      <c r="Y20" s="278"/>
      <c r="Z20" s="278"/>
    </row>
    <row r="21" ht="17.25" customHeight="1" spans="1:26">
      <c r="A21" s="274"/>
      <c r="B21" s="279" t="s">
        <v>178</v>
      </c>
      <c r="C21" s="280" t="s">
        <v>185</v>
      </c>
      <c r="D21" s="277">
        <v>3</v>
      </c>
      <c r="E21" s="277">
        <v>3</v>
      </c>
      <c r="F21" s="277"/>
      <c r="G21" s="277">
        <v>3</v>
      </c>
      <c r="H21" s="278"/>
      <c r="I21" s="278"/>
      <c r="J21" s="278"/>
      <c r="K21" s="278"/>
      <c r="L21" s="278"/>
      <c r="M21" s="278"/>
      <c r="N21" s="17"/>
      <c r="O21" s="16" t="s">
        <v>152</v>
      </c>
      <c r="P21" s="287" t="s">
        <v>186</v>
      </c>
      <c r="Q21" s="277">
        <v>58.481182</v>
      </c>
      <c r="R21" s="277">
        <v>58.481182</v>
      </c>
      <c r="S21" s="277">
        <v>18.701182</v>
      </c>
      <c r="T21" s="277">
        <v>39.78</v>
      </c>
      <c r="U21" s="278"/>
      <c r="V21" s="278"/>
      <c r="W21" s="278"/>
      <c r="X21" s="278"/>
      <c r="Y21" s="278"/>
      <c r="Z21" s="278"/>
    </row>
    <row r="22" ht="17.25" customHeight="1" spans="1:26">
      <c r="A22" s="274" t="s">
        <v>187</v>
      </c>
      <c r="B22" s="275"/>
      <c r="C22" s="276" t="s">
        <v>188</v>
      </c>
      <c r="D22" s="277"/>
      <c r="E22" s="277"/>
      <c r="F22" s="277"/>
      <c r="G22" s="277"/>
      <c r="H22" s="278"/>
      <c r="I22" s="278"/>
      <c r="J22" s="278"/>
      <c r="K22" s="278"/>
      <c r="L22" s="278"/>
      <c r="M22" s="278"/>
      <c r="N22" s="17"/>
      <c r="O22" s="16" t="s">
        <v>155</v>
      </c>
      <c r="P22" s="287" t="s">
        <v>189</v>
      </c>
      <c r="Q22" s="277">
        <v>10.2</v>
      </c>
      <c r="R22" s="277">
        <v>10.2</v>
      </c>
      <c r="S22" s="277">
        <v>0.2</v>
      </c>
      <c r="T22" s="277">
        <v>10</v>
      </c>
      <c r="U22" s="278"/>
      <c r="V22" s="278"/>
      <c r="W22" s="278"/>
      <c r="X22" s="278"/>
      <c r="Y22" s="278"/>
      <c r="Z22" s="278"/>
    </row>
    <row r="23" ht="17.25" customHeight="1" spans="1:26">
      <c r="A23" s="274"/>
      <c r="B23" s="279" t="s">
        <v>152</v>
      </c>
      <c r="C23" s="280" t="s">
        <v>151</v>
      </c>
      <c r="D23" s="277"/>
      <c r="E23" s="277"/>
      <c r="F23" s="277"/>
      <c r="G23" s="277"/>
      <c r="H23" s="278"/>
      <c r="I23" s="278"/>
      <c r="J23" s="278"/>
      <c r="K23" s="278"/>
      <c r="L23" s="278"/>
      <c r="M23" s="278"/>
      <c r="N23" s="17"/>
      <c r="O23" s="16" t="s">
        <v>158</v>
      </c>
      <c r="P23" s="287" t="s">
        <v>190</v>
      </c>
      <c r="Q23" s="277">
        <v>12</v>
      </c>
      <c r="R23" s="277">
        <v>12</v>
      </c>
      <c r="S23" s="277"/>
      <c r="T23" s="277">
        <v>12</v>
      </c>
      <c r="U23" s="278"/>
      <c r="V23" s="278"/>
      <c r="W23" s="278"/>
      <c r="X23" s="278"/>
      <c r="Y23" s="278"/>
      <c r="Z23" s="278"/>
    </row>
    <row r="24" ht="17.25" customHeight="1" spans="1:26">
      <c r="A24" s="274"/>
      <c r="B24" s="279" t="s">
        <v>155</v>
      </c>
      <c r="C24" s="280" t="s">
        <v>184</v>
      </c>
      <c r="D24" s="277"/>
      <c r="E24" s="277"/>
      <c r="F24" s="277"/>
      <c r="G24" s="277"/>
      <c r="H24" s="278"/>
      <c r="I24" s="278"/>
      <c r="J24" s="278"/>
      <c r="K24" s="278"/>
      <c r="L24" s="278"/>
      <c r="M24" s="278"/>
      <c r="N24" s="17"/>
      <c r="O24" s="16" t="s">
        <v>162</v>
      </c>
      <c r="P24" s="287" t="s">
        <v>191</v>
      </c>
      <c r="Q24" s="277">
        <v>9.4</v>
      </c>
      <c r="R24" s="277">
        <v>9.4</v>
      </c>
      <c r="S24" s="277">
        <v>0.5</v>
      </c>
      <c r="T24" s="277">
        <v>8.9</v>
      </c>
      <c r="U24" s="278"/>
      <c r="V24" s="278"/>
      <c r="W24" s="278"/>
      <c r="X24" s="278"/>
      <c r="Y24" s="278"/>
      <c r="Z24" s="278"/>
    </row>
    <row r="25" ht="17.25" customHeight="1" spans="1:26">
      <c r="A25" s="274" t="s">
        <v>192</v>
      </c>
      <c r="B25" s="275"/>
      <c r="C25" s="276" t="s">
        <v>193</v>
      </c>
      <c r="D25" s="277">
        <v>22.84756</v>
      </c>
      <c r="E25" s="277">
        <v>22.84756</v>
      </c>
      <c r="F25" s="277">
        <v>22.84756</v>
      </c>
      <c r="G25" s="277"/>
      <c r="H25" s="278"/>
      <c r="I25" s="278"/>
      <c r="J25" s="278"/>
      <c r="K25" s="278"/>
      <c r="L25" s="278"/>
      <c r="M25" s="278"/>
      <c r="N25" s="17"/>
      <c r="O25" s="16" t="s">
        <v>134</v>
      </c>
      <c r="P25" s="287" t="s">
        <v>194</v>
      </c>
      <c r="Q25" s="277">
        <v>18.8</v>
      </c>
      <c r="R25" s="277">
        <v>18.8</v>
      </c>
      <c r="S25" s="277">
        <v>0.8</v>
      </c>
      <c r="T25" s="277">
        <v>18</v>
      </c>
      <c r="U25" s="278"/>
      <c r="V25" s="278"/>
      <c r="W25" s="278"/>
      <c r="X25" s="278"/>
      <c r="Y25" s="278"/>
      <c r="Z25" s="278"/>
    </row>
    <row r="26" ht="17.25" customHeight="1" spans="1:26">
      <c r="A26" s="274"/>
      <c r="B26" s="279" t="s">
        <v>152</v>
      </c>
      <c r="C26" s="280" t="s">
        <v>195</v>
      </c>
      <c r="D26" s="277">
        <v>9.38816</v>
      </c>
      <c r="E26" s="277">
        <v>9.38816</v>
      </c>
      <c r="F26" s="277">
        <v>9.38816</v>
      </c>
      <c r="G26" s="277"/>
      <c r="H26" s="278"/>
      <c r="I26" s="278"/>
      <c r="J26" s="278"/>
      <c r="K26" s="278"/>
      <c r="L26" s="278"/>
      <c r="M26" s="278"/>
      <c r="N26" s="17"/>
      <c r="O26" s="16" t="s">
        <v>137</v>
      </c>
      <c r="P26" s="287" t="s">
        <v>196</v>
      </c>
      <c r="Q26" s="277">
        <v>62.32</v>
      </c>
      <c r="R26" s="277">
        <v>62.32</v>
      </c>
      <c r="S26" s="277"/>
      <c r="T26" s="277">
        <v>62.32</v>
      </c>
      <c r="U26" s="278"/>
      <c r="V26" s="278"/>
      <c r="W26" s="278"/>
      <c r="X26" s="278"/>
      <c r="Y26" s="278"/>
      <c r="Z26" s="278"/>
    </row>
    <row r="27" ht="17.25" customHeight="1" spans="1:26">
      <c r="A27" s="274"/>
      <c r="B27" s="279" t="s">
        <v>175</v>
      </c>
      <c r="C27" s="280" t="s">
        <v>197</v>
      </c>
      <c r="D27" s="277">
        <v>13.4594</v>
      </c>
      <c r="E27" s="277">
        <v>13.4594</v>
      </c>
      <c r="F27" s="277">
        <v>13.4594</v>
      </c>
      <c r="G27" s="277"/>
      <c r="H27" s="278"/>
      <c r="I27" s="278"/>
      <c r="J27" s="278"/>
      <c r="K27" s="278"/>
      <c r="L27" s="278"/>
      <c r="M27" s="278"/>
      <c r="N27" s="17"/>
      <c r="O27" s="16" t="s">
        <v>138</v>
      </c>
      <c r="P27" s="287" t="s">
        <v>171</v>
      </c>
      <c r="Q27" s="277">
        <v>3.2</v>
      </c>
      <c r="R27" s="277">
        <v>3.2</v>
      </c>
      <c r="S27" s="277">
        <v>1.2</v>
      </c>
      <c r="T27" s="277">
        <v>2</v>
      </c>
      <c r="U27" s="278"/>
      <c r="V27" s="278"/>
      <c r="W27" s="278"/>
      <c r="X27" s="278"/>
      <c r="Y27" s="278"/>
      <c r="Z27" s="278"/>
    </row>
    <row r="28" ht="17.25" customHeight="1" spans="1:26">
      <c r="A28" s="17"/>
      <c r="B28" s="16"/>
      <c r="C28" s="16"/>
      <c r="D28" s="17"/>
      <c r="E28" s="17"/>
      <c r="F28" s="17"/>
      <c r="G28" s="17"/>
      <c r="H28" s="16"/>
      <c r="I28" s="16"/>
      <c r="J28" s="16"/>
      <c r="K28" s="16"/>
      <c r="L28" s="16"/>
      <c r="M28" s="16"/>
      <c r="N28" s="17"/>
      <c r="O28" s="16" t="s">
        <v>139</v>
      </c>
      <c r="P28" s="287" t="s">
        <v>173</v>
      </c>
      <c r="Q28" s="277">
        <v>2.284974</v>
      </c>
      <c r="R28" s="277">
        <v>2.284974</v>
      </c>
      <c r="S28" s="277">
        <v>2.284974</v>
      </c>
      <c r="T28" s="277"/>
      <c r="U28" s="278"/>
      <c r="V28" s="278"/>
      <c r="W28" s="278"/>
      <c r="X28" s="278"/>
      <c r="Y28" s="278"/>
      <c r="Z28" s="278"/>
    </row>
    <row r="29" ht="17.25" customHeight="1" spans="1:26">
      <c r="A29" s="17"/>
      <c r="B29" s="16"/>
      <c r="C29" s="16"/>
      <c r="D29" s="17"/>
      <c r="E29" s="17"/>
      <c r="F29" s="17"/>
      <c r="G29" s="17"/>
      <c r="H29" s="16"/>
      <c r="I29" s="16"/>
      <c r="J29" s="16"/>
      <c r="K29" s="16"/>
      <c r="L29" s="16"/>
      <c r="M29" s="16"/>
      <c r="N29" s="17"/>
      <c r="O29" s="16" t="s">
        <v>140</v>
      </c>
      <c r="P29" s="287" t="s">
        <v>179</v>
      </c>
      <c r="Q29" s="277">
        <v>3.058</v>
      </c>
      <c r="R29" s="277">
        <v>3.058</v>
      </c>
      <c r="S29" s="277">
        <v>3.058</v>
      </c>
      <c r="T29" s="277"/>
      <c r="U29" s="278"/>
      <c r="V29" s="278"/>
      <c r="W29" s="278"/>
      <c r="X29" s="278"/>
      <c r="Y29" s="278"/>
      <c r="Z29" s="278"/>
    </row>
    <row r="30" ht="17.25" customHeight="1" spans="1:26">
      <c r="A30" s="17"/>
      <c r="B30" s="16"/>
      <c r="C30" s="16"/>
      <c r="D30" s="17"/>
      <c r="E30" s="17"/>
      <c r="F30" s="17"/>
      <c r="G30" s="17"/>
      <c r="H30" s="16"/>
      <c r="I30" s="16"/>
      <c r="J30" s="16"/>
      <c r="K30" s="16"/>
      <c r="L30" s="16"/>
      <c r="M30" s="16"/>
      <c r="N30" s="17"/>
      <c r="O30" s="16" t="s">
        <v>198</v>
      </c>
      <c r="P30" s="287" t="s">
        <v>199</v>
      </c>
      <c r="Q30" s="277">
        <v>13</v>
      </c>
      <c r="R30" s="277">
        <v>13</v>
      </c>
      <c r="S30" s="277"/>
      <c r="T30" s="277">
        <v>13</v>
      </c>
      <c r="U30" s="278"/>
      <c r="V30" s="278"/>
      <c r="W30" s="278"/>
      <c r="X30" s="278"/>
      <c r="Y30" s="278"/>
      <c r="Z30" s="278"/>
    </row>
    <row r="31" ht="17.25" customHeight="1" spans="1:26">
      <c r="A31" s="17"/>
      <c r="B31" s="16"/>
      <c r="C31" s="16"/>
      <c r="D31" s="17"/>
      <c r="E31" s="17"/>
      <c r="F31" s="17"/>
      <c r="G31" s="17"/>
      <c r="H31" s="16"/>
      <c r="I31" s="16"/>
      <c r="J31" s="16"/>
      <c r="K31" s="16"/>
      <c r="L31" s="16"/>
      <c r="M31" s="16"/>
      <c r="N31" s="17"/>
      <c r="O31" s="16" t="s">
        <v>200</v>
      </c>
      <c r="P31" s="287" t="s">
        <v>176</v>
      </c>
      <c r="Q31" s="277">
        <v>30</v>
      </c>
      <c r="R31" s="277">
        <v>30</v>
      </c>
      <c r="S31" s="277"/>
      <c r="T31" s="277">
        <v>30</v>
      </c>
      <c r="U31" s="278"/>
      <c r="V31" s="278"/>
      <c r="W31" s="278"/>
      <c r="X31" s="278"/>
      <c r="Y31" s="278"/>
      <c r="Z31" s="278"/>
    </row>
    <row r="32" ht="17.25" customHeight="1" spans="1:26">
      <c r="A32" s="17"/>
      <c r="B32" s="16"/>
      <c r="C32" s="16"/>
      <c r="D32" s="17"/>
      <c r="E32" s="17"/>
      <c r="F32" s="17"/>
      <c r="G32" s="17"/>
      <c r="H32" s="16"/>
      <c r="I32" s="16"/>
      <c r="J32" s="16"/>
      <c r="K32" s="16"/>
      <c r="L32" s="16"/>
      <c r="M32" s="16"/>
      <c r="N32" s="17"/>
      <c r="O32" s="16" t="s">
        <v>201</v>
      </c>
      <c r="P32" s="287" t="s">
        <v>202</v>
      </c>
      <c r="Q32" s="277">
        <v>10.621827</v>
      </c>
      <c r="R32" s="277">
        <v>10.621827</v>
      </c>
      <c r="S32" s="277">
        <v>10.621827</v>
      </c>
      <c r="T32" s="277"/>
      <c r="U32" s="278"/>
      <c r="V32" s="278"/>
      <c r="W32" s="278"/>
      <c r="X32" s="278"/>
      <c r="Y32" s="278"/>
      <c r="Z32" s="278"/>
    </row>
    <row r="33" ht="17.25" customHeight="1" spans="1:26">
      <c r="A33" s="17"/>
      <c r="B33" s="16"/>
      <c r="C33" s="16"/>
      <c r="D33" s="17"/>
      <c r="E33" s="17"/>
      <c r="F33" s="17"/>
      <c r="G33" s="17"/>
      <c r="H33" s="16"/>
      <c r="I33" s="16"/>
      <c r="J33" s="16"/>
      <c r="K33" s="16"/>
      <c r="L33" s="16"/>
      <c r="M33" s="16"/>
      <c r="N33" s="17"/>
      <c r="O33" s="16" t="s">
        <v>203</v>
      </c>
      <c r="P33" s="287" t="s">
        <v>204</v>
      </c>
      <c r="Q33" s="277">
        <v>11.954084</v>
      </c>
      <c r="R33" s="277">
        <v>11.954084</v>
      </c>
      <c r="S33" s="277">
        <v>11.954084</v>
      </c>
      <c r="T33" s="277"/>
      <c r="U33" s="278"/>
      <c r="V33" s="278"/>
      <c r="W33" s="278"/>
      <c r="X33" s="278"/>
      <c r="Y33" s="278"/>
      <c r="Z33" s="278"/>
    </row>
    <row r="34" ht="17.25" customHeight="1" spans="1:26">
      <c r="A34" s="17"/>
      <c r="B34" s="16"/>
      <c r="C34" s="16"/>
      <c r="D34" s="17"/>
      <c r="E34" s="17"/>
      <c r="F34" s="17"/>
      <c r="G34" s="17"/>
      <c r="H34" s="16"/>
      <c r="I34" s="16"/>
      <c r="J34" s="16"/>
      <c r="K34" s="16"/>
      <c r="L34" s="16"/>
      <c r="M34" s="16"/>
      <c r="N34" s="17"/>
      <c r="O34" s="16" t="s">
        <v>205</v>
      </c>
      <c r="P34" s="287" t="s">
        <v>180</v>
      </c>
      <c r="Q34" s="277">
        <v>3.848132</v>
      </c>
      <c r="R34" s="277">
        <v>3.848132</v>
      </c>
      <c r="S34" s="277">
        <v>3.848132</v>
      </c>
      <c r="T34" s="277"/>
      <c r="U34" s="278"/>
      <c r="V34" s="278"/>
      <c r="W34" s="278"/>
      <c r="X34" s="278"/>
      <c r="Y34" s="278"/>
      <c r="Z34" s="278"/>
    </row>
    <row r="35" ht="17.25" customHeight="1" spans="1:26">
      <c r="A35" s="17"/>
      <c r="B35" s="16"/>
      <c r="C35" s="16"/>
      <c r="D35" s="17"/>
      <c r="E35" s="17"/>
      <c r="F35" s="17"/>
      <c r="G35" s="17"/>
      <c r="H35" s="16"/>
      <c r="I35" s="16"/>
      <c r="J35" s="16"/>
      <c r="K35" s="16"/>
      <c r="L35" s="16"/>
      <c r="M35" s="16"/>
      <c r="N35" s="17"/>
      <c r="O35" s="16" t="s">
        <v>206</v>
      </c>
      <c r="P35" s="287" t="s">
        <v>207</v>
      </c>
      <c r="Q35" s="277">
        <v>35.706</v>
      </c>
      <c r="R35" s="277">
        <v>35.706</v>
      </c>
      <c r="S35" s="277">
        <v>35.706</v>
      </c>
      <c r="T35" s="277"/>
      <c r="U35" s="278"/>
      <c r="V35" s="278"/>
      <c r="W35" s="278"/>
      <c r="X35" s="278"/>
      <c r="Y35" s="278"/>
      <c r="Z35" s="278"/>
    </row>
    <row r="36" ht="17.25" customHeight="1" spans="1:26">
      <c r="A36" s="17"/>
      <c r="B36" s="16"/>
      <c r="C36" s="16"/>
      <c r="D36" s="17"/>
      <c r="E36" s="17"/>
      <c r="F36" s="17"/>
      <c r="G36" s="17"/>
      <c r="H36" s="16"/>
      <c r="I36" s="16"/>
      <c r="J36" s="16"/>
      <c r="K36" s="16"/>
      <c r="L36" s="16"/>
      <c r="M36" s="16"/>
      <c r="N36" s="17" t="s">
        <v>208</v>
      </c>
      <c r="O36" s="16"/>
      <c r="P36" s="287" t="s">
        <v>193</v>
      </c>
      <c r="Q36" s="277">
        <v>22.84756</v>
      </c>
      <c r="R36" s="277">
        <v>22.84756</v>
      </c>
      <c r="S36" s="277">
        <v>22.84756</v>
      </c>
      <c r="T36" s="277"/>
      <c r="U36" s="278"/>
      <c r="V36" s="278"/>
      <c r="W36" s="278"/>
      <c r="X36" s="278"/>
      <c r="Y36" s="278"/>
      <c r="Z36" s="278"/>
    </row>
    <row r="37" ht="17.25" customHeight="1" spans="1:26">
      <c r="A37" s="17"/>
      <c r="B37" s="16"/>
      <c r="C37" s="16"/>
      <c r="D37" s="17"/>
      <c r="E37" s="17"/>
      <c r="F37" s="17"/>
      <c r="G37" s="17"/>
      <c r="H37" s="16"/>
      <c r="I37" s="16"/>
      <c r="J37" s="16"/>
      <c r="K37" s="16"/>
      <c r="L37" s="16"/>
      <c r="M37" s="16"/>
      <c r="N37" s="17"/>
      <c r="O37" s="16" t="s">
        <v>152</v>
      </c>
      <c r="P37" s="287" t="s">
        <v>209</v>
      </c>
      <c r="Q37" s="277">
        <v>13.4594</v>
      </c>
      <c r="R37" s="277">
        <v>13.4594</v>
      </c>
      <c r="S37" s="277">
        <v>13.4594</v>
      </c>
      <c r="T37" s="277"/>
      <c r="U37" s="278"/>
      <c r="V37" s="278"/>
      <c r="W37" s="278"/>
      <c r="X37" s="278"/>
      <c r="Y37" s="278"/>
      <c r="Z37" s="278"/>
    </row>
    <row r="38" ht="17.25" customHeight="1" spans="1:26">
      <c r="A38" s="17"/>
      <c r="B38" s="16"/>
      <c r="C38" s="16"/>
      <c r="D38" s="17"/>
      <c r="E38" s="17"/>
      <c r="F38" s="17"/>
      <c r="G38" s="17"/>
      <c r="H38" s="16"/>
      <c r="I38" s="16"/>
      <c r="J38" s="16"/>
      <c r="K38" s="16"/>
      <c r="L38" s="16"/>
      <c r="M38" s="16"/>
      <c r="N38" s="17"/>
      <c r="O38" s="16" t="s">
        <v>155</v>
      </c>
      <c r="P38" s="287" t="s">
        <v>210</v>
      </c>
      <c r="Q38" s="277"/>
      <c r="R38" s="277"/>
      <c r="S38" s="277"/>
      <c r="T38" s="277"/>
      <c r="U38" s="278"/>
      <c r="V38" s="278"/>
      <c r="W38" s="278"/>
      <c r="X38" s="278"/>
      <c r="Y38" s="278"/>
      <c r="Z38" s="278"/>
    </row>
    <row r="39" ht="17.25" customHeight="1" spans="1:26">
      <c r="A39" s="17"/>
      <c r="B39" s="16"/>
      <c r="C39" s="16"/>
      <c r="D39" s="17"/>
      <c r="E39" s="17"/>
      <c r="F39" s="17"/>
      <c r="G39" s="17"/>
      <c r="H39" s="16"/>
      <c r="I39" s="16"/>
      <c r="J39" s="16"/>
      <c r="K39" s="16"/>
      <c r="L39" s="16"/>
      <c r="M39" s="16"/>
      <c r="N39" s="17"/>
      <c r="O39" s="16" t="s">
        <v>175</v>
      </c>
      <c r="P39" s="287" t="s">
        <v>211</v>
      </c>
      <c r="Q39" s="277">
        <v>4.38816</v>
      </c>
      <c r="R39" s="277">
        <v>4.38816</v>
      </c>
      <c r="S39" s="277">
        <v>4.38816</v>
      </c>
      <c r="T39" s="277"/>
      <c r="U39" s="278"/>
      <c r="V39" s="278"/>
      <c r="W39" s="278"/>
      <c r="X39" s="278"/>
      <c r="Y39" s="278"/>
      <c r="Z39" s="278"/>
    </row>
    <row r="40" ht="17.25" customHeight="1" spans="1:26">
      <c r="A40" s="17"/>
      <c r="B40" s="16"/>
      <c r="C40" s="16"/>
      <c r="D40" s="17"/>
      <c r="E40" s="17"/>
      <c r="F40" s="17"/>
      <c r="G40" s="17"/>
      <c r="H40" s="16"/>
      <c r="I40" s="16"/>
      <c r="J40" s="16"/>
      <c r="K40" s="16"/>
      <c r="L40" s="16"/>
      <c r="M40" s="16"/>
      <c r="N40" s="17"/>
      <c r="O40" s="16" t="s">
        <v>162</v>
      </c>
      <c r="P40" s="287" t="s">
        <v>212</v>
      </c>
      <c r="Q40" s="277">
        <v>5</v>
      </c>
      <c r="R40" s="277">
        <v>5</v>
      </c>
      <c r="S40" s="277">
        <v>5</v>
      </c>
      <c r="T40" s="277"/>
      <c r="U40" s="278"/>
      <c r="V40" s="278"/>
      <c r="W40" s="278"/>
      <c r="X40" s="278"/>
      <c r="Y40" s="278"/>
      <c r="Z40" s="278"/>
    </row>
    <row r="41" ht="17.25" customHeight="1" spans="1:26">
      <c r="A41" s="17"/>
      <c r="B41" s="16"/>
      <c r="C41" s="16"/>
      <c r="D41" s="17"/>
      <c r="E41" s="17"/>
      <c r="F41" s="17"/>
      <c r="G41" s="17"/>
      <c r="H41" s="16"/>
      <c r="I41" s="16"/>
      <c r="J41" s="16"/>
      <c r="K41" s="16"/>
      <c r="L41" s="16"/>
      <c r="M41" s="16"/>
      <c r="N41" s="17" t="s">
        <v>213</v>
      </c>
      <c r="O41" s="16"/>
      <c r="P41" s="287" t="s">
        <v>214</v>
      </c>
      <c r="Q41" s="277">
        <v>3</v>
      </c>
      <c r="R41" s="277">
        <v>3</v>
      </c>
      <c r="S41" s="277"/>
      <c r="T41" s="277">
        <v>3</v>
      </c>
      <c r="U41" s="278"/>
      <c r="V41" s="278"/>
      <c r="W41" s="278"/>
      <c r="X41" s="278"/>
      <c r="Y41" s="278"/>
      <c r="Z41" s="278"/>
    </row>
    <row r="42" ht="17.25" customHeight="1" spans="1:26">
      <c r="A42" s="17"/>
      <c r="B42" s="16"/>
      <c r="C42" s="16"/>
      <c r="D42" s="17"/>
      <c r="E42" s="17"/>
      <c r="F42" s="17"/>
      <c r="G42" s="17"/>
      <c r="H42" s="16"/>
      <c r="I42" s="16"/>
      <c r="J42" s="16"/>
      <c r="K42" s="16"/>
      <c r="L42" s="16"/>
      <c r="M42" s="16"/>
      <c r="N42" s="17"/>
      <c r="O42" s="16" t="s">
        <v>155</v>
      </c>
      <c r="P42" s="287" t="s">
        <v>215</v>
      </c>
      <c r="Q42" s="277">
        <v>3</v>
      </c>
      <c r="R42" s="277">
        <v>3</v>
      </c>
      <c r="S42" s="277"/>
      <c r="T42" s="277">
        <v>3</v>
      </c>
      <c r="U42" s="278"/>
      <c r="V42" s="278"/>
      <c r="W42" s="278"/>
      <c r="X42" s="278"/>
      <c r="Y42" s="278"/>
      <c r="Z42" s="278"/>
    </row>
    <row r="43" ht="20.25" customHeight="1" spans="1:26">
      <c r="A43" s="281" t="s">
        <v>23</v>
      </c>
      <c r="B43" s="282"/>
      <c r="C43" s="283"/>
      <c r="D43" s="277">
        <v>884.415344</v>
      </c>
      <c r="E43" s="277">
        <v>884.415344</v>
      </c>
      <c r="F43" s="277">
        <v>685.415344</v>
      </c>
      <c r="G43" s="277">
        <v>199</v>
      </c>
      <c r="H43" s="278"/>
      <c r="I43" s="278"/>
      <c r="J43" s="278"/>
      <c r="K43" s="278"/>
      <c r="L43" s="278"/>
      <c r="M43" s="278"/>
      <c r="N43" s="288" t="s">
        <v>23</v>
      </c>
      <c r="O43" s="288"/>
      <c r="P43" s="287"/>
      <c r="Q43" s="277">
        <v>884.415344</v>
      </c>
      <c r="R43" s="277">
        <v>884.415344</v>
      </c>
      <c r="S43" s="277">
        <v>685.415344</v>
      </c>
      <c r="T43" s="277">
        <v>199</v>
      </c>
      <c r="U43" s="278"/>
      <c r="V43" s="278"/>
      <c r="W43" s="278"/>
      <c r="X43" s="278"/>
      <c r="Y43" s="278"/>
      <c r="Z43" s="278"/>
    </row>
  </sheetData>
  <mergeCells count="18">
    <mergeCell ref="W1:Z1"/>
    <mergeCell ref="A2:Z2"/>
    <mergeCell ref="A3:F3"/>
    <mergeCell ref="Y3:Z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3:C43"/>
    <mergeCell ref="N43:P43"/>
    <mergeCell ref="D5:D6"/>
    <mergeCell ref="Q5:Q6"/>
  </mergeCells>
  <pageMargins left="0.357638888888889" right="0.357638888888889" top="0.605555555555556" bottom="0.605555555555556" header="0.5" footer="0.5"/>
  <pageSetup paperSize="9" scale="80" fitToWidth="0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workbookViewId="0">
      <selection activeCell="F1" sqref="A$1:F$1048576"/>
    </sheetView>
  </sheetViews>
  <sheetFormatPr defaultColWidth="9.14166666666667" defaultRowHeight="14.25" customHeight="1" outlineLevelRow="6" outlineLevelCol="5"/>
  <cols>
    <col min="1" max="1" width="27.425" customWidth="1"/>
    <col min="2" max="6" width="20.375" customWidth="1"/>
  </cols>
  <sheetData>
    <row r="1" ht="36" customHeight="1" spans="1:6">
      <c r="A1" s="251"/>
      <c r="B1" s="251"/>
      <c r="C1" s="86"/>
      <c r="F1" s="252" t="s">
        <v>216</v>
      </c>
    </row>
    <row r="2" ht="25.5" customHeight="1" spans="1:6">
      <c r="A2" s="253" t="s">
        <v>217</v>
      </c>
      <c r="B2" s="253"/>
      <c r="C2" s="253"/>
      <c r="D2" s="253"/>
      <c r="E2" s="253"/>
      <c r="F2" s="253"/>
    </row>
    <row r="3" ht="31" customHeight="1" spans="1:6">
      <c r="A3" s="4" t="str">
        <f>"单位名称："&amp;"中国共产党曲靖市委员会政策研究室"</f>
        <v>单位名称：中国共产党曲靖市委员会政策研究室</v>
      </c>
      <c r="B3" s="251"/>
      <c r="C3" s="86"/>
      <c r="F3" s="398" t="s">
        <v>2</v>
      </c>
    </row>
    <row r="4" ht="44" customHeight="1" spans="1:6">
      <c r="A4" s="9" t="s">
        <v>218</v>
      </c>
      <c r="B4" s="10" t="s">
        <v>219</v>
      </c>
      <c r="C4" s="10" t="s">
        <v>220</v>
      </c>
      <c r="D4" s="10"/>
      <c r="E4" s="10"/>
      <c r="F4" s="10" t="s">
        <v>179</v>
      </c>
    </row>
    <row r="5" ht="44" customHeight="1" spans="1:6">
      <c r="A5" s="9"/>
      <c r="B5" s="10"/>
      <c r="C5" s="80" t="s">
        <v>31</v>
      </c>
      <c r="D5" s="80" t="s">
        <v>221</v>
      </c>
      <c r="E5" s="80" t="s">
        <v>222</v>
      </c>
      <c r="F5" s="10"/>
    </row>
    <row r="6" ht="44" customHeight="1" spans="1:6">
      <c r="A6" s="255">
        <v>1</v>
      </c>
      <c r="B6" s="255">
        <v>2</v>
      </c>
      <c r="C6" s="256">
        <v>3</v>
      </c>
      <c r="D6" s="255">
        <v>4</v>
      </c>
      <c r="E6" s="255">
        <v>5</v>
      </c>
      <c r="F6" s="255">
        <v>6</v>
      </c>
    </row>
    <row r="7" ht="44" customHeight="1" spans="1:6">
      <c r="A7" s="15">
        <v>6.906132</v>
      </c>
      <c r="B7" s="15"/>
      <c r="C7" s="15">
        <v>3.848132</v>
      </c>
      <c r="D7" s="15"/>
      <c r="E7" s="15">
        <v>3.848132</v>
      </c>
      <c r="F7" s="15">
        <v>3.058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751388888888889" right="0.751388888888889" top="1" bottom="1" header="0.5" footer="0.5"/>
  <pageSetup paperSize="9" fitToWidth="0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47"/>
  <sheetViews>
    <sheetView topLeftCell="A26" workbookViewId="0">
      <selection activeCell="K16" sqref="K16"/>
    </sheetView>
  </sheetViews>
  <sheetFormatPr defaultColWidth="9.14166666666667" defaultRowHeight="14.25" customHeight="1"/>
  <cols>
    <col min="1" max="1" width="30.125" customWidth="1"/>
    <col min="2" max="2" width="18.875" customWidth="1"/>
    <col min="3" max="3" width="22.25" customWidth="1"/>
    <col min="4" max="4" width="6.875" customWidth="1"/>
    <col min="5" max="5" width="16" customWidth="1"/>
    <col min="6" max="6" width="5.375" customWidth="1"/>
    <col min="7" max="7" width="17.25" customWidth="1"/>
    <col min="8" max="10" width="5.875" customWidth="1"/>
    <col min="11" max="12" width="4.125" customWidth="1"/>
    <col min="13" max="13" width="7.125" customWidth="1"/>
    <col min="14" max="16" width="4.125" customWidth="1"/>
    <col min="17" max="19" width="4.5" customWidth="1"/>
    <col min="20" max="20" width="5.125" customWidth="1"/>
    <col min="21" max="26" width="4.125" customWidth="1"/>
  </cols>
  <sheetData>
    <row r="1" ht="16.5" customHeight="1" spans="2:26">
      <c r="B1" s="222"/>
      <c r="D1" s="223"/>
      <c r="E1" s="223"/>
      <c r="F1" s="223"/>
      <c r="G1" s="223"/>
      <c r="H1" s="224"/>
      <c r="I1" s="224"/>
      <c r="K1" s="224"/>
      <c r="L1" s="224"/>
      <c r="M1" s="224"/>
      <c r="P1" s="224"/>
      <c r="T1" s="224"/>
      <c r="X1" s="222"/>
      <c r="Z1" s="70" t="s">
        <v>223</v>
      </c>
    </row>
    <row r="2" ht="26.25" customHeight="1" spans="1:26">
      <c r="A2" s="65" t="s">
        <v>224</v>
      </c>
      <c r="B2" s="65"/>
      <c r="C2" s="65"/>
      <c r="D2" s="65"/>
      <c r="E2" s="65"/>
      <c r="F2" s="65"/>
      <c r="G2" s="65"/>
      <c r="H2" s="65"/>
      <c r="I2" s="65"/>
      <c r="J2" s="3"/>
      <c r="K2" s="65"/>
      <c r="L2" s="65"/>
      <c r="M2" s="65"/>
      <c r="N2" s="3"/>
      <c r="O2" s="3"/>
      <c r="P2" s="65"/>
      <c r="Q2" s="3"/>
      <c r="R2" s="3"/>
      <c r="S2" s="3"/>
      <c r="T2" s="65"/>
      <c r="U2" s="65"/>
      <c r="V2" s="65"/>
      <c r="W2" s="65"/>
      <c r="X2" s="65"/>
      <c r="Y2" s="65"/>
      <c r="Z2" s="65"/>
    </row>
    <row r="3" ht="22" customHeight="1" spans="1:26">
      <c r="A3" s="4" t="str">
        <f>"单位名称："&amp;"中国共产党曲靖市委员会政策研究室"</f>
        <v>单位名称：中国共产党曲靖市委员会政策研究室</v>
      </c>
      <c r="B3" s="225"/>
      <c r="C3" s="225"/>
      <c r="D3" s="225"/>
      <c r="E3" s="225"/>
      <c r="F3" s="225"/>
      <c r="G3" s="225"/>
      <c r="H3" s="226"/>
      <c r="I3" s="226"/>
      <c r="J3" s="6"/>
      <c r="K3" s="226"/>
      <c r="L3" s="226"/>
      <c r="M3" s="226"/>
      <c r="N3" s="6"/>
      <c r="O3" s="6"/>
      <c r="P3" s="226"/>
      <c r="Q3" s="6"/>
      <c r="R3" s="6"/>
      <c r="S3" s="6"/>
      <c r="T3" s="226"/>
      <c r="X3" s="222"/>
      <c r="Z3" s="399" t="s">
        <v>2</v>
      </c>
    </row>
    <row r="4" ht="23" customHeight="1" spans="1:26">
      <c r="A4" s="227" t="s">
        <v>225</v>
      </c>
      <c r="B4" s="227" t="s">
        <v>226</v>
      </c>
      <c r="C4" s="227" t="s">
        <v>227</v>
      </c>
      <c r="D4" s="227" t="s">
        <v>228</v>
      </c>
      <c r="E4" s="227" t="s">
        <v>229</v>
      </c>
      <c r="F4" s="227" t="s">
        <v>230</v>
      </c>
      <c r="G4" s="227" t="s">
        <v>231</v>
      </c>
      <c r="H4" s="228" t="s">
        <v>232</v>
      </c>
      <c r="I4" s="81" t="s">
        <v>232</v>
      </c>
      <c r="J4" s="10"/>
      <c r="K4" s="81"/>
      <c r="L4" s="81"/>
      <c r="M4" s="81"/>
      <c r="N4" s="10"/>
      <c r="O4" s="10"/>
      <c r="P4" s="81"/>
      <c r="Q4" s="10"/>
      <c r="R4" s="10"/>
      <c r="S4" s="10"/>
      <c r="T4" s="245" t="s">
        <v>39</v>
      </c>
      <c r="U4" s="81" t="s">
        <v>36</v>
      </c>
      <c r="V4" s="81"/>
      <c r="W4" s="81"/>
      <c r="X4" s="81"/>
      <c r="Y4" s="81"/>
      <c r="Z4" s="81"/>
    </row>
    <row r="5" ht="23" customHeight="1" spans="1:26">
      <c r="A5" s="229"/>
      <c r="B5" s="230"/>
      <c r="C5" s="229"/>
      <c r="D5" s="229"/>
      <c r="E5" s="229"/>
      <c r="F5" s="229"/>
      <c r="G5" s="229"/>
      <c r="H5" s="228" t="s">
        <v>233</v>
      </c>
      <c r="I5" s="81" t="s">
        <v>32</v>
      </c>
      <c r="J5" s="10"/>
      <c r="K5" s="81"/>
      <c r="L5" s="81"/>
      <c r="M5" s="81"/>
      <c r="N5" s="10"/>
      <c r="O5" s="10"/>
      <c r="P5" s="81"/>
      <c r="Q5" s="246" t="s">
        <v>234</v>
      </c>
      <c r="R5" s="246"/>
      <c r="S5" s="246"/>
      <c r="T5" s="247" t="s">
        <v>39</v>
      </c>
      <c r="U5" s="81" t="s">
        <v>36</v>
      </c>
      <c r="V5" s="245" t="s">
        <v>41</v>
      </c>
      <c r="W5" s="81" t="s">
        <v>36</v>
      </c>
      <c r="X5" s="245" t="s">
        <v>43</v>
      </c>
      <c r="Y5" s="245" t="s">
        <v>44</v>
      </c>
      <c r="Z5" s="250" t="s">
        <v>235</v>
      </c>
    </row>
    <row r="6" ht="22" customHeight="1" spans="1:26">
      <c r="A6" s="231"/>
      <c r="B6" s="231"/>
      <c r="C6" s="231"/>
      <c r="D6" s="231"/>
      <c r="E6" s="231"/>
      <c r="F6" s="231"/>
      <c r="G6" s="231"/>
      <c r="H6" s="232"/>
      <c r="I6" s="240" t="s">
        <v>236</v>
      </c>
      <c r="J6" s="241" t="s">
        <v>237</v>
      </c>
      <c r="K6" s="242" t="s">
        <v>238</v>
      </c>
      <c r="L6" s="242" t="s">
        <v>239</v>
      </c>
      <c r="M6" s="242" t="s">
        <v>240</v>
      </c>
      <c r="N6" s="242" t="s">
        <v>241</v>
      </c>
      <c r="O6" s="242" t="s">
        <v>124</v>
      </c>
      <c r="P6" s="242" t="s">
        <v>38</v>
      </c>
      <c r="Q6" s="242" t="s">
        <v>32</v>
      </c>
      <c r="R6" s="242" t="s">
        <v>124</v>
      </c>
      <c r="S6" s="242" t="s">
        <v>38</v>
      </c>
      <c r="T6" s="248"/>
      <c r="U6" s="242" t="s">
        <v>31</v>
      </c>
      <c r="V6" s="242" t="s">
        <v>41</v>
      </c>
      <c r="W6" s="242" t="s">
        <v>242</v>
      </c>
      <c r="X6" s="242" t="s">
        <v>43</v>
      </c>
      <c r="Y6" s="242" t="s">
        <v>44</v>
      </c>
      <c r="Z6" s="242" t="s">
        <v>235</v>
      </c>
    </row>
    <row r="7" ht="45" spans="1:26">
      <c r="A7" s="233"/>
      <c r="B7" s="233"/>
      <c r="C7" s="233"/>
      <c r="D7" s="233"/>
      <c r="E7" s="233"/>
      <c r="F7" s="233"/>
      <c r="G7" s="233"/>
      <c r="H7" s="234"/>
      <c r="I7" s="243" t="s">
        <v>31</v>
      </c>
      <c r="J7" s="243" t="s">
        <v>243</v>
      </c>
      <c r="K7" s="244" t="s">
        <v>237</v>
      </c>
      <c r="L7" s="244" t="s">
        <v>239</v>
      </c>
      <c r="M7" s="244" t="s">
        <v>240</v>
      </c>
      <c r="N7" s="244" t="s">
        <v>241</v>
      </c>
      <c r="O7" s="244" t="s">
        <v>241</v>
      </c>
      <c r="P7" s="244" t="s">
        <v>241</v>
      </c>
      <c r="Q7" s="244" t="s">
        <v>239</v>
      </c>
      <c r="R7" s="244" t="s">
        <v>240</v>
      </c>
      <c r="S7" s="244" t="s">
        <v>241</v>
      </c>
      <c r="T7" s="249" t="s">
        <v>39</v>
      </c>
      <c r="U7" s="244" t="s">
        <v>31</v>
      </c>
      <c r="V7" s="244" t="s">
        <v>41</v>
      </c>
      <c r="W7" s="244" t="s">
        <v>242</v>
      </c>
      <c r="X7" s="244" t="s">
        <v>43</v>
      </c>
      <c r="Y7" s="244" t="s">
        <v>44</v>
      </c>
      <c r="Z7" s="244" t="s">
        <v>235</v>
      </c>
    </row>
    <row r="8" ht="24" customHeight="1" spans="1:26">
      <c r="A8" s="216">
        <v>1</v>
      </c>
      <c r="B8" s="216">
        <v>2</v>
      </c>
      <c r="C8" s="216">
        <v>3</v>
      </c>
      <c r="D8" s="216">
        <v>4</v>
      </c>
      <c r="E8" s="216">
        <v>5</v>
      </c>
      <c r="F8" s="216">
        <v>6</v>
      </c>
      <c r="G8" s="216">
        <v>7</v>
      </c>
      <c r="H8" s="220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</row>
    <row r="9" ht="21" customHeight="1" outlineLevel="1" spans="1:26">
      <c r="A9" s="62" t="s">
        <v>47</v>
      </c>
      <c r="B9" s="235"/>
      <c r="C9" s="235"/>
      <c r="D9" s="235"/>
      <c r="E9" s="235"/>
      <c r="F9" s="235"/>
      <c r="G9" s="235"/>
      <c r="H9" s="236">
        <v>685.415344</v>
      </c>
      <c r="I9" s="15">
        <v>685.415344</v>
      </c>
      <c r="J9" s="15"/>
      <c r="K9" s="15"/>
      <c r="L9" s="15"/>
      <c r="M9" s="15">
        <v>685.415344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ht="23.25" customHeight="1" outlineLevel="1" spans="1:26">
      <c r="A10" s="237" t="s">
        <v>47</v>
      </c>
      <c r="B10" s="62" t="s">
        <v>244</v>
      </c>
      <c r="C10" s="62" t="s">
        <v>245</v>
      </c>
      <c r="D10" s="62" t="s">
        <v>65</v>
      </c>
      <c r="E10" s="62" t="s">
        <v>66</v>
      </c>
      <c r="F10" s="62" t="s">
        <v>246</v>
      </c>
      <c r="G10" s="62" t="s">
        <v>154</v>
      </c>
      <c r="H10" s="236">
        <v>141.2436</v>
      </c>
      <c r="I10" s="15">
        <v>141.2436</v>
      </c>
      <c r="J10" s="15"/>
      <c r="K10" s="15"/>
      <c r="L10" s="15"/>
      <c r="M10" s="15">
        <v>141.2436</v>
      </c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ht="23.25" customHeight="1" outlineLevel="1" spans="1:26">
      <c r="A11" s="237" t="s">
        <v>47</v>
      </c>
      <c r="B11" s="62" t="s">
        <v>244</v>
      </c>
      <c r="C11" s="62" t="s">
        <v>245</v>
      </c>
      <c r="D11" s="62" t="s">
        <v>65</v>
      </c>
      <c r="E11" s="62" t="s">
        <v>66</v>
      </c>
      <c r="F11" s="62" t="s">
        <v>247</v>
      </c>
      <c r="G11" s="62" t="s">
        <v>157</v>
      </c>
      <c r="H11" s="236">
        <v>198.24</v>
      </c>
      <c r="I11" s="15">
        <v>198.24</v>
      </c>
      <c r="J11" s="15"/>
      <c r="K11" s="15"/>
      <c r="L11" s="15"/>
      <c r="M11" s="15">
        <v>198.24</v>
      </c>
      <c r="N11" s="35"/>
      <c r="O11" s="13"/>
      <c r="P11" s="13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ht="23.25" customHeight="1" outlineLevel="1" spans="1:26">
      <c r="A12" s="237" t="s">
        <v>47</v>
      </c>
      <c r="B12" s="62" t="s">
        <v>248</v>
      </c>
      <c r="C12" s="62" t="s">
        <v>249</v>
      </c>
      <c r="D12" s="62" t="s">
        <v>65</v>
      </c>
      <c r="E12" s="62" t="s">
        <v>66</v>
      </c>
      <c r="F12" s="62" t="s">
        <v>250</v>
      </c>
      <c r="G12" s="62" t="s">
        <v>159</v>
      </c>
      <c r="H12" s="236">
        <v>51.924</v>
      </c>
      <c r="I12" s="15">
        <v>51.924</v>
      </c>
      <c r="J12" s="15"/>
      <c r="K12" s="15"/>
      <c r="L12" s="15"/>
      <c r="M12" s="15">
        <v>51.924</v>
      </c>
      <c r="N12" s="35"/>
      <c r="O12" s="13"/>
      <c r="P12" s="13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ht="23.25" customHeight="1" outlineLevel="1" spans="1:26">
      <c r="A13" s="237" t="s">
        <v>47</v>
      </c>
      <c r="B13" s="62" t="s">
        <v>244</v>
      </c>
      <c r="C13" s="62" t="s">
        <v>245</v>
      </c>
      <c r="D13" s="62" t="s">
        <v>65</v>
      </c>
      <c r="E13" s="62" t="s">
        <v>66</v>
      </c>
      <c r="F13" s="62" t="s">
        <v>250</v>
      </c>
      <c r="G13" s="62" t="s">
        <v>159</v>
      </c>
      <c r="H13" s="236">
        <v>11.7703</v>
      </c>
      <c r="I13" s="15">
        <v>11.7703</v>
      </c>
      <c r="J13" s="15"/>
      <c r="K13" s="15"/>
      <c r="L13" s="15"/>
      <c r="M13" s="15">
        <v>11.7703</v>
      </c>
      <c r="N13" s="35"/>
      <c r="O13" s="13"/>
      <c r="P13" s="13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ht="23.25" customHeight="1" outlineLevel="1" spans="1:26">
      <c r="A14" s="237" t="s">
        <v>47</v>
      </c>
      <c r="B14" s="62" t="s">
        <v>251</v>
      </c>
      <c r="C14" s="62" t="s">
        <v>252</v>
      </c>
      <c r="D14" s="62" t="s">
        <v>75</v>
      </c>
      <c r="E14" s="198" t="s">
        <v>76</v>
      </c>
      <c r="F14" s="62" t="s">
        <v>253</v>
      </c>
      <c r="G14" s="198" t="s">
        <v>167</v>
      </c>
      <c r="H14" s="236">
        <v>58.208368</v>
      </c>
      <c r="I14" s="15">
        <v>58.208368</v>
      </c>
      <c r="J14" s="15"/>
      <c r="K14" s="15"/>
      <c r="L14" s="15"/>
      <c r="M14" s="15">
        <v>58.208368</v>
      </c>
      <c r="N14" s="35"/>
      <c r="O14" s="13"/>
      <c r="P14" s="13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23.25" customHeight="1" outlineLevel="1" spans="1:26">
      <c r="A15" s="237" t="s">
        <v>47</v>
      </c>
      <c r="B15" s="62" t="s">
        <v>254</v>
      </c>
      <c r="C15" s="62" t="s">
        <v>255</v>
      </c>
      <c r="D15" s="62" t="s">
        <v>85</v>
      </c>
      <c r="E15" s="198" t="s">
        <v>86</v>
      </c>
      <c r="F15" s="62" t="s">
        <v>256</v>
      </c>
      <c r="G15" s="198" t="s">
        <v>172</v>
      </c>
      <c r="H15" s="236">
        <v>20.407344</v>
      </c>
      <c r="I15" s="15">
        <v>20.407344</v>
      </c>
      <c r="J15" s="15"/>
      <c r="K15" s="15"/>
      <c r="L15" s="15"/>
      <c r="M15" s="15">
        <v>20.407344</v>
      </c>
      <c r="N15" s="35"/>
      <c r="O15" s="13"/>
      <c r="P15" s="13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23.25" customHeight="1" outlineLevel="1" spans="1:26">
      <c r="A16" s="237" t="s">
        <v>47</v>
      </c>
      <c r="B16" s="62" t="s">
        <v>257</v>
      </c>
      <c r="C16" s="62" t="s">
        <v>258</v>
      </c>
      <c r="D16" s="62" t="s">
        <v>89</v>
      </c>
      <c r="E16" s="198" t="s">
        <v>90</v>
      </c>
      <c r="F16" s="62" t="s">
        <v>259</v>
      </c>
      <c r="G16" s="62" t="s">
        <v>177</v>
      </c>
      <c r="H16" s="236">
        <v>1.200432</v>
      </c>
      <c r="I16" s="15">
        <v>1.200432</v>
      </c>
      <c r="J16" s="15"/>
      <c r="K16" s="15"/>
      <c r="L16" s="15"/>
      <c r="M16" s="15">
        <v>1.200432</v>
      </c>
      <c r="N16" s="35"/>
      <c r="O16" s="13"/>
      <c r="P16" s="13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ht="23.25" customHeight="1" outlineLevel="1" spans="1:26">
      <c r="A17" s="237" t="s">
        <v>47</v>
      </c>
      <c r="B17" s="62" t="s">
        <v>260</v>
      </c>
      <c r="C17" s="62" t="s">
        <v>261</v>
      </c>
      <c r="D17" s="62" t="s">
        <v>89</v>
      </c>
      <c r="E17" s="198" t="s">
        <v>90</v>
      </c>
      <c r="F17" s="62" t="s">
        <v>259</v>
      </c>
      <c r="G17" s="62" t="s">
        <v>177</v>
      </c>
      <c r="H17" s="236">
        <v>1.50054</v>
      </c>
      <c r="I17" s="15">
        <v>1.50054</v>
      </c>
      <c r="J17" s="15"/>
      <c r="K17" s="15"/>
      <c r="L17" s="15"/>
      <c r="M17" s="15">
        <v>1.50054</v>
      </c>
      <c r="N17" s="35"/>
      <c r="O17" s="13"/>
      <c r="P17" s="13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23.25" customHeight="1" outlineLevel="1" spans="1:26">
      <c r="A18" s="237" t="s">
        <v>47</v>
      </c>
      <c r="B18" s="62" t="s">
        <v>262</v>
      </c>
      <c r="C18" s="62" t="s">
        <v>263</v>
      </c>
      <c r="D18" s="62" t="s">
        <v>89</v>
      </c>
      <c r="E18" s="198" t="s">
        <v>90</v>
      </c>
      <c r="F18" s="62" t="s">
        <v>259</v>
      </c>
      <c r="G18" s="62" t="s">
        <v>177</v>
      </c>
      <c r="H18" s="236">
        <v>1.39</v>
      </c>
      <c r="I18" s="15">
        <v>1.39</v>
      </c>
      <c r="J18" s="15"/>
      <c r="K18" s="15"/>
      <c r="L18" s="15"/>
      <c r="M18" s="15">
        <v>1.39</v>
      </c>
      <c r="N18" s="35"/>
      <c r="O18" s="13"/>
      <c r="P18" s="13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23.25" customHeight="1" outlineLevel="1" spans="1:26">
      <c r="A19" s="237" t="s">
        <v>47</v>
      </c>
      <c r="B19" s="62" t="s">
        <v>264</v>
      </c>
      <c r="C19" s="62" t="s">
        <v>265</v>
      </c>
      <c r="D19" s="62" t="s">
        <v>95</v>
      </c>
      <c r="E19" s="62" t="s">
        <v>96</v>
      </c>
      <c r="F19" s="62" t="s">
        <v>266</v>
      </c>
      <c r="G19" s="62" t="s">
        <v>96</v>
      </c>
      <c r="H19" s="236">
        <v>53.409403</v>
      </c>
      <c r="I19" s="15">
        <v>53.409403</v>
      </c>
      <c r="J19" s="15"/>
      <c r="K19" s="15"/>
      <c r="L19" s="15"/>
      <c r="M19" s="15">
        <v>53.409403</v>
      </c>
      <c r="N19" s="35"/>
      <c r="O19" s="13"/>
      <c r="P19" s="13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23.25" customHeight="1" outlineLevel="1" spans="1:26">
      <c r="A20" s="237" t="s">
        <v>47</v>
      </c>
      <c r="B20" s="62" t="s">
        <v>267</v>
      </c>
      <c r="C20" s="62" t="s">
        <v>179</v>
      </c>
      <c r="D20" s="62" t="s">
        <v>65</v>
      </c>
      <c r="E20" s="62" t="s">
        <v>66</v>
      </c>
      <c r="F20" s="62" t="s">
        <v>268</v>
      </c>
      <c r="G20" s="62" t="s">
        <v>179</v>
      </c>
      <c r="H20" s="236">
        <v>3.058</v>
      </c>
      <c r="I20" s="15">
        <v>3.058</v>
      </c>
      <c r="J20" s="15"/>
      <c r="K20" s="15"/>
      <c r="L20" s="15"/>
      <c r="M20" s="15">
        <v>3.058</v>
      </c>
      <c r="N20" s="35"/>
      <c r="O20" s="13"/>
      <c r="P20" s="13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23.25" customHeight="1" outlineLevel="1" spans="1:26">
      <c r="A21" s="237" t="s">
        <v>47</v>
      </c>
      <c r="B21" s="62" t="s">
        <v>269</v>
      </c>
      <c r="C21" s="62" t="s">
        <v>180</v>
      </c>
      <c r="D21" s="62" t="s">
        <v>65</v>
      </c>
      <c r="E21" s="62" t="s">
        <v>66</v>
      </c>
      <c r="F21" s="62" t="s">
        <v>270</v>
      </c>
      <c r="G21" s="62" t="s">
        <v>180</v>
      </c>
      <c r="H21" s="236">
        <v>1.1474</v>
      </c>
      <c r="I21" s="15">
        <v>1.1474</v>
      </c>
      <c r="J21" s="15"/>
      <c r="K21" s="15"/>
      <c r="L21" s="15"/>
      <c r="M21" s="15">
        <v>1.1474</v>
      </c>
      <c r="N21" s="35"/>
      <c r="O21" s="13"/>
      <c r="P21" s="13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23.25" customHeight="1" outlineLevel="1" spans="1:26">
      <c r="A22" s="237" t="s">
        <v>47</v>
      </c>
      <c r="B22" s="62" t="s">
        <v>271</v>
      </c>
      <c r="C22" s="62" t="s">
        <v>272</v>
      </c>
      <c r="D22" s="62" t="s">
        <v>65</v>
      </c>
      <c r="E22" s="62" t="s">
        <v>66</v>
      </c>
      <c r="F22" s="62" t="s">
        <v>273</v>
      </c>
      <c r="G22" s="62" t="s">
        <v>191</v>
      </c>
      <c r="H22" s="236">
        <v>0.5</v>
      </c>
      <c r="I22" s="15">
        <v>0.5</v>
      </c>
      <c r="J22" s="15"/>
      <c r="K22" s="15"/>
      <c r="L22" s="15"/>
      <c r="M22" s="15">
        <v>0.5</v>
      </c>
      <c r="N22" s="35"/>
      <c r="O22" s="13"/>
      <c r="P22" s="13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23.25" customHeight="1" outlineLevel="1" spans="1:26">
      <c r="A23" s="237" t="s">
        <v>47</v>
      </c>
      <c r="B23" s="62" t="s">
        <v>271</v>
      </c>
      <c r="C23" s="62" t="s">
        <v>272</v>
      </c>
      <c r="D23" s="62" t="s">
        <v>65</v>
      </c>
      <c r="E23" s="62" t="s">
        <v>66</v>
      </c>
      <c r="F23" s="62" t="s">
        <v>274</v>
      </c>
      <c r="G23" s="62" t="s">
        <v>194</v>
      </c>
      <c r="H23" s="236">
        <v>0.8</v>
      </c>
      <c r="I23" s="15">
        <v>0.8</v>
      </c>
      <c r="J23" s="15"/>
      <c r="K23" s="15"/>
      <c r="L23" s="15"/>
      <c r="M23" s="15">
        <v>0.8</v>
      </c>
      <c r="N23" s="35"/>
      <c r="O23" s="13"/>
      <c r="P23" s="13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23.25" customHeight="1" outlineLevel="1" spans="1:26">
      <c r="A24" s="237" t="s">
        <v>47</v>
      </c>
      <c r="B24" s="62" t="s">
        <v>271</v>
      </c>
      <c r="C24" s="62" t="s">
        <v>272</v>
      </c>
      <c r="D24" s="62" t="s">
        <v>65</v>
      </c>
      <c r="E24" s="62" t="s">
        <v>66</v>
      </c>
      <c r="F24" s="62" t="s">
        <v>275</v>
      </c>
      <c r="G24" s="62" t="s">
        <v>186</v>
      </c>
      <c r="H24" s="236">
        <v>17.443725</v>
      </c>
      <c r="I24" s="15">
        <v>17.443725</v>
      </c>
      <c r="J24" s="15"/>
      <c r="K24" s="15"/>
      <c r="L24" s="15"/>
      <c r="M24" s="15">
        <v>17.443725</v>
      </c>
      <c r="N24" s="35"/>
      <c r="O24" s="13"/>
      <c r="P24" s="13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23.25" customHeight="1" outlineLevel="1" spans="1:26">
      <c r="A25" s="237" t="s">
        <v>47</v>
      </c>
      <c r="B25" s="62" t="s">
        <v>271</v>
      </c>
      <c r="C25" s="62" t="s">
        <v>272</v>
      </c>
      <c r="D25" s="62" t="s">
        <v>65</v>
      </c>
      <c r="E25" s="62" t="s">
        <v>66</v>
      </c>
      <c r="F25" s="62" t="s">
        <v>276</v>
      </c>
      <c r="G25" s="62" t="s">
        <v>189</v>
      </c>
      <c r="H25" s="236">
        <v>0.2</v>
      </c>
      <c r="I25" s="15">
        <v>0.2</v>
      </c>
      <c r="J25" s="15"/>
      <c r="K25" s="15"/>
      <c r="L25" s="15"/>
      <c r="M25" s="15">
        <v>0.2</v>
      </c>
      <c r="N25" s="35"/>
      <c r="O25" s="13"/>
      <c r="P25" s="13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23.25" customHeight="1" outlineLevel="1" spans="1:26">
      <c r="A26" s="237" t="s">
        <v>47</v>
      </c>
      <c r="B26" s="62" t="s">
        <v>277</v>
      </c>
      <c r="C26" s="62" t="s">
        <v>278</v>
      </c>
      <c r="D26" s="62" t="s">
        <v>73</v>
      </c>
      <c r="E26" s="62" t="s">
        <v>74</v>
      </c>
      <c r="F26" s="62" t="s">
        <v>275</v>
      </c>
      <c r="G26" s="62" t="s">
        <v>186</v>
      </c>
      <c r="H26" s="236">
        <v>0.238895</v>
      </c>
      <c r="I26" s="15">
        <v>0.238895</v>
      </c>
      <c r="J26" s="15"/>
      <c r="K26" s="15"/>
      <c r="L26" s="15"/>
      <c r="M26" s="15">
        <v>0.238895</v>
      </c>
      <c r="N26" s="35"/>
      <c r="O26" s="13"/>
      <c r="P26" s="13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23.25" customHeight="1" outlineLevel="1" spans="1:26">
      <c r="A27" s="237" t="s">
        <v>47</v>
      </c>
      <c r="B27" s="62" t="s">
        <v>279</v>
      </c>
      <c r="C27" s="62" t="s">
        <v>280</v>
      </c>
      <c r="D27" s="62" t="s">
        <v>73</v>
      </c>
      <c r="E27" s="62" t="s">
        <v>74</v>
      </c>
      <c r="F27" s="62" t="s">
        <v>275</v>
      </c>
      <c r="G27" s="62" t="s">
        <v>186</v>
      </c>
      <c r="H27" s="236">
        <v>1.018562</v>
      </c>
      <c r="I27" s="15">
        <v>1.018562</v>
      </c>
      <c r="J27" s="15"/>
      <c r="K27" s="15"/>
      <c r="L27" s="15"/>
      <c r="M27" s="15">
        <v>1.018562</v>
      </c>
      <c r="N27" s="35"/>
      <c r="O27" s="13"/>
      <c r="P27" s="13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23.25" customHeight="1" outlineLevel="1" spans="1:26">
      <c r="A28" s="237" t="s">
        <v>47</v>
      </c>
      <c r="B28" s="62" t="s">
        <v>281</v>
      </c>
      <c r="C28" s="62" t="s">
        <v>171</v>
      </c>
      <c r="D28" s="62" t="s">
        <v>65</v>
      </c>
      <c r="E28" s="62" t="s">
        <v>66</v>
      </c>
      <c r="F28" s="62" t="s">
        <v>282</v>
      </c>
      <c r="G28" s="62" t="s">
        <v>171</v>
      </c>
      <c r="H28" s="236">
        <v>1.2</v>
      </c>
      <c r="I28" s="15">
        <v>1.2</v>
      </c>
      <c r="J28" s="15"/>
      <c r="K28" s="15"/>
      <c r="L28" s="15"/>
      <c r="M28" s="15">
        <v>1.2</v>
      </c>
      <c r="N28" s="35"/>
      <c r="O28" s="13"/>
      <c r="P28" s="13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23.25" customHeight="1" outlineLevel="1" spans="1:26">
      <c r="A29" s="237" t="s">
        <v>47</v>
      </c>
      <c r="B29" s="62" t="s">
        <v>283</v>
      </c>
      <c r="C29" s="62" t="s">
        <v>173</v>
      </c>
      <c r="D29" s="62" t="s">
        <v>65</v>
      </c>
      <c r="E29" s="62" t="s">
        <v>66</v>
      </c>
      <c r="F29" s="62" t="s">
        <v>284</v>
      </c>
      <c r="G29" s="62" t="s">
        <v>173</v>
      </c>
      <c r="H29" s="236">
        <v>2.284974</v>
      </c>
      <c r="I29" s="15">
        <v>2.284974</v>
      </c>
      <c r="J29" s="15"/>
      <c r="K29" s="15"/>
      <c r="L29" s="15"/>
      <c r="M29" s="15">
        <v>2.284974</v>
      </c>
      <c r="N29" s="35"/>
      <c r="O29" s="13"/>
      <c r="P29" s="13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23.25" customHeight="1" outlineLevel="1" spans="1:26">
      <c r="A30" s="237" t="s">
        <v>47</v>
      </c>
      <c r="B30" s="62" t="s">
        <v>285</v>
      </c>
      <c r="C30" s="62" t="s">
        <v>202</v>
      </c>
      <c r="D30" s="62" t="s">
        <v>65</v>
      </c>
      <c r="E30" s="62" t="s">
        <v>66</v>
      </c>
      <c r="F30" s="62" t="s">
        <v>286</v>
      </c>
      <c r="G30" s="62" t="s">
        <v>202</v>
      </c>
      <c r="H30" s="236">
        <v>6.789566</v>
      </c>
      <c r="I30" s="15">
        <v>6.789566</v>
      </c>
      <c r="J30" s="15"/>
      <c r="K30" s="15"/>
      <c r="L30" s="15"/>
      <c r="M30" s="15">
        <v>6.789566</v>
      </c>
      <c r="N30" s="35"/>
      <c r="O30" s="13"/>
      <c r="P30" s="13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ht="23.25" customHeight="1" outlineLevel="1" spans="1:26">
      <c r="A31" s="237" t="s">
        <v>47</v>
      </c>
      <c r="B31" s="62" t="s">
        <v>285</v>
      </c>
      <c r="C31" s="62" t="s">
        <v>202</v>
      </c>
      <c r="D31" s="62" t="s">
        <v>73</v>
      </c>
      <c r="E31" s="62" t="s">
        <v>74</v>
      </c>
      <c r="F31" s="62" t="s">
        <v>286</v>
      </c>
      <c r="G31" s="62" t="s">
        <v>202</v>
      </c>
      <c r="H31" s="236">
        <v>3.832261</v>
      </c>
      <c r="I31" s="15">
        <v>3.832261</v>
      </c>
      <c r="J31" s="15"/>
      <c r="K31" s="15"/>
      <c r="L31" s="15"/>
      <c r="M31" s="15">
        <v>3.832261</v>
      </c>
      <c r="N31" s="35"/>
      <c r="O31" s="13"/>
      <c r="P31" s="13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ht="23.25" customHeight="1" outlineLevel="1" spans="1:26">
      <c r="A32" s="237" t="s">
        <v>47</v>
      </c>
      <c r="B32" s="62" t="s">
        <v>287</v>
      </c>
      <c r="C32" s="62" t="s">
        <v>204</v>
      </c>
      <c r="D32" s="62" t="s">
        <v>65</v>
      </c>
      <c r="E32" s="62" t="s">
        <v>66</v>
      </c>
      <c r="F32" s="62" t="s">
        <v>288</v>
      </c>
      <c r="G32" s="62" t="s">
        <v>204</v>
      </c>
      <c r="H32" s="236">
        <v>7.688957</v>
      </c>
      <c r="I32" s="15">
        <v>7.688957</v>
      </c>
      <c r="J32" s="15"/>
      <c r="K32" s="15"/>
      <c r="L32" s="15"/>
      <c r="M32" s="15">
        <v>7.688957</v>
      </c>
      <c r="N32" s="35"/>
      <c r="O32" s="13"/>
      <c r="P32" s="13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ht="23.25" customHeight="1" outlineLevel="1" spans="1:26">
      <c r="A33" s="237" t="s">
        <v>47</v>
      </c>
      <c r="B33" s="62" t="s">
        <v>287</v>
      </c>
      <c r="C33" s="62" t="s">
        <v>204</v>
      </c>
      <c r="D33" s="62" t="s">
        <v>73</v>
      </c>
      <c r="E33" s="62" t="s">
        <v>74</v>
      </c>
      <c r="F33" s="62" t="s">
        <v>288</v>
      </c>
      <c r="G33" s="62" t="s">
        <v>204</v>
      </c>
      <c r="H33" s="236">
        <v>0.36081</v>
      </c>
      <c r="I33" s="15">
        <v>0.36081</v>
      </c>
      <c r="J33" s="15"/>
      <c r="K33" s="15"/>
      <c r="L33" s="15"/>
      <c r="M33" s="15">
        <v>0.36081</v>
      </c>
      <c r="N33" s="35"/>
      <c r="O33" s="13"/>
      <c r="P33" s="13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23.25" customHeight="1" outlineLevel="1" spans="1:26">
      <c r="A34" s="237" t="s">
        <v>47</v>
      </c>
      <c r="B34" s="62" t="s">
        <v>287</v>
      </c>
      <c r="C34" s="62" t="s">
        <v>204</v>
      </c>
      <c r="D34" s="62" t="s">
        <v>73</v>
      </c>
      <c r="E34" s="62" t="s">
        <v>74</v>
      </c>
      <c r="F34" s="62" t="s">
        <v>288</v>
      </c>
      <c r="G34" s="62" t="s">
        <v>204</v>
      </c>
      <c r="H34" s="236">
        <v>3.904317</v>
      </c>
      <c r="I34" s="15">
        <v>3.904317</v>
      </c>
      <c r="J34" s="15"/>
      <c r="K34" s="15"/>
      <c r="L34" s="15"/>
      <c r="M34" s="15">
        <v>3.904317</v>
      </c>
      <c r="N34" s="35"/>
      <c r="O34" s="13"/>
      <c r="P34" s="13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ht="23.25" customHeight="1" outlineLevel="1" spans="1:26">
      <c r="A35" s="237" t="s">
        <v>47</v>
      </c>
      <c r="B35" s="62" t="s">
        <v>269</v>
      </c>
      <c r="C35" s="62" t="s">
        <v>180</v>
      </c>
      <c r="D35" s="62" t="s">
        <v>65</v>
      </c>
      <c r="E35" s="62" t="s">
        <v>66</v>
      </c>
      <c r="F35" s="62" t="s">
        <v>270</v>
      </c>
      <c r="G35" s="62" t="s">
        <v>180</v>
      </c>
      <c r="H35" s="236">
        <v>0.385819</v>
      </c>
      <c r="I35" s="15">
        <v>0.385819</v>
      </c>
      <c r="J35" s="15"/>
      <c r="K35" s="15"/>
      <c r="L35" s="15"/>
      <c r="M35" s="15">
        <v>0.385819</v>
      </c>
      <c r="N35" s="35"/>
      <c r="O35" s="13"/>
      <c r="P35" s="13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ht="23.25" customHeight="1" outlineLevel="1" spans="1:26">
      <c r="A36" s="237" t="s">
        <v>47</v>
      </c>
      <c r="B36" s="62" t="s">
        <v>269</v>
      </c>
      <c r="C36" s="62" t="s">
        <v>180</v>
      </c>
      <c r="D36" s="62" t="s">
        <v>65</v>
      </c>
      <c r="E36" s="62" t="s">
        <v>66</v>
      </c>
      <c r="F36" s="62" t="s">
        <v>270</v>
      </c>
      <c r="G36" s="62" t="s">
        <v>180</v>
      </c>
      <c r="H36" s="236">
        <v>2.314913</v>
      </c>
      <c r="I36" s="15">
        <v>2.314913</v>
      </c>
      <c r="J36" s="15"/>
      <c r="K36" s="15"/>
      <c r="L36" s="15"/>
      <c r="M36" s="15">
        <v>2.314913</v>
      </c>
      <c r="N36" s="35"/>
      <c r="O36" s="13"/>
      <c r="P36" s="13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23.25" customHeight="1" outlineLevel="1" spans="1:26">
      <c r="A37" s="237" t="s">
        <v>47</v>
      </c>
      <c r="B37" s="62" t="s">
        <v>289</v>
      </c>
      <c r="C37" s="62" t="s">
        <v>290</v>
      </c>
      <c r="D37" s="62" t="s">
        <v>65</v>
      </c>
      <c r="E37" s="62" t="s">
        <v>66</v>
      </c>
      <c r="F37" s="62" t="s">
        <v>291</v>
      </c>
      <c r="G37" s="62" t="s">
        <v>207</v>
      </c>
      <c r="H37" s="236">
        <v>3.246</v>
      </c>
      <c r="I37" s="15">
        <v>3.246</v>
      </c>
      <c r="J37" s="15"/>
      <c r="K37" s="15"/>
      <c r="L37" s="15"/>
      <c r="M37" s="15">
        <v>3.246</v>
      </c>
      <c r="N37" s="35"/>
      <c r="O37" s="13"/>
      <c r="P37" s="13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23.25" customHeight="1" outlineLevel="1" spans="1:26">
      <c r="A38" s="237" t="s">
        <v>47</v>
      </c>
      <c r="B38" s="62" t="s">
        <v>292</v>
      </c>
      <c r="C38" s="62" t="s">
        <v>293</v>
      </c>
      <c r="D38" s="62" t="s">
        <v>65</v>
      </c>
      <c r="E38" s="62" t="s">
        <v>66</v>
      </c>
      <c r="F38" s="62" t="s">
        <v>291</v>
      </c>
      <c r="G38" s="62" t="s">
        <v>207</v>
      </c>
      <c r="H38" s="236">
        <v>32.46</v>
      </c>
      <c r="I38" s="15">
        <v>32.46</v>
      </c>
      <c r="J38" s="15"/>
      <c r="K38" s="15"/>
      <c r="L38" s="15"/>
      <c r="M38" s="15">
        <v>32.46</v>
      </c>
      <c r="N38" s="35"/>
      <c r="O38" s="13"/>
      <c r="P38" s="13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23.25" customHeight="1" outlineLevel="1" spans="1:26">
      <c r="A39" s="237" t="s">
        <v>47</v>
      </c>
      <c r="B39" s="62" t="s">
        <v>294</v>
      </c>
      <c r="C39" s="62" t="s">
        <v>209</v>
      </c>
      <c r="D39" s="62" t="s">
        <v>73</v>
      </c>
      <c r="E39" s="62" t="s">
        <v>74</v>
      </c>
      <c r="F39" s="62" t="s">
        <v>295</v>
      </c>
      <c r="G39" s="62" t="s">
        <v>209</v>
      </c>
      <c r="H39" s="236">
        <v>12.7044</v>
      </c>
      <c r="I39" s="15">
        <v>12.7044</v>
      </c>
      <c r="J39" s="15"/>
      <c r="K39" s="15"/>
      <c r="L39" s="15"/>
      <c r="M39" s="15">
        <v>12.7044</v>
      </c>
      <c r="N39" s="35"/>
      <c r="O39" s="13"/>
      <c r="P39" s="13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23.25" customHeight="1" outlineLevel="1" spans="1:26">
      <c r="A40" s="237" t="s">
        <v>47</v>
      </c>
      <c r="B40" s="62" t="s">
        <v>294</v>
      </c>
      <c r="C40" s="62" t="s">
        <v>209</v>
      </c>
      <c r="D40" s="62" t="s">
        <v>73</v>
      </c>
      <c r="E40" s="62" t="s">
        <v>74</v>
      </c>
      <c r="F40" s="62" t="s">
        <v>295</v>
      </c>
      <c r="G40" s="62" t="s">
        <v>209</v>
      </c>
      <c r="H40" s="236">
        <v>0.755</v>
      </c>
      <c r="I40" s="15">
        <v>0.755</v>
      </c>
      <c r="J40" s="15"/>
      <c r="K40" s="15"/>
      <c r="L40" s="15"/>
      <c r="M40" s="15">
        <v>0.755</v>
      </c>
      <c r="N40" s="35"/>
      <c r="O40" s="13"/>
      <c r="P40" s="13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23.25" customHeight="1" outlineLevel="1" spans="1:26">
      <c r="A41" s="237" t="s">
        <v>47</v>
      </c>
      <c r="B41" s="62" t="s">
        <v>294</v>
      </c>
      <c r="C41" s="62" t="s">
        <v>209</v>
      </c>
      <c r="D41" s="62" t="s">
        <v>73</v>
      </c>
      <c r="E41" s="62" t="s">
        <v>74</v>
      </c>
      <c r="F41" s="62" t="s">
        <v>296</v>
      </c>
      <c r="G41" s="62" t="s">
        <v>211</v>
      </c>
      <c r="H41" s="236">
        <v>2.4</v>
      </c>
      <c r="I41" s="15">
        <v>2.4</v>
      </c>
      <c r="J41" s="15"/>
      <c r="K41" s="15"/>
      <c r="L41" s="15"/>
      <c r="M41" s="15">
        <v>2.4</v>
      </c>
      <c r="N41" s="35"/>
      <c r="O41" s="13"/>
      <c r="P41" s="13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23.25" customHeight="1" outlineLevel="1" spans="1:26">
      <c r="A42" s="237" t="s">
        <v>47</v>
      </c>
      <c r="B42" s="62" t="s">
        <v>297</v>
      </c>
      <c r="C42" s="62" t="s">
        <v>298</v>
      </c>
      <c r="D42" s="62" t="s">
        <v>79</v>
      </c>
      <c r="E42" s="62" t="s">
        <v>80</v>
      </c>
      <c r="F42" s="62" t="s">
        <v>296</v>
      </c>
      <c r="G42" s="62" t="s">
        <v>211</v>
      </c>
      <c r="H42" s="236">
        <v>1.98816</v>
      </c>
      <c r="I42" s="15">
        <v>1.98816</v>
      </c>
      <c r="J42" s="15"/>
      <c r="K42" s="15"/>
      <c r="L42" s="15"/>
      <c r="M42" s="15">
        <v>1.98816</v>
      </c>
      <c r="N42" s="35"/>
      <c r="O42" s="13"/>
      <c r="P42" s="13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ht="23.25" customHeight="1" outlineLevel="1" spans="1:26">
      <c r="A43" s="237" t="s">
        <v>47</v>
      </c>
      <c r="B43" s="62" t="s">
        <v>299</v>
      </c>
      <c r="C43" s="62" t="s">
        <v>300</v>
      </c>
      <c r="D43" s="62" t="s">
        <v>87</v>
      </c>
      <c r="E43" s="62" t="s">
        <v>88</v>
      </c>
      <c r="F43" s="62" t="s">
        <v>301</v>
      </c>
      <c r="G43" s="62" t="s">
        <v>174</v>
      </c>
      <c r="H43" s="236">
        <v>13.50486</v>
      </c>
      <c r="I43" s="15">
        <v>13.50486</v>
      </c>
      <c r="J43" s="15"/>
      <c r="K43" s="15"/>
      <c r="L43" s="15"/>
      <c r="M43" s="15">
        <v>13.50486</v>
      </c>
      <c r="N43" s="35"/>
      <c r="O43" s="13"/>
      <c r="P43" s="13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ht="23.25" customHeight="1" outlineLevel="1" spans="1:26">
      <c r="A44" s="237" t="s">
        <v>47</v>
      </c>
      <c r="B44" s="62" t="s">
        <v>302</v>
      </c>
      <c r="C44" s="62" t="s">
        <v>303</v>
      </c>
      <c r="D44" s="62" t="s">
        <v>85</v>
      </c>
      <c r="E44" s="62" t="s">
        <v>86</v>
      </c>
      <c r="F44" s="62" t="s">
        <v>304</v>
      </c>
      <c r="G44" s="62" t="s">
        <v>212</v>
      </c>
      <c r="H44" s="236">
        <v>5</v>
      </c>
      <c r="I44" s="15">
        <v>5</v>
      </c>
      <c r="J44" s="15"/>
      <c r="K44" s="15"/>
      <c r="L44" s="15"/>
      <c r="M44" s="15">
        <v>5</v>
      </c>
      <c r="N44" s="35"/>
      <c r="O44" s="13"/>
      <c r="P44" s="13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ht="23.25" customHeight="1" outlineLevel="1" spans="1:26">
      <c r="A45" s="237" t="s">
        <v>47</v>
      </c>
      <c r="B45" s="62" t="s">
        <v>305</v>
      </c>
      <c r="C45" s="62" t="s">
        <v>306</v>
      </c>
      <c r="D45" s="62" t="s">
        <v>87</v>
      </c>
      <c r="E45" s="62" t="s">
        <v>88</v>
      </c>
      <c r="F45" s="62" t="s">
        <v>301</v>
      </c>
      <c r="G45" s="62" t="s">
        <v>174</v>
      </c>
      <c r="H45" s="236">
        <v>8.906842</v>
      </c>
      <c r="I45" s="15">
        <v>8.906842</v>
      </c>
      <c r="J45" s="15"/>
      <c r="K45" s="15"/>
      <c r="L45" s="15"/>
      <c r="M45" s="15">
        <v>8.906842</v>
      </c>
      <c r="N45" s="35"/>
      <c r="O45" s="13"/>
      <c r="P45" s="13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23.25" customHeight="1" spans="1:26">
      <c r="A46" s="237" t="s">
        <v>47</v>
      </c>
      <c r="B46" s="62" t="s">
        <v>307</v>
      </c>
      <c r="C46" s="62" t="s">
        <v>308</v>
      </c>
      <c r="D46" s="62" t="s">
        <v>65</v>
      </c>
      <c r="E46" s="62" t="s">
        <v>66</v>
      </c>
      <c r="F46" s="62" t="s">
        <v>309</v>
      </c>
      <c r="G46" s="62" t="s">
        <v>161</v>
      </c>
      <c r="H46" s="236">
        <v>12</v>
      </c>
      <c r="I46" s="15">
        <v>12</v>
      </c>
      <c r="J46" s="15"/>
      <c r="K46" s="15"/>
      <c r="L46" s="15"/>
      <c r="M46" s="15">
        <v>12</v>
      </c>
      <c r="N46" s="35"/>
      <c r="O46" s="13"/>
      <c r="P46" s="13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ht="17.25" customHeight="1" spans="1:26">
      <c r="A47" s="38" t="s">
        <v>97</v>
      </c>
      <c r="B47" s="238"/>
      <c r="C47" s="238"/>
      <c r="D47" s="238"/>
      <c r="E47" s="238"/>
      <c r="F47" s="238"/>
      <c r="G47" s="239"/>
      <c r="H47" s="236">
        <v>685.415344</v>
      </c>
      <c r="I47" s="15">
        <v>685.415344</v>
      </c>
      <c r="J47" s="15"/>
      <c r="K47" s="15"/>
      <c r="L47" s="15"/>
      <c r="M47" s="15">
        <v>685.415344</v>
      </c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57638888888889" right="0.357638888888889" top="1" bottom="1" header="0.5" footer="0.5"/>
  <pageSetup paperSize="9" scale="68" fitToWidth="0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3"/>
  <sheetViews>
    <sheetView topLeftCell="A6" workbookViewId="0">
      <selection activeCell="G14" sqref="G14"/>
    </sheetView>
  </sheetViews>
  <sheetFormatPr defaultColWidth="9.14166666666667" defaultRowHeight="14.25" customHeight="1"/>
  <cols>
    <col min="1" max="1" width="10.2833333333333" style="118" customWidth="1"/>
    <col min="2" max="2" width="18.625" style="118" customWidth="1"/>
    <col min="3" max="3" width="26.25" style="118" customWidth="1"/>
    <col min="4" max="4" width="27.25" style="118" customWidth="1"/>
    <col min="5" max="5" width="7.75" style="118" customWidth="1"/>
    <col min="6" max="6" width="14.75" style="118" customWidth="1"/>
    <col min="7" max="7" width="5.625" style="118" customWidth="1"/>
    <col min="8" max="8" width="11.125" customWidth="1"/>
    <col min="9" max="10" width="5.875" customWidth="1"/>
    <col min="11" max="11" width="6.875" customWidth="1"/>
    <col min="12" max="23" width="5.125" customWidth="1"/>
  </cols>
  <sheetData>
    <row r="1" ht="24" customHeight="1" spans="2:23">
      <c r="B1" s="201"/>
      <c r="E1" s="202"/>
      <c r="F1" s="202"/>
      <c r="G1" s="202"/>
      <c r="H1" s="1"/>
      <c r="U1" s="217"/>
      <c r="W1" s="165" t="s">
        <v>310</v>
      </c>
    </row>
    <row r="2" ht="27.75" customHeight="1" spans="1:23">
      <c r="A2" s="3" t="s">
        <v>311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27" customHeight="1" spans="1:23">
      <c r="A3" s="4" t="str">
        <f>"单位名称："&amp;"中国共产党曲靖市委员会政策研究室"</f>
        <v>单位名称：中国共产党曲靖市委员会政策研究室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217"/>
      <c r="W3" s="400" t="s">
        <v>2</v>
      </c>
    </row>
    <row r="4" ht="21.75" customHeight="1" spans="1:23">
      <c r="A4" s="203" t="s">
        <v>312</v>
      </c>
      <c r="B4" s="204" t="s">
        <v>226</v>
      </c>
      <c r="C4" s="203" t="s">
        <v>227</v>
      </c>
      <c r="D4" s="203" t="s">
        <v>225</v>
      </c>
      <c r="E4" s="204" t="s">
        <v>228</v>
      </c>
      <c r="F4" s="204" t="s">
        <v>229</v>
      </c>
      <c r="G4" s="204" t="s">
        <v>313</v>
      </c>
      <c r="H4" s="204" t="s">
        <v>314</v>
      </c>
      <c r="I4" s="205" t="s">
        <v>29</v>
      </c>
      <c r="J4" s="205" t="s">
        <v>315</v>
      </c>
      <c r="K4" s="205"/>
      <c r="L4" s="205"/>
      <c r="M4" s="205"/>
      <c r="N4" s="212" t="s">
        <v>234</v>
      </c>
      <c r="O4" s="212"/>
      <c r="P4" s="212"/>
      <c r="Q4" s="204" t="s">
        <v>39</v>
      </c>
      <c r="R4" s="218" t="s">
        <v>36</v>
      </c>
      <c r="S4" s="10"/>
      <c r="T4" s="10"/>
      <c r="U4" s="10"/>
      <c r="V4" s="10"/>
      <c r="W4" s="10"/>
    </row>
    <row r="5" ht="21.75" customHeight="1" spans="1:23">
      <c r="A5" s="203"/>
      <c r="B5" s="205"/>
      <c r="C5" s="203"/>
      <c r="D5" s="203"/>
      <c r="E5" s="206"/>
      <c r="F5" s="206"/>
      <c r="G5" s="206"/>
      <c r="H5" s="123"/>
      <c r="I5" s="205"/>
      <c r="J5" s="213" t="s">
        <v>32</v>
      </c>
      <c r="K5" s="205"/>
      <c r="L5" s="204" t="s">
        <v>124</v>
      </c>
      <c r="M5" s="204" t="s">
        <v>38</v>
      </c>
      <c r="N5" s="204" t="s">
        <v>32</v>
      </c>
      <c r="O5" s="204" t="s">
        <v>124</v>
      </c>
      <c r="P5" s="204" t="s">
        <v>38</v>
      </c>
      <c r="Q5" s="123"/>
      <c r="R5" s="219" t="s">
        <v>31</v>
      </c>
      <c r="S5" s="9" t="s">
        <v>41</v>
      </c>
      <c r="T5" s="9" t="s">
        <v>242</v>
      </c>
      <c r="U5" s="9" t="s">
        <v>43</v>
      </c>
      <c r="V5" s="9" t="s">
        <v>44</v>
      </c>
      <c r="W5" s="9" t="s">
        <v>235</v>
      </c>
    </row>
    <row r="6" ht="21" customHeight="1" spans="1:23">
      <c r="A6" s="205"/>
      <c r="B6" s="205"/>
      <c r="C6" s="205"/>
      <c r="D6" s="205"/>
      <c r="E6" s="205"/>
      <c r="F6" s="205"/>
      <c r="G6" s="205"/>
      <c r="H6" s="205"/>
      <c r="I6" s="205"/>
      <c r="J6" s="214" t="s">
        <v>31</v>
      </c>
      <c r="K6" s="205"/>
      <c r="L6" s="205"/>
      <c r="M6" s="205"/>
      <c r="N6" s="205"/>
      <c r="O6" s="205"/>
      <c r="P6" s="205"/>
      <c r="Q6" s="205"/>
      <c r="R6" s="218"/>
      <c r="S6" s="10"/>
      <c r="T6" s="10"/>
      <c r="U6" s="10"/>
      <c r="V6" s="10"/>
      <c r="W6" s="10"/>
    </row>
    <row r="7" ht="39.75" customHeight="1" spans="1:23">
      <c r="A7" s="203"/>
      <c r="B7" s="205"/>
      <c r="C7" s="203"/>
      <c r="D7" s="203"/>
      <c r="E7" s="204"/>
      <c r="F7" s="204"/>
      <c r="G7" s="204"/>
      <c r="H7" s="204"/>
      <c r="I7" s="205"/>
      <c r="J7" s="215" t="s">
        <v>31</v>
      </c>
      <c r="K7" s="215" t="s">
        <v>316</v>
      </c>
      <c r="L7" s="204"/>
      <c r="M7" s="204"/>
      <c r="N7" s="204"/>
      <c r="O7" s="204"/>
      <c r="P7" s="204"/>
      <c r="Q7" s="204"/>
      <c r="R7" s="219"/>
      <c r="S7" s="9"/>
      <c r="T7" s="9"/>
      <c r="U7" s="10"/>
      <c r="V7" s="9"/>
      <c r="W7" s="9"/>
    </row>
    <row r="8" ht="25" customHeight="1" spans="1:23">
      <c r="A8" s="207">
        <v>1</v>
      </c>
      <c r="B8" s="207">
        <v>2</v>
      </c>
      <c r="C8" s="207">
        <v>3</v>
      </c>
      <c r="D8" s="207">
        <v>4</v>
      </c>
      <c r="E8" s="207">
        <v>5</v>
      </c>
      <c r="F8" s="207">
        <v>6</v>
      </c>
      <c r="G8" s="207">
        <v>7</v>
      </c>
      <c r="H8" s="208">
        <v>8</v>
      </c>
      <c r="I8" s="208">
        <v>9</v>
      </c>
      <c r="J8" s="208">
        <v>10</v>
      </c>
      <c r="K8" s="208">
        <v>11</v>
      </c>
      <c r="L8" s="216">
        <v>12</v>
      </c>
      <c r="M8" s="216">
        <v>13</v>
      </c>
      <c r="N8" s="216">
        <v>14</v>
      </c>
      <c r="O8" s="216">
        <v>15</v>
      </c>
      <c r="P8" s="216">
        <v>16</v>
      </c>
      <c r="Q8" s="216">
        <v>17</v>
      </c>
      <c r="R8" s="220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5" customHeight="1" spans="1:23">
      <c r="A9" s="209"/>
      <c r="B9" s="209"/>
      <c r="C9" s="135" t="s">
        <v>317</v>
      </c>
      <c r="D9" s="209"/>
      <c r="E9" s="209"/>
      <c r="F9" s="209"/>
      <c r="G9" s="209"/>
      <c r="H9" s="179"/>
      <c r="I9" s="63">
        <v>50</v>
      </c>
      <c r="J9" s="63">
        <v>50</v>
      </c>
      <c r="K9" s="63">
        <v>50</v>
      </c>
      <c r="L9" s="41"/>
      <c r="M9" s="41"/>
      <c r="N9" s="41"/>
      <c r="O9" s="41"/>
      <c r="P9" s="41"/>
      <c r="Q9" s="41"/>
      <c r="R9" s="221"/>
      <c r="S9" s="35"/>
      <c r="T9" s="35"/>
      <c r="U9" s="35"/>
      <c r="V9" s="35"/>
      <c r="W9" s="35"/>
    </row>
    <row r="10" ht="25" customHeight="1" spans="1:23">
      <c r="A10" s="135" t="s">
        <v>318</v>
      </c>
      <c r="B10" s="135" t="s">
        <v>319</v>
      </c>
      <c r="C10" s="135" t="s">
        <v>317</v>
      </c>
      <c r="D10" s="135" t="s">
        <v>47</v>
      </c>
      <c r="E10" s="135" t="s">
        <v>67</v>
      </c>
      <c r="F10" s="135" t="s">
        <v>68</v>
      </c>
      <c r="G10" s="135" t="s">
        <v>275</v>
      </c>
      <c r="H10" s="62" t="s">
        <v>186</v>
      </c>
      <c r="I10" s="63">
        <v>8</v>
      </c>
      <c r="J10" s="63">
        <v>8</v>
      </c>
      <c r="K10" s="63">
        <v>8</v>
      </c>
      <c r="L10" s="41"/>
      <c r="M10" s="41"/>
      <c r="N10" s="41"/>
      <c r="O10" s="41"/>
      <c r="P10" s="41"/>
      <c r="Q10" s="41"/>
      <c r="R10" s="221"/>
      <c r="S10" s="35"/>
      <c r="T10" s="35"/>
      <c r="U10" s="35"/>
      <c r="V10" s="35"/>
      <c r="W10" s="35"/>
    </row>
    <row r="11" ht="25" customHeight="1" spans="1:23">
      <c r="A11" s="135" t="s">
        <v>318</v>
      </c>
      <c r="B11" s="135" t="s">
        <v>319</v>
      </c>
      <c r="C11" s="135" t="s">
        <v>317</v>
      </c>
      <c r="D11" s="135" t="s">
        <v>47</v>
      </c>
      <c r="E11" s="135" t="s">
        <v>67</v>
      </c>
      <c r="F11" s="135" t="s">
        <v>68</v>
      </c>
      <c r="G11" s="135" t="s">
        <v>276</v>
      </c>
      <c r="H11" s="62" t="s">
        <v>189</v>
      </c>
      <c r="I11" s="63">
        <v>10</v>
      </c>
      <c r="J11" s="63">
        <v>10</v>
      </c>
      <c r="K11" s="63">
        <v>10</v>
      </c>
      <c r="L11" s="41"/>
      <c r="M11" s="41"/>
      <c r="N11" s="41"/>
      <c r="O11" s="41"/>
      <c r="P11" s="62"/>
      <c r="Q11" s="41"/>
      <c r="R11" s="221"/>
      <c r="S11" s="35"/>
      <c r="T11" s="35"/>
      <c r="U11" s="35"/>
      <c r="V11" s="35"/>
      <c r="W11" s="35"/>
    </row>
    <row r="12" ht="25" customHeight="1" spans="1:23">
      <c r="A12" s="135" t="s">
        <v>318</v>
      </c>
      <c r="B12" s="135" t="s">
        <v>319</v>
      </c>
      <c r="C12" s="135" t="s">
        <v>317</v>
      </c>
      <c r="D12" s="135" t="s">
        <v>47</v>
      </c>
      <c r="E12" s="135" t="s">
        <v>67</v>
      </c>
      <c r="F12" s="135" t="s">
        <v>68</v>
      </c>
      <c r="G12" s="135" t="s">
        <v>282</v>
      </c>
      <c r="H12" s="62" t="s">
        <v>171</v>
      </c>
      <c r="I12" s="63">
        <v>2</v>
      </c>
      <c r="J12" s="63">
        <v>2</v>
      </c>
      <c r="K12" s="63">
        <v>2</v>
      </c>
      <c r="L12" s="41"/>
      <c r="M12" s="41"/>
      <c r="N12" s="41"/>
      <c r="O12" s="41"/>
      <c r="P12" s="62"/>
      <c r="Q12" s="41"/>
      <c r="R12" s="221"/>
      <c r="S12" s="35"/>
      <c r="T12" s="35"/>
      <c r="U12" s="35"/>
      <c r="V12" s="35"/>
      <c r="W12" s="35"/>
    </row>
    <row r="13" ht="25" customHeight="1" spans="1:23">
      <c r="A13" s="135" t="s">
        <v>318</v>
      </c>
      <c r="B13" s="135" t="s">
        <v>319</v>
      </c>
      <c r="C13" s="135" t="s">
        <v>317</v>
      </c>
      <c r="D13" s="135" t="s">
        <v>47</v>
      </c>
      <c r="E13" s="135" t="s">
        <v>67</v>
      </c>
      <c r="F13" s="135" t="s">
        <v>68</v>
      </c>
      <c r="G13" s="135" t="s">
        <v>320</v>
      </c>
      <c r="H13" s="62" t="s">
        <v>176</v>
      </c>
      <c r="I13" s="63">
        <v>30</v>
      </c>
      <c r="J13" s="63">
        <v>30</v>
      </c>
      <c r="K13" s="63">
        <v>30</v>
      </c>
      <c r="L13" s="41"/>
      <c r="M13" s="41"/>
      <c r="N13" s="41"/>
      <c r="O13" s="41"/>
      <c r="P13" s="62"/>
      <c r="Q13" s="41"/>
      <c r="R13" s="221"/>
      <c r="S13" s="35"/>
      <c r="T13" s="35"/>
      <c r="U13" s="35"/>
      <c r="V13" s="35"/>
      <c r="W13" s="35"/>
    </row>
    <row r="14" ht="25" customHeight="1" spans="1:23">
      <c r="A14" s="135"/>
      <c r="B14" s="135"/>
      <c r="C14" s="135" t="s">
        <v>321</v>
      </c>
      <c r="D14" s="135"/>
      <c r="E14" s="135"/>
      <c r="F14" s="135"/>
      <c r="G14" s="135"/>
      <c r="H14" s="62"/>
      <c r="I14" s="63">
        <v>149</v>
      </c>
      <c r="J14" s="63">
        <v>149</v>
      </c>
      <c r="K14" s="63">
        <v>149</v>
      </c>
      <c r="L14" s="41"/>
      <c r="M14" s="41"/>
      <c r="N14" s="41"/>
      <c r="O14" s="41"/>
      <c r="P14" s="62"/>
      <c r="Q14" s="41"/>
      <c r="R14" s="221"/>
      <c r="S14" s="35"/>
      <c r="T14" s="35"/>
      <c r="U14" s="35"/>
      <c r="V14" s="35"/>
      <c r="W14" s="35"/>
    </row>
    <row r="15" ht="25" customHeight="1" spans="1:23">
      <c r="A15" s="135" t="s">
        <v>318</v>
      </c>
      <c r="B15" s="135" t="s">
        <v>322</v>
      </c>
      <c r="C15" s="135" t="s">
        <v>321</v>
      </c>
      <c r="D15" s="135" t="s">
        <v>47</v>
      </c>
      <c r="E15" s="135" t="s">
        <v>67</v>
      </c>
      <c r="F15" s="135" t="s">
        <v>68</v>
      </c>
      <c r="G15" s="135" t="s">
        <v>275</v>
      </c>
      <c r="H15" s="62" t="s">
        <v>186</v>
      </c>
      <c r="I15" s="63">
        <v>21.78</v>
      </c>
      <c r="J15" s="63">
        <v>21.78</v>
      </c>
      <c r="K15" s="63">
        <v>21.78</v>
      </c>
      <c r="L15" s="41"/>
      <c r="M15" s="41"/>
      <c r="N15" s="41"/>
      <c r="O15" s="41"/>
      <c r="P15" s="62"/>
      <c r="Q15" s="41"/>
      <c r="R15" s="221"/>
      <c r="S15" s="35"/>
      <c r="T15" s="35"/>
      <c r="U15" s="35"/>
      <c r="V15" s="35"/>
      <c r="W15" s="35"/>
    </row>
    <row r="16" ht="25" customHeight="1" spans="1:23">
      <c r="A16" s="135" t="s">
        <v>318</v>
      </c>
      <c r="B16" s="135" t="s">
        <v>322</v>
      </c>
      <c r="C16" s="135" t="s">
        <v>321</v>
      </c>
      <c r="D16" s="135" t="s">
        <v>47</v>
      </c>
      <c r="E16" s="135" t="s">
        <v>67</v>
      </c>
      <c r="F16" s="135" t="s">
        <v>68</v>
      </c>
      <c r="G16" s="135" t="s">
        <v>275</v>
      </c>
      <c r="H16" s="62" t="s">
        <v>186</v>
      </c>
      <c r="I16" s="63">
        <v>10</v>
      </c>
      <c r="J16" s="63">
        <v>10</v>
      </c>
      <c r="K16" s="63">
        <v>10</v>
      </c>
      <c r="L16" s="41"/>
      <c r="M16" s="41"/>
      <c r="N16" s="41"/>
      <c r="O16" s="41"/>
      <c r="P16" s="62"/>
      <c r="Q16" s="41"/>
      <c r="R16" s="221"/>
      <c r="S16" s="35"/>
      <c r="T16" s="35"/>
      <c r="U16" s="35"/>
      <c r="V16" s="35"/>
      <c r="W16" s="35"/>
    </row>
    <row r="17" ht="25" customHeight="1" spans="1:23">
      <c r="A17" s="135" t="s">
        <v>318</v>
      </c>
      <c r="B17" s="135" t="s">
        <v>322</v>
      </c>
      <c r="C17" s="135" t="s">
        <v>321</v>
      </c>
      <c r="D17" s="135" t="s">
        <v>47</v>
      </c>
      <c r="E17" s="135" t="s">
        <v>67</v>
      </c>
      <c r="F17" s="135" t="s">
        <v>68</v>
      </c>
      <c r="G17" s="135" t="s">
        <v>323</v>
      </c>
      <c r="H17" s="62" t="s">
        <v>190</v>
      </c>
      <c r="I17" s="63">
        <v>12</v>
      </c>
      <c r="J17" s="63">
        <v>12</v>
      </c>
      <c r="K17" s="63">
        <v>12</v>
      </c>
      <c r="L17" s="41"/>
      <c r="M17" s="41"/>
      <c r="N17" s="41"/>
      <c r="O17" s="41"/>
      <c r="P17" s="62"/>
      <c r="Q17" s="41"/>
      <c r="R17" s="221"/>
      <c r="S17" s="35"/>
      <c r="T17" s="35"/>
      <c r="U17" s="35"/>
      <c r="V17" s="35"/>
      <c r="W17" s="35"/>
    </row>
    <row r="18" ht="25" customHeight="1" spans="1:23">
      <c r="A18" s="135" t="s">
        <v>318</v>
      </c>
      <c r="B18" s="135" t="s">
        <v>322</v>
      </c>
      <c r="C18" s="135" t="s">
        <v>321</v>
      </c>
      <c r="D18" s="135" t="s">
        <v>47</v>
      </c>
      <c r="E18" s="135" t="s">
        <v>67</v>
      </c>
      <c r="F18" s="135" t="s">
        <v>68</v>
      </c>
      <c r="G18" s="135" t="s">
        <v>273</v>
      </c>
      <c r="H18" s="62" t="s">
        <v>191</v>
      </c>
      <c r="I18" s="63">
        <v>8.9</v>
      </c>
      <c r="J18" s="63">
        <v>8.9</v>
      </c>
      <c r="K18" s="63">
        <v>8.9</v>
      </c>
      <c r="L18" s="41"/>
      <c r="M18" s="41"/>
      <c r="N18" s="41"/>
      <c r="O18" s="41"/>
      <c r="P18" s="62"/>
      <c r="Q18" s="41"/>
      <c r="R18" s="221"/>
      <c r="S18" s="35"/>
      <c r="T18" s="35"/>
      <c r="U18" s="35"/>
      <c r="V18" s="35"/>
      <c r="W18" s="35"/>
    </row>
    <row r="19" ht="25" customHeight="1" spans="1:23">
      <c r="A19" s="135" t="s">
        <v>318</v>
      </c>
      <c r="B19" s="135" t="s">
        <v>322</v>
      </c>
      <c r="C19" s="135" t="s">
        <v>321</v>
      </c>
      <c r="D19" s="135" t="s">
        <v>47</v>
      </c>
      <c r="E19" s="135" t="s">
        <v>67</v>
      </c>
      <c r="F19" s="135" t="s">
        <v>68</v>
      </c>
      <c r="G19" s="135" t="s">
        <v>274</v>
      </c>
      <c r="H19" s="62" t="s">
        <v>194</v>
      </c>
      <c r="I19" s="63">
        <v>18</v>
      </c>
      <c r="J19" s="63">
        <v>18</v>
      </c>
      <c r="K19" s="63">
        <v>18</v>
      </c>
      <c r="L19" s="41"/>
      <c r="M19" s="41"/>
      <c r="N19" s="41"/>
      <c r="O19" s="41"/>
      <c r="P19" s="62"/>
      <c r="Q19" s="41"/>
      <c r="R19" s="221"/>
      <c r="S19" s="35"/>
      <c r="T19" s="35"/>
      <c r="U19" s="35"/>
      <c r="V19" s="35"/>
      <c r="W19" s="35"/>
    </row>
    <row r="20" ht="25" customHeight="1" spans="1:23">
      <c r="A20" s="135" t="s">
        <v>318</v>
      </c>
      <c r="B20" s="135" t="s">
        <v>322</v>
      </c>
      <c r="C20" s="135" t="s">
        <v>321</v>
      </c>
      <c r="D20" s="135" t="s">
        <v>47</v>
      </c>
      <c r="E20" s="135" t="s">
        <v>67</v>
      </c>
      <c r="F20" s="135" t="s">
        <v>68</v>
      </c>
      <c r="G20" s="135" t="s">
        <v>324</v>
      </c>
      <c r="H20" s="62" t="s">
        <v>196</v>
      </c>
      <c r="I20" s="63">
        <v>62.32</v>
      </c>
      <c r="J20" s="63">
        <v>62.32</v>
      </c>
      <c r="K20" s="63">
        <v>62.32</v>
      </c>
      <c r="L20" s="41"/>
      <c r="M20" s="41"/>
      <c r="N20" s="41"/>
      <c r="O20" s="41"/>
      <c r="P20" s="62"/>
      <c r="Q20" s="41"/>
      <c r="R20" s="221"/>
      <c r="S20" s="35"/>
      <c r="T20" s="35"/>
      <c r="U20" s="35"/>
      <c r="V20" s="35"/>
      <c r="W20" s="35"/>
    </row>
    <row r="21" ht="25" customHeight="1" spans="1:23">
      <c r="A21" s="135" t="s">
        <v>318</v>
      </c>
      <c r="B21" s="135" t="s">
        <v>322</v>
      </c>
      <c r="C21" s="135" t="s">
        <v>321</v>
      </c>
      <c r="D21" s="135" t="s">
        <v>47</v>
      </c>
      <c r="E21" s="135" t="s">
        <v>67</v>
      </c>
      <c r="F21" s="135" t="s">
        <v>68</v>
      </c>
      <c r="G21" s="135" t="s">
        <v>325</v>
      </c>
      <c r="H21" s="62" t="s">
        <v>199</v>
      </c>
      <c r="I21" s="63">
        <v>13</v>
      </c>
      <c r="J21" s="63">
        <v>13</v>
      </c>
      <c r="K21" s="63">
        <v>13</v>
      </c>
      <c r="L21" s="41"/>
      <c r="M21" s="41"/>
      <c r="N21" s="41"/>
      <c r="O21" s="41"/>
      <c r="P21" s="62"/>
      <c r="Q21" s="41"/>
      <c r="R21" s="221"/>
      <c r="S21" s="35"/>
      <c r="T21" s="35"/>
      <c r="U21" s="35"/>
      <c r="V21" s="35"/>
      <c r="W21" s="35"/>
    </row>
    <row r="22" ht="25" customHeight="1" spans="1:23">
      <c r="A22" s="135" t="s">
        <v>318</v>
      </c>
      <c r="B22" s="135" t="s">
        <v>322</v>
      </c>
      <c r="C22" s="135" t="s">
        <v>321</v>
      </c>
      <c r="D22" s="135" t="s">
        <v>47</v>
      </c>
      <c r="E22" s="135" t="s">
        <v>67</v>
      </c>
      <c r="F22" s="135" t="s">
        <v>68</v>
      </c>
      <c r="G22" s="135" t="s">
        <v>326</v>
      </c>
      <c r="H22" s="62" t="s">
        <v>215</v>
      </c>
      <c r="I22" s="63">
        <v>3</v>
      </c>
      <c r="J22" s="63">
        <v>3</v>
      </c>
      <c r="K22" s="63">
        <v>3</v>
      </c>
      <c r="L22" s="41"/>
      <c r="M22" s="41"/>
      <c r="N22" s="41"/>
      <c r="O22" s="41"/>
      <c r="P22" s="62"/>
      <c r="Q22" s="41"/>
      <c r="R22" s="221"/>
      <c r="S22" s="35"/>
      <c r="T22" s="35"/>
      <c r="U22" s="35"/>
      <c r="V22" s="35"/>
      <c r="W22" s="35"/>
    </row>
    <row r="23" ht="25" customHeight="1" spans="1:23">
      <c r="A23" s="210" t="s">
        <v>97</v>
      </c>
      <c r="B23" s="211"/>
      <c r="C23" s="211"/>
      <c r="D23" s="211"/>
      <c r="E23" s="211"/>
      <c r="F23" s="211"/>
      <c r="G23" s="211"/>
      <c r="H23" s="40"/>
      <c r="I23" s="63">
        <v>199</v>
      </c>
      <c r="J23" s="63">
        <v>199</v>
      </c>
      <c r="K23" s="63">
        <v>199</v>
      </c>
      <c r="L23" s="41"/>
      <c r="M23" s="41"/>
      <c r="N23" s="41"/>
      <c r="O23" s="41"/>
      <c r="P23" s="41"/>
      <c r="Q23" s="41"/>
      <c r="R23" s="221"/>
      <c r="S23" s="35"/>
      <c r="T23" s="35"/>
      <c r="U23" s="35"/>
      <c r="V23" s="35"/>
      <c r="W23" s="35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57638888888889" right="0.357638888888889" top="1" bottom="1" header="0.5" footer="0.5"/>
  <pageSetup paperSize="9" scale="70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徐芬</cp:lastModifiedBy>
  <dcterms:created xsi:type="dcterms:W3CDTF">2024-01-25T06:54:00Z</dcterms:created>
  <dcterms:modified xsi:type="dcterms:W3CDTF">2024-07-19T08:37:46Z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404E319F60CB4F0F845621C68E7390D3_12</vt:lpwstr>
  </property>
</Properties>
</file>