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5"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'项目支出绩效目标表（本级下达）05-2'!$A:$A,'项目支出绩效目标表（本级下达）05-2'!$1:$1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C11" authorId="0">
      <text>
        <r>
          <rPr>
            <sz val="10"/>
            <rFont val="宋体"/>
            <charset val="134"/>
          </rPr>
          <t xml:space="preserve">错敏词:支出工
推荐修改:工支出
上下文:
行政人员支出工资
问题类型:字词顺序颠倒
严重程度:轻微
</t>
        </r>
      </text>
    </comment>
    <comment ref="C12" authorId="0">
      <text>
        <r>
          <rPr>
            <sz val="10"/>
            <rFont val="宋体"/>
            <charset val="134"/>
          </rPr>
          <t xml:space="preserve">错敏词:支出工资
推荐修改:工资支出
上下文:
事业人员支出工资
问题类型:字词顺序颠倒
严重程度:轻微
</t>
        </r>
      </text>
    </comment>
    <comment ref="C13" authorId="0">
      <text>
        <r>
          <rPr>
            <sz val="10"/>
            <rFont val="宋体"/>
            <charset val="134"/>
          </rPr>
          <t xml:space="preserve">错敏词:支出工
推荐修改:工支出
上下文:
行政人员支出工资
问题类型:字词顺序颠倒
严重程度:轻微
</t>
        </r>
      </text>
    </comment>
    <comment ref="C14" authorId="0">
      <text>
        <r>
          <rPr>
            <sz val="10"/>
            <rFont val="宋体"/>
            <charset val="134"/>
          </rPr>
          <t xml:space="preserve">错敏词:支出工资
推荐修改:工资支出
上下文:
事业人员支出工资
问题类型:字词顺序颠倒
严重程度:轻微
</t>
        </r>
      </text>
    </comment>
    <comment ref="C17" authorId="0">
      <text>
        <r>
          <rPr>
            <sz val="10"/>
            <rFont val="宋体"/>
            <charset val="134"/>
          </rPr>
          <t xml:space="preserve">错敏词:支出工资
推荐修改:工资支出
上下文:
事业人员支出工资
问题类型:字词顺序颠倒
严重程度:轻微
</t>
        </r>
      </text>
    </comment>
    <comment ref="C18" authorId="0">
      <text>
        <r>
          <rPr>
            <sz val="10"/>
            <rFont val="宋体"/>
            <charset val="134"/>
          </rPr>
          <t xml:space="preserve">错敏词:支出工资
推荐修改:工资支出
上下文:
事业人员支出工资
问题类型:字词顺序颠倒
严重程度:轻微
</t>
        </r>
      </text>
    </comment>
    <comment ref="C19" authorId="0">
      <text>
        <r>
          <rPr>
            <sz val="10"/>
            <rFont val="宋体"/>
            <charset val="134"/>
          </rPr>
          <t xml:space="preserve">错敏词:支出工
推荐修改:工支出
上下文:
行政人员支出工资
问题类型:字词顺序颠倒
严重程度:轻微
</t>
        </r>
      </text>
    </comment>
    <comment ref="C20" authorId="0">
      <text>
        <r>
          <rPr>
            <sz val="10"/>
            <rFont val="宋体"/>
            <charset val="134"/>
          </rPr>
          <t xml:space="preserve">错敏词:支出工资
推荐修改:工资支出
上下文:
事业人员支出工资
问题类型:字词顺序颠倒
严重程度:轻微
</t>
        </r>
      </text>
    </comment>
    <comment ref="C67" authorId="0">
      <text>
        <r>
          <rPr>
            <sz val="10"/>
            <rFont val="宋体"/>
            <charset val="134"/>
          </rPr>
          <t xml:space="preserve">错敏词:支出工资
推荐修改:工资支出
上下文:
事业人员支出工资
问题类型:字词顺序颠倒
严重程度:轻微
</t>
        </r>
      </text>
    </comment>
    <comment ref="C68" authorId="0">
      <text>
        <r>
          <rPr>
            <sz val="10"/>
            <rFont val="宋体"/>
            <charset val="134"/>
          </rPr>
          <t xml:space="preserve">错敏词:支出工资
推荐修改:工资支出
上下文:
事业人员支出工资
问题类型:字词顺序颠倒
严重程度:轻微
</t>
        </r>
      </text>
    </comment>
    <comment ref="C69" authorId="0">
      <text>
        <r>
          <rPr>
            <sz val="10"/>
            <rFont val="宋体"/>
            <charset val="134"/>
          </rPr>
          <t xml:space="preserve">错敏词:支出工资
推荐修改:工资支出
上下文:
事业人员支出工资
问题类型:字词顺序颠倒
严重程度:轻微
</t>
        </r>
      </text>
    </comment>
    <comment ref="C70" authorId="0">
      <text>
        <r>
          <rPr>
            <sz val="10"/>
            <rFont val="宋体"/>
            <charset val="134"/>
          </rPr>
          <t xml:space="preserve">错敏词:支出工资
推荐修改:工资支出
上下文:
事业人员支出工资
问题类型:字词顺序颠倒
严重程度:轻微
</t>
        </r>
      </text>
    </comment>
    <comment ref="C71" authorId="0">
      <text>
        <r>
          <rPr>
            <sz val="10"/>
            <rFont val="宋体"/>
            <charset val="134"/>
          </rPr>
          <t xml:space="preserve">错敏词:支出工资
推荐修改:工资支出
上下文:
事业人员支出工资
问题类型:字词顺序颠倒
严重程度:轻微
</t>
        </r>
      </text>
    </comment>
    <comment ref="C102" authorId="0">
      <text>
        <r>
          <rPr>
            <sz val="10"/>
            <rFont val="宋体"/>
            <charset val="134"/>
          </rPr>
          <t xml:space="preserve">错敏词:支出工资
推荐修改:工资支出
上下文:
事业人员支出工资
问题类型:字词顺序颠倒
严重程度:轻微
</t>
        </r>
      </text>
    </comment>
    <comment ref="C103" authorId="0">
      <text>
        <r>
          <rPr>
            <sz val="10"/>
            <rFont val="宋体"/>
            <charset val="134"/>
          </rPr>
          <t xml:space="preserve">错敏词:支出工资
推荐修改:工资支出
上下文:
事业人员支出工资
问题类型:字词顺序颠倒
严重程度:轻微
</t>
        </r>
      </text>
    </comment>
    <comment ref="C104" authorId="0">
      <text>
        <r>
          <rPr>
            <sz val="10"/>
            <rFont val="宋体"/>
            <charset val="134"/>
          </rPr>
          <t xml:space="preserve">错敏词:支出工资
推荐修改:工资支出
上下文:
事业人员支出工资
问题类型:字词顺序颠倒
严重程度:轻微
</t>
        </r>
      </text>
    </comment>
    <comment ref="C105" authorId="0">
      <text>
        <r>
          <rPr>
            <sz val="10"/>
            <rFont val="宋体"/>
            <charset val="134"/>
          </rPr>
          <t xml:space="preserve">错敏词:支出工资
推荐修改:工资支出
上下文:
事业人员支出工资
问题类型:字词顺序颠倒
严重程度:轻微
</t>
        </r>
      </text>
    </comment>
    <comment ref="C106" authorId="0">
      <text>
        <r>
          <rPr>
            <sz val="10"/>
            <rFont val="宋体"/>
            <charset val="134"/>
          </rPr>
          <t xml:space="preserve">错敏词:支出工资
推荐修改:工资支出
上下文:
事业人员支出工资
问题类型:字词顺序颠倒
严重程度:轻微
</t>
        </r>
      </text>
    </comment>
  </commentList>
</comments>
</file>

<file path=xl/comments2.xml><?xml version="1.0" encoding="utf-8"?>
<comments xmlns="http://schemas.openxmlformats.org/spreadsheetml/2006/main">
  <authors>
    <author/>
  </authors>
  <commentList>
    <comment ref="C83"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84"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85"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86"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87"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88"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89"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0"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1"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2"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3"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4"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5"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C96"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97"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98"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99"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0"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1"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2"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3"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4"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5"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6"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7"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8"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09"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0"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1"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2"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3"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4"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5"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6"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7"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8"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C119"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List>
</comments>
</file>

<file path=xl/comments3.xml><?xml version="1.0" encoding="utf-8"?>
<comments xmlns="http://schemas.openxmlformats.org/spreadsheetml/2006/main">
  <authors>
    <author/>
  </authors>
  <commentList>
    <comment ref="K29" authorId="0">
      <text>
        <r>
          <rPr>
            <sz val="10"/>
            <rFont val="宋体"/>
            <charset val="134"/>
          </rPr>
          <t xml:space="preserve">错敏词:全面建设小康社会
推荐修改:全面建成小康社会
上下文:和产业发展，为“森林曲靖”建设注入强大活力。“十三五”是我国全面建设小康社会、全面深化改革和实现第一个“百年”目标的关键时期，是我省发展
问题类型:专用表述错误
严重程度:严重
</t>
        </r>
      </text>
    </comment>
    <comment ref="K30" authorId="0">
      <text>
        <r>
          <rPr>
            <sz val="10"/>
            <rFont val="宋体"/>
            <charset val="134"/>
          </rPr>
          <t xml:space="preserve">错敏词:全面建设小康社会
推荐修改:全面建成小康社会
上下文:和产业发展，为“森林曲靖”建设注入强大活力。“十三五”是我国全面建设小康社会、全面深化改革和实现第一个“百年”目标的关键时期，是我省发展
问题类型:专用表述错误
严重程度:严重
</t>
        </r>
      </text>
    </comment>
    <comment ref="C33" authorId="0">
      <text>
        <r>
          <rPr>
            <sz val="10"/>
            <rFont val="宋体"/>
            <charset val="134"/>
          </rPr>
          <t xml:space="preserve">错敏词:蓄积量
推荐修改:森林蓄积量
上下文:力争2019年森林覆盖率达46.5%，蓄积量6150万立方米，让人民群众和林农满意。
问题类型:少字
严重程度:轻微
</t>
        </r>
      </text>
    </comment>
    <comment ref="K37" authorId="0">
      <text>
        <r>
          <rPr>
            <sz val="10"/>
            <rFont val="宋体"/>
            <charset val="134"/>
          </rPr>
          <t xml:space="preserve">错敏词:全面建设小康社会
推荐修改:全面建成小康社会
上下文:和产业发展，为“森林曲靖”建设注入强大活力。“十三五”是我国全面建设小康社会、全面深化改革和实现第一个“百年”目标的关键时期，是我省发展
问题类型:专用表述错误
严重程度:严重
</t>
        </r>
      </text>
    </comment>
    <comment ref="F40" authorId="0">
      <text>
        <r>
          <rPr>
            <sz val="10"/>
            <rFont val="宋体"/>
            <charset val="134"/>
          </rPr>
          <t xml:space="preserve">错敏词:火灾受害控制率
推荐修改:火灾受灾害控制率
上下文:
森林火灾受害控制率
问题类型:少字
严重程度:轻微
</t>
        </r>
      </text>
    </comment>
    <comment ref="K40" authorId="0">
      <text>
        <r>
          <rPr>
            <sz val="10"/>
            <rFont val="宋体"/>
            <charset val="134"/>
          </rPr>
          <t xml:space="preserve">错敏词:成
推荐修改:建成
上下文:
成30套视频监控系统，有效地预防和控制全市森林火灾，最大限度减
问题类型:少字
严重程度:轻微
</t>
        </r>
      </text>
    </comment>
    <comment ref="C59" authorId="0">
      <text>
        <r>
          <rPr>
            <sz val="10"/>
            <rFont val="宋体"/>
            <charset val="134"/>
          </rPr>
          <t xml:space="preserve">错敏词:増
推荐修改:增
上下文:对基础设施开展维护修缮工作。二、紧紧围绕森林资源总量和质量双増长，同时更加述重民生的总体要求，从森林资源管护、人工造林、封
问题类型:常见错误
严重程度:一般
错敏词:更加述重民生
推荐修改:更加注重民生
上下文:开展维护修缮工作。二、紧紧围绕森林资源总量和质量双増长，同时更加述重民生的总体要求，从森林资源管护、人工造林、封山育林的人员、地块、
问题类型:错字/别字
严重程度:轻微
</t>
        </r>
      </text>
    </comment>
    <comment ref="C60" authorId="0">
      <text>
        <r>
          <rPr>
            <sz val="10"/>
            <rFont val="宋体"/>
            <charset val="134"/>
          </rPr>
          <t xml:space="preserve">错敏词:増
推荐修改:增
上下文:对基础设施开展维护修缮工作。二、紧紧围绕森林资源总量和质量双増长，同时更加述重民生的总体要求，从森林资源管护、人工造林、封
问题类型:常见错误
严重程度:一般
错敏词:更加述重民生
推荐修改:更加注重民生
上下文:开展维护修缮工作。二、紧紧围绕森林资源总量和质量双増长，同时更加述重民生的总体要求，从森林资源管护、人工造林、封山育林的人员、地块、
问题类型:错字/别字
严重程度:轻微
</t>
        </r>
      </text>
    </comment>
    <comment ref="C61" authorId="0">
      <text>
        <r>
          <rPr>
            <sz val="10"/>
            <rFont val="宋体"/>
            <charset val="134"/>
          </rPr>
          <t xml:space="preserve">错敏词:増
推荐修改:增
上下文:对基础设施开展维护修缮工作。二、紧紧围绕森林资源总量和质量双増长，同时更加述重民生的总体要求，从森林资源管护、人工造林、封
问题类型:常见错误
严重程度:一般
错敏词:更加述重民生
推荐修改:更加注重民生
上下文:开展维护修缮工作。二、紧紧围绕森林资源总量和质量双増长，同时更加述重民生的总体要求，从森林资源管护、人工造林、封山育林的人员、地块、
问题类型:错字/别字
严重程度:轻微
</t>
        </r>
      </text>
    </comment>
    <comment ref="C62" authorId="0">
      <text>
        <r>
          <rPr>
            <sz val="10"/>
            <rFont val="宋体"/>
            <charset val="134"/>
          </rPr>
          <t xml:space="preserve">错敏词:増
推荐修改:增
上下文:对基础设施开展维护修缮工作。二、紧紧围绕森林资源总量和质量双増长，同时更加述重民生的总体要求，从森林资源管护、人工造林、封
问题类型:常见错误
严重程度:一般
错敏词:更加述重民生
推荐修改:更加注重民生
上下文:开展维护修缮工作。二、紧紧围绕森林资源总量和质量双増长，同时更加述重民生的总体要求，从森林资源管护、人工造林、封山育林的人员、地块、
问题类型:错字/别字
严重程度:轻微
</t>
        </r>
      </text>
    </comment>
    <comment ref="C63" authorId="0">
      <text>
        <r>
          <rPr>
            <sz val="10"/>
            <rFont val="宋体"/>
            <charset val="134"/>
          </rPr>
          <t xml:space="preserve">错敏词:増
推荐修改:增
上下文:对基础设施开展维护修缮工作。二、紧紧围绕森林资源总量和质量双増长，同时更加述重民生的总体要求，从森林资源管护、人工造林、封
问题类型:常见错误
严重程度:一般
错敏词:更加述重民生
推荐修改:更加注重民生
上下文:开展维护修缮工作。二、紧紧围绕森林资源总量和质量双増长，同时更加述重民生的总体要求，从森林资源管护、人工造林、封山育林的人员、地块、
问题类型:错字/别字
严重程度:轻微
</t>
        </r>
      </text>
    </comment>
    <comment ref="C64" authorId="0">
      <text>
        <r>
          <rPr>
            <sz val="10"/>
            <rFont val="宋体"/>
            <charset val="134"/>
          </rPr>
          <t xml:space="preserve">错敏词:増
推荐修改:增
上下文:对基础设施开展维护修缮工作。二、紧紧围绕森林资源总量和质量双増长，同时更加述重民生的总体要求，从森林资源管护、人工造林、封
问题类型:常见错误
严重程度:一般
错敏词:更加述重民生
推荐修改:更加注重民生
上下文:开展维护修缮工作。二、紧紧围绕森林资源总量和质量双増长，同时更加述重民生的总体要求，从森林资源管护、人工造林、封山育林的人员、地块、
问题类型:错字/别字
严重程度:轻微
</t>
        </r>
      </text>
    </comment>
    <comment ref="K68" authorId="0">
      <text>
        <r>
          <rPr>
            <sz val="10"/>
            <rFont val="宋体"/>
            <charset val="134"/>
          </rPr>
          <t xml:space="preserve">错敏词:完成达到
推荐修改:完成率达到
上下文:
配套设施完成达到100%。配套设施完成率=（按计划完成配套设施的工程量/计划
问题类型:少字
严重程度:轻微
</t>
        </r>
      </text>
    </comment>
    <comment ref="K82" authorId="0">
      <text>
        <r>
          <rPr>
            <sz val="10"/>
            <rFont val="宋体"/>
            <charset val="134"/>
          </rPr>
          <t xml:space="preserve">错敏词:完成
推荐修改:null
上下文:
当期项目完成及时率100%完成/c
问题类型:多字
严重程度:轻微
</t>
        </r>
      </text>
    </comment>
    <comment ref="C89" authorId="0">
      <text>
        <r>
          <rPr>
            <sz val="10"/>
            <rFont val="宋体"/>
            <charset val="134"/>
          </rPr>
          <t xml:space="preserve">错敏词:洛手
推荐修改:落实
上下文:
认真贯彻洛手“预防为主、积极消灭”的森林草原防灭火方针，牢固树立“宁可十
问题类型:错字/别字
严重程度:轻微
</t>
        </r>
      </text>
    </comment>
    <comment ref="C90" authorId="0">
      <text>
        <r>
          <rPr>
            <sz val="10"/>
            <rFont val="宋体"/>
            <charset val="134"/>
          </rPr>
          <t xml:space="preserve">错敏词:洛手
推荐修改:落实
上下文:
认真贯彻洛手“预防为主、积极消灭”的森林草原防灭火方针，牢固树立“宁可十
问题类型:错字/别字
严重程度:轻微
</t>
        </r>
      </text>
    </comment>
    <comment ref="C91" authorId="0">
      <text>
        <r>
          <rPr>
            <sz val="10"/>
            <rFont val="宋体"/>
            <charset val="134"/>
          </rPr>
          <t xml:space="preserve">错敏词:洛手
推荐修改:落实
上下文:
认真贯彻洛手“预防为主、积极消灭”的森林草原防灭火方针，牢固树立“宁可十
问题类型:错字/别字
严重程度:轻微
</t>
        </r>
      </text>
    </comment>
    <comment ref="C92" authorId="0">
      <text>
        <r>
          <rPr>
            <sz val="10"/>
            <rFont val="宋体"/>
            <charset val="134"/>
          </rPr>
          <t xml:space="preserve">错敏词:洛手
推荐修改:落实
上下文:
认真贯彻洛手“预防为主、积极消灭”的森林草原防灭火方针，牢固树立“宁可十
问题类型:错字/别字
严重程度:轻微
</t>
        </r>
      </text>
    </comment>
    <comment ref="C93" authorId="0">
      <text>
        <r>
          <rPr>
            <sz val="10"/>
            <rFont val="宋体"/>
            <charset val="134"/>
          </rPr>
          <t xml:space="preserve">错敏词:洛手
推荐修改:落实
上下文:
认真贯彻洛手“预防为主、积极消灭”的森林草原防灭火方针，牢固树立“宁可十
问题类型:错字/别字
严重程度:轻微
</t>
        </r>
      </text>
    </comment>
    <comment ref="C94"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95"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96"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97"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98"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99"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
问题类型:日期时间错误
严重程度:一般
</t>
        </r>
      </text>
    </comment>
    <comment ref="C100"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101" authorId="0">
      <text>
        <r>
          <rPr>
            <sz val="10"/>
            <rFont val="宋体"/>
            <charset val="134"/>
          </rPr>
          <t xml:space="preserve">错敏词:2024年11月
推荐修改:2024年11月30日
上下文:，组织人员保养、维修器材、设备，确保森林防灭火工作正常开展。2024年11月中旬开始做准备工作，与民工签订防火隔离带修复工程合同，各林区
问题类型:日期时间错误
严重程度:一般
</t>
        </r>
      </text>
    </comment>
    <comment ref="C103"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C104"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C105"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C106"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C107"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C108"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C109" authorId="0">
      <text>
        <r>
          <rPr>
            <sz val="10"/>
            <rFont val="宋体"/>
            <charset val="134"/>
          </rPr>
          <t xml:space="preserve">错敏词:支持率
推荐修改:支持率达
上下文:家森林乡村建设，对森林城市创建成功后巩固与管护的公众满意度与支持率90%以上。
问题类型:少字
严重程度:轻微
</t>
        </r>
      </text>
    </comment>
    <comment ref="K109" authorId="0">
      <text>
        <r>
          <rPr>
            <sz val="10"/>
            <rFont val="宋体"/>
            <charset val="134"/>
          </rPr>
          <t xml:space="preserve">错敏词:成功
推荐修改:null
上下文:
对森林城市创建成功后巩固成功与管护的公众满意度与支持率90%以上/c
问题类型:多字
严重程度:轻微
</t>
        </r>
      </text>
    </comment>
    <comment ref="F113" authorId="0">
      <text>
        <r>
          <rPr>
            <sz val="10"/>
            <rFont val="宋体"/>
            <charset val="134"/>
          </rPr>
          <t xml:space="preserve">错敏词:群众满衣度
推荐修改:群众满意度
上下文:
人民群众满衣度
问题类型:错字/别字
严重程度:轻微
</t>
        </r>
      </text>
    </comment>
  </commentList>
</comments>
</file>

<file path=xl/comments4.xml><?xml version="1.0" encoding="utf-8"?>
<comments xmlns="http://schemas.openxmlformats.org/spreadsheetml/2006/main">
  <authors>
    <author/>
  </authors>
  <commentList>
    <comment ref="A8"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9"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0"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1"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2"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3"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4"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5"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6"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7"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8"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A19" authorId="0">
      <text>
        <r>
          <rPr>
            <sz val="10"/>
            <rFont val="宋体"/>
            <charset val="134"/>
          </rPr>
          <t xml:space="preserve">错敏词:下达对下中央财政
推荐修改:下达对中央财政
上下文:
提前下达对下中央财政林业草原生态保护恢复补助资金
问题类型:多字
严重程度:轻微
</t>
        </r>
      </text>
    </comment>
    <comment ref="G20" authorId="0">
      <text>
        <r>
          <rPr>
            <sz val="10"/>
            <rFont val="宋体"/>
            <charset val="134"/>
          </rPr>
          <t xml:space="preserve">错敏词:度机
推荐修改:度机制
上下文:
到2025年，全面建立林长制工作体系和森林资源保护发展制度机
问题类型:少字
严重程度:轻微
</t>
        </r>
      </text>
    </comment>
    <comment ref="A38"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39"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0"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1"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2"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3"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4"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5"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6"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 ref="A47" authorId="0">
      <text>
        <r>
          <rPr>
            <sz val="10"/>
            <rFont val="宋体"/>
            <charset val="134"/>
          </rPr>
          <t xml:space="preserve">错敏词:下达对下中央财政
推荐修改:下达对中央财政
上下文:
提前下达对下中央财政林业改革发展补助资金
问题类型:多字
严重程度:轻微
</t>
        </r>
      </text>
    </comment>
  </commentList>
</comments>
</file>

<file path=xl/sharedStrings.xml><?xml version="1.0" encoding="utf-8"?>
<sst xmlns="http://schemas.openxmlformats.org/spreadsheetml/2006/main" count="5407" uniqueCount="1086">
  <si>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</si>
  <si>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</si>
  <si>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</si>
  <si>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</si>
  <si>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</si>
  <si>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</si>
  <si>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</si>
  <si>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</si>
  <si>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</si>
  <si>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</si>
  <si>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</si>
  <si>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</si>
  <si>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</si>
  <si>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</si>
  <si>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</si>
  <si>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</si>
  <si>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</si>
  <si>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</si>
  <si>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</si>
  <si>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</si>
  <si>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</si>
  <si>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</si>
  <si>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</si>
  <si>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</si>
  <si>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</si>
  <si>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</si>
  <si>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</si>
  <si>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</si>
  <si>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</si>
  <si>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</si>
  <si>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</si>
  <si>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</si>
  <si>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</si>
  <si>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</si>
  <si>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</si>
  <si>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</si>
  <si>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</si>
  <si>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</si>
  <si>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</si>
  <si>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</si>
  <si>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</si>
  <si>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</si>
  <si>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</si>
  <si>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曲靖市林业和草原局</t>
  </si>
  <si>
    <t>169001</t>
  </si>
  <si>
    <t>169004</t>
  </si>
  <si>
    <t>曲靖市国有海寨林场</t>
  </si>
  <si>
    <t>169006</t>
  </si>
  <si>
    <t>曲靖面店坡联营林场</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</si>
  <si>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</si>
  <si>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</si>
  <si>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</si>
  <si>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</si>
  <si>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</si>
  <si>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</si>
  <si>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</si>
  <si>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</si>
  <si>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</si>
  <si>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</si>
  <si>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</si>
  <si>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</si>
  <si>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</si>
  <si>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</si>
  <si>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</si>
  <si>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</si>
  <si>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</si>
  <si>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</si>
  <si>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</si>
  <si>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</si>
  <si>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</si>
  <si>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</si>
  <si>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</si>
  <si>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</si>
  <si>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</si>
  <si>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</si>
  <si>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</si>
  <si>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</si>
  <si>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</si>
  <si>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</si>
  <si>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</si>
  <si>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</si>
  <si>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</si>
  <si>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</si>
  <si>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</si>
  <si>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</si>
  <si>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</si>
  <si>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</si>
  <si>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</si>
  <si>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</si>
  <si>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</si>
  <si>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</si>
  <si>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</si>
  <si>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</si>
  <si>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</si>
  <si>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</si>
  <si>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2110406</t>
  </si>
  <si>
    <t>自然保护地</t>
  </si>
  <si>
    <t>21105</t>
  </si>
  <si>
    <t>森林保护修护</t>
  </si>
  <si>
    <t>2110501</t>
  </si>
  <si>
    <t>森林管护</t>
  </si>
  <si>
    <t>2110502</t>
  </si>
  <si>
    <t>社会保险补助</t>
  </si>
  <si>
    <t>2110599</t>
  </si>
  <si>
    <t>其他森林保护修复支出</t>
  </si>
  <si>
    <t>21199</t>
  </si>
  <si>
    <t>其他节能环保支出</t>
  </si>
  <si>
    <t>2119999</t>
  </si>
  <si>
    <t>213</t>
  </si>
  <si>
    <t>农林水支出</t>
  </si>
  <si>
    <t>21302</t>
  </si>
  <si>
    <t>林业和草原</t>
  </si>
  <si>
    <t>2130201</t>
  </si>
  <si>
    <t>行政运行</t>
  </si>
  <si>
    <t>2130204</t>
  </si>
  <si>
    <t>事业机构</t>
  </si>
  <si>
    <t>2130205</t>
  </si>
  <si>
    <t>森林资源培育</t>
  </si>
  <si>
    <t>2130206</t>
  </si>
  <si>
    <t>技术推广与转化</t>
  </si>
  <si>
    <t>2130211</t>
  </si>
  <si>
    <t>动植物保护</t>
  </si>
  <si>
    <t>2130234</t>
  </si>
  <si>
    <t>林业草原防灾减灾</t>
  </si>
  <si>
    <t>2130299</t>
  </si>
  <si>
    <t>其他林业和草原支出</t>
  </si>
  <si>
    <t>21305</t>
  </si>
  <si>
    <t>巩固脱贫攻坚成果衔接乡村振兴</t>
  </si>
  <si>
    <t>2130599</t>
  </si>
  <si>
    <t>其他巩固脱贫攻坚成果衔接乡村振兴支出</t>
  </si>
  <si>
    <t>21399</t>
  </si>
  <si>
    <t>其他农林水支出</t>
  </si>
  <si>
    <t>2139999</t>
  </si>
  <si>
    <t>221</t>
  </si>
  <si>
    <t>住房保障支出</t>
  </si>
  <si>
    <t>22102</t>
  </si>
  <si>
    <t>住房改革支出</t>
  </si>
  <si>
    <t>2210201</t>
  </si>
  <si>
    <t>住房公积金</t>
  </si>
  <si>
    <t>230</t>
  </si>
  <si>
    <t>转移性支出</t>
  </si>
  <si>
    <t>23002</t>
  </si>
  <si>
    <t>一般性转移支付</t>
  </si>
  <si>
    <t>2300250</t>
  </si>
  <si>
    <t>节能环保共同财政事权转移支付支出</t>
  </si>
  <si>
    <t>2300252</t>
  </si>
  <si>
    <t>农林水共同财政事权转移支付支出</t>
  </si>
  <si>
    <t>合  计</t>
  </si>
  <si>
    <t>预算02-1表</t>
  </si>
  <si>
    <t>财政拨款收支预算总表</t>
  </si>
  <si>
    <t>单位名称：曲靖市林业和草原局</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</si>
  <si>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</si>
  <si>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</si>
  <si>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</si>
  <si>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</si>
  <si>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</si>
  <si>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</si>
  <si>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</si>
  <si>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</si>
  <si>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</si>
  <si>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</si>
  <si>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</si>
  <si>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</si>
  <si>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</si>
  <si>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</si>
  <si>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</si>
  <si>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</si>
  <si>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</si>
  <si>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</si>
  <si>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</si>
  <si>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</si>
  <si>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</si>
  <si>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</si>
  <si>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</si>
  <si>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</si>
  <si>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</si>
  <si>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</si>
  <si>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</si>
  <si>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</si>
  <si>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</si>
  <si>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</si>
  <si>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</si>
  <si>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</si>
  <si>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</si>
  <si>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</si>
  <si>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</si>
  <si>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</si>
  <si>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</si>
  <si>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</si>
  <si>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</si>
  <si>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</si>
  <si>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</si>
  <si>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</si>
  <si>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</si>
  <si>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</si>
  <si>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</si>
  <si>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</si>
  <si>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</si>
  <si>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</si>
  <si>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</si>
  <si>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</si>
  <si>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</si>
  <si>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</si>
  <si>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</si>
  <si>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</si>
  <si>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</si>
  <si>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</si>
  <si>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</si>
  <si>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</si>
  <si>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</si>
  <si>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</si>
  <si>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</si>
  <si>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</si>
  <si>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</si>
  <si>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</si>
  <si>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</si>
  <si>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</si>
  <si>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</si>
  <si>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</si>
  <si>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</si>
  <si>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</si>
  <si>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</si>
  <si>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</si>
  <si>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</si>
  <si>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</si>
  <si>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</si>
  <si>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</si>
  <si>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</si>
  <si>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</si>
  <si>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</si>
  <si>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</si>
  <si>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</si>
  <si>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</si>
  <si>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</si>
  <si>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</si>
  <si>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</si>
  <si>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</si>
  <si>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</si>
  <si>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</si>
  <si>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</si>
  <si>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</si>
  <si>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</si>
  <si>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</si>
  <si>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</si>
  <si>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</si>
  <si>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</si>
  <si>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</si>
  <si>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</si>
  <si>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</si>
  <si>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</si>
  <si>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</si>
  <si>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</si>
  <si>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</si>
  <si>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</si>
  <si>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</si>
  <si>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</si>
  <si>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</si>
  <si>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</si>
  <si>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</si>
  <si>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</si>
  <si>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</si>
  <si>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</si>
  <si>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</si>
  <si>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</si>
  <si>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</si>
  <si>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</si>
  <si>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</si>
  <si>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</si>
  <si>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</si>
  <si>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</si>
  <si>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</si>
  <si>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</si>
  <si>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</si>
  <si>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</si>
  <si>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</si>
  <si>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</si>
  <si>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</si>
  <si>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</si>
  <si>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</si>
  <si>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</si>
  <si>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</si>
  <si>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</si>
  <si>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</si>
  <si>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</si>
  <si>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</si>
  <si>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</si>
  <si>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</si>
  <si>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</si>
  <si>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</si>
  <si>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</si>
  <si>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</si>
  <si>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</si>
  <si>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</si>
  <si>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</si>
  <si>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</si>
  <si>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</si>
  <si>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</si>
  <si>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</si>
  <si>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</si>
  <si>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</si>
  <si>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</si>
  <si>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</si>
  <si>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</si>
  <si>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</si>
  <si>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</si>
  <si>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</si>
  <si>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</si>
  <si>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</si>
  <si>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</si>
  <si>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</si>
  <si>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</si>
  <si>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</si>
  <si>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</si>
  <si>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</si>
  <si>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</si>
  <si>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</si>
  <si>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</si>
  <si>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</si>
  <si>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</si>
  <si>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</si>
  <si>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</si>
  <si>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</si>
  <si>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</si>
  <si>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</si>
  <si>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</si>
  <si>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</si>
  <si>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</si>
  <si>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</si>
  <si>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</si>
  <si>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</si>
  <si>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</si>
  <si>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</si>
  <si>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</si>
  <si>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</si>
  <si>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</si>
  <si>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</si>
  <si>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</si>
  <si>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</si>
  <si>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</si>
  <si>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</si>
  <si>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</si>
  <si>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</si>
  <si>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</si>
  <si>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</si>
  <si>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</si>
  <si>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</si>
  <si>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</si>
  <si>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</si>
  <si>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</si>
  <si>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</si>
  <si>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</si>
  <si>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</si>
  <si>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</si>
  <si>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</si>
  <si>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</si>
  <si>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</si>
  <si>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</si>
  <si>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</si>
  <si>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</si>
  <si>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</si>
  <si>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</si>
  <si>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</si>
  <si>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</si>
  <si>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</si>
  <si>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</si>
  <si>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</si>
  <si>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</si>
  <si>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</si>
  <si>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</si>
  <si>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</si>
  <si>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</si>
  <si>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</si>
  <si>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</si>
  <si>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</si>
  <si>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</si>
  <si>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</si>
  <si>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</si>
  <si>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</si>
  <si>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</si>
  <si>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</si>
  <si>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</si>
  <si>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</si>
  <si>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</si>
  <si>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</si>
  <si>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</si>
  <si>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</si>
  <si>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</si>
  <si>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</si>
  <si>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</si>
  <si>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</si>
  <si>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</si>
  <si>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</si>
  <si>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</si>
  <si>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</si>
  <si>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</si>
  <si>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</si>
  <si>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</si>
  <si>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</si>
  <si>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</si>
  <si>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</si>
  <si>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</si>
  <si>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</si>
  <si>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</si>
  <si>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</si>
  <si>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</si>
  <si>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</si>
  <si>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</si>
  <si>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</si>
  <si>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</si>
  <si>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</si>
  <si>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</si>
  <si>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</si>
  <si>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</si>
  <si>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</si>
  <si>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</si>
  <si>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</si>
  <si>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</si>
  <si>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</si>
  <si>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</si>
  <si>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</si>
  <si>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</si>
  <si>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</si>
  <si>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530300210000000023087</t>
  </si>
  <si>
    <t>行政人员支出工资</t>
  </si>
  <si>
    <t>30101</t>
  </si>
  <si>
    <t>基本工资</t>
  </si>
  <si>
    <t>530300210000000023088</t>
  </si>
  <si>
    <t>事业人员支出工资</t>
  </si>
  <si>
    <t>30102</t>
  </si>
  <si>
    <t>津贴补贴</t>
  </si>
  <si>
    <t>530300231100001527969</t>
  </si>
  <si>
    <t>公务员基础绩效奖</t>
  </si>
  <si>
    <t>30103</t>
  </si>
  <si>
    <t>奖金</t>
  </si>
  <si>
    <t>530300241100002474194</t>
  </si>
  <si>
    <t>事业人员参照公务员规范后绩效奖</t>
  </si>
  <si>
    <t>30107</t>
  </si>
  <si>
    <t>绩效工资</t>
  </si>
  <si>
    <t>530300210000000023098</t>
  </si>
  <si>
    <t>社会保障缴费（养老保险）</t>
  </si>
  <si>
    <t>30108</t>
  </si>
  <si>
    <t>机关事业单位基本养老保险缴费</t>
  </si>
  <si>
    <t>530300210000000023095</t>
  </si>
  <si>
    <t>社会保障缴费（基本医疗保险）</t>
  </si>
  <si>
    <t>30110</t>
  </si>
  <si>
    <t>职工基本医疗保险缴费</t>
  </si>
  <si>
    <t>530300210000000023094</t>
  </si>
  <si>
    <t>社会保障缴费（工伤保险）</t>
  </si>
  <si>
    <t>30112</t>
  </si>
  <si>
    <t>其他社会保障缴费</t>
  </si>
  <si>
    <t>530300210000000023096</t>
  </si>
  <si>
    <t>社会保障缴费（生育保险）</t>
  </si>
  <si>
    <t>530300210000000023097</t>
  </si>
  <si>
    <t>社会保障缴费（失业保险）</t>
  </si>
  <si>
    <t>530300210000000023093</t>
  </si>
  <si>
    <t>社会保障缴费（附加商业险）</t>
  </si>
  <si>
    <t>530300210000000023101</t>
  </si>
  <si>
    <t>社会保障缴费（住房公积金）</t>
  </si>
  <si>
    <t>30113</t>
  </si>
  <si>
    <t>530300210000000023105</t>
  </si>
  <si>
    <t>公务用车运行维护费</t>
  </si>
  <si>
    <t>30231</t>
  </si>
  <si>
    <t>530300210000000023106</t>
  </si>
  <si>
    <t>30217</t>
  </si>
  <si>
    <t>530300210000000023116</t>
  </si>
  <si>
    <t>一般公用经费</t>
  </si>
  <si>
    <t>30229</t>
  </si>
  <si>
    <t>福利费</t>
  </si>
  <si>
    <t>530300210000000023113</t>
  </si>
  <si>
    <t>离休公用经费</t>
  </si>
  <si>
    <t>30201</t>
  </si>
  <si>
    <t>办公费</t>
  </si>
  <si>
    <t>530300210000000023115</t>
  </si>
  <si>
    <t>退休公用经费</t>
  </si>
  <si>
    <t>530300210000000023112</t>
  </si>
  <si>
    <t>会议费</t>
  </si>
  <si>
    <t>30215</t>
  </si>
  <si>
    <t>530300210000000023114</t>
  </si>
  <si>
    <t>培训费</t>
  </si>
  <si>
    <t>30216</t>
  </si>
  <si>
    <t>530300210000000023109</t>
  </si>
  <si>
    <t>工会经费</t>
  </si>
  <si>
    <t>30228</t>
  </si>
  <si>
    <t>530300210000000023110</t>
  </si>
  <si>
    <t>530300210000000023111</t>
  </si>
  <si>
    <t>公务出行租车经费</t>
  </si>
  <si>
    <t>30239</t>
  </si>
  <si>
    <t>其他交通费用</t>
  </si>
  <si>
    <t>530300210000000023107</t>
  </si>
  <si>
    <t>行政人员公务交通补贴</t>
  </si>
  <si>
    <t>530300210000000023102</t>
  </si>
  <si>
    <t>离休费</t>
  </si>
  <si>
    <t>30301</t>
  </si>
  <si>
    <t>30305</t>
  </si>
  <si>
    <t>生活补助</t>
  </si>
  <si>
    <t>530300241100002474195</t>
  </si>
  <si>
    <t>遗属生活补助资金</t>
  </si>
  <si>
    <t>530300210000000023089</t>
  </si>
  <si>
    <t>公务员医疗费</t>
  </si>
  <si>
    <t>30111</t>
  </si>
  <si>
    <t>公务员医疗补助缴费</t>
  </si>
  <si>
    <t>530300210000000023091</t>
  </si>
  <si>
    <t>离休人员医疗统筹费(行政)</t>
  </si>
  <si>
    <t>30307</t>
  </si>
  <si>
    <t>医疗费补助</t>
  </si>
  <si>
    <t>530300210000000023100</t>
  </si>
  <si>
    <t>退休公务员医疗费</t>
  </si>
  <si>
    <t>530300241100002326226</t>
  </si>
  <si>
    <t>其他人员支出</t>
  </si>
  <si>
    <t>30199</t>
  </si>
  <si>
    <t>其他工资福利支出</t>
  </si>
  <si>
    <t>530300210000000020915</t>
  </si>
  <si>
    <t>530300231100001518041</t>
  </si>
  <si>
    <t>530300210000000022043</t>
  </si>
  <si>
    <t>530300210000000022040</t>
  </si>
  <si>
    <t>530300210000000022039</t>
  </si>
  <si>
    <t>530300210000000022042</t>
  </si>
  <si>
    <t>530300210000000022038</t>
  </si>
  <si>
    <t>530300210000000022046</t>
  </si>
  <si>
    <t>530300210000000022060</t>
  </si>
  <si>
    <t>30203</t>
  </si>
  <si>
    <t>咨询费</t>
  </si>
  <si>
    <t>30205</t>
  </si>
  <si>
    <t>水费</t>
  </si>
  <si>
    <t>30206</t>
  </si>
  <si>
    <t>电费</t>
  </si>
  <si>
    <t>30207</t>
  </si>
  <si>
    <t>邮电费</t>
  </si>
  <si>
    <t>30211</t>
  </si>
  <si>
    <t>差旅费</t>
  </si>
  <si>
    <t>30213</t>
  </si>
  <si>
    <t>维修（护）费</t>
  </si>
  <si>
    <t>530300210000000022051</t>
  </si>
  <si>
    <t>30209</t>
  </si>
  <si>
    <t>物业管理费</t>
  </si>
  <si>
    <t>30299</t>
  </si>
  <si>
    <t>其他商品和服务支出</t>
  </si>
  <si>
    <t>30202</t>
  </si>
  <si>
    <t>印刷费</t>
  </si>
  <si>
    <t>30227</t>
  </si>
  <si>
    <t>委托业务费</t>
  </si>
  <si>
    <t>530300210000000022059</t>
  </si>
  <si>
    <t>530300210000000022058</t>
  </si>
  <si>
    <t>530300210000000022054</t>
  </si>
  <si>
    <t>530300210000000022055</t>
  </si>
  <si>
    <t>530300241100002448734</t>
  </si>
  <si>
    <t>530300210000000023061</t>
  </si>
  <si>
    <t>530300231100001514201</t>
  </si>
  <si>
    <t>530300210000000023071</t>
  </si>
  <si>
    <t>530300210000000023068</t>
  </si>
  <si>
    <t>530300210000000023067</t>
  </si>
  <si>
    <t>530300210000000023070</t>
  </si>
  <si>
    <t>530300210000000023066</t>
  </si>
  <si>
    <t>530300210000000023074</t>
  </si>
  <si>
    <t>530300210000000023086</t>
  </si>
  <si>
    <t>30226</t>
  </si>
  <si>
    <t>劳务费</t>
  </si>
  <si>
    <t>530300210000000023085</t>
  </si>
  <si>
    <t>530300210000000023084</t>
  </si>
  <si>
    <t>530300210000000023080</t>
  </si>
  <si>
    <t>530300210000000023081</t>
  </si>
  <si>
    <t>预算05-1表</t>
  </si>
  <si>
    <t>项目支出预算表（其他运转类.特定目标类项目）</t>
  </si>
  <si>
    <t>项目分类</t>
  </si>
  <si>
    <t>经济科目编码</t>
  </si>
  <si>
    <t>经济科目名称</t>
  </si>
  <si>
    <t>本年拨款</t>
  </si>
  <si>
    <t>其中：本次下达</t>
  </si>
  <si>
    <t>党政军义务植树及造林绿化补助经费</t>
  </si>
  <si>
    <t>专项业务类</t>
  </si>
  <si>
    <t>530300200000000000731</t>
  </si>
  <si>
    <t>林长制对下补助经费</t>
  </si>
  <si>
    <t>530300231100001301008</t>
  </si>
  <si>
    <t>39999</t>
  </si>
  <si>
    <t>林长制工作经费</t>
  </si>
  <si>
    <t>事业发展类</t>
  </si>
  <si>
    <t>530300221100000417664</t>
  </si>
  <si>
    <t>林长制信息化建设补助经费</t>
  </si>
  <si>
    <t>530300231100001328723</t>
  </si>
  <si>
    <t>林业保护与发展经费</t>
  </si>
  <si>
    <t>530300200000000000200</t>
  </si>
  <si>
    <t>31002</t>
  </si>
  <si>
    <t>办公设备购置</t>
  </si>
  <si>
    <t>绿美曲靖三年行动补助经费</t>
  </si>
  <si>
    <t>530300231100001333096</t>
  </si>
  <si>
    <t>森林防火三三制配套补助经费</t>
  </si>
  <si>
    <t>530300200000000001389</t>
  </si>
  <si>
    <t>森林防火三三制配套对下补助经费</t>
  </si>
  <si>
    <t>530300210000000001448</t>
  </si>
  <si>
    <t>森林防火视频监控系统建设补助经费</t>
  </si>
  <si>
    <t>530300200000000000661</t>
  </si>
  <si>
    <t>省级森林防火（对下）经费</t>
  </si>
  <si>
    <t>530300210000000026999</t>
  </si>
  <si>
    <t>省级森林防火经费</t>
  </si>
  <si>
    <t>530300210000000026998</t>
  </si>
  <si>
    <t>省级自然保护区管护经费</t>
  </si>
  <si>
    <t>530300241100002281079</t>
  </si>
  <si>
    <t>提前下达本级中央财政林业草原生态保护恢复补助资金</t>
  </si>
  <si>
    <t>530300231100001576224</t>
  </si>
  <si>
    <t>提前下达本级中央财政林业改革发展补助资金</t>
  </si>
  <si>
    <t>530300231100001576190</t>
  </si>
  <si>
    <t>30218</t>
  </si>
  <si>
    <t>专用材料费</t>
  </si>
  <si>
    <t>提前下达对下中央财政林业草原生态保护恢复补助资金</t>
  </si>
  <si>
    <t>530300231100001576227</t>
  </si>
  <si>
    <t>提前下达对下中央财政林业改革发展补助资金</t>
  </si>
  <si>
    <t>530300231100001576231</t>
  </si>
  <si>
    <t>贮木场下岗职工补助经费</t>
  </si>
  <si>
    <t>民生类</t>
  </si>
  <si>
    <t>530300200000000001227</t>
  </si>
  <si>
    <t>国有林场改革补助经费</t>
  </si>
  <si>
    <t>530300210000000018219</t>
  </si>
  <si>
    <t>国有林场改革巩固提升补助经费</t>
  </si>
  <si>
    <t>530300210000000018143</t>
  </si>
  <si>
    <t>31001</t>
  </si>
  <si>
    <t>房屋建筑物购建</t>
  </si>
  <si>
    <t>林长制补助经费</t>
  </si>
  <si>
    <t>530300231100001957045</t>
  </si>
  <si>
    <t>森林防火三三制配套经费</t>
  </si>
  <si>
    <t>530300210000000018321</t>
  </si>
  <si>
    <t>省级森林防火补助经费</t>
  </si>
  <si>
    <t>530300241100002502730</t>
  </si>
  <si>
    <t>中央财政林业草原生态保护恢复专项资金</t>
  </si>
  <si>
    <t>530300221100000799611</t>
  </si>
  <si>
    <t>中央财政衔接推进乡村振兴补助资金</t>
  </si>
  <si>
    <t>530300231100001539457</t>
  </si>
  <si>
    <t>巩固提升国家级森林城市建设补助经费</t>
  </si>
  <si>
    <t>530300241100002266720</t>
  </si>
  <si>
    <t>530300200000000002139</t>
  </si>
  <si>
    <t xml:space="preserve"> </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</si>
  <si>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</si>
  <si>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</si>
  <si>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</si>
  <si>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</si>
  <si>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</si>
  <si>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</si>
  <si>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</si>
  <si>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</si>
  <si>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</si>
  <si>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</si>
  <si>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</si>
  <si>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</si>
  <si>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一是认真执行“预防为主，积极消灭”的森林防火方针，坚决做到打早、打小、打了；二是加强森林防火预防和扑救、应急体系和地方森林消防队伍建设，全面提升森林火灾的综合防控能力，有力地保护森林资源和人民群众的生命财产安全；三是坚决完成各项指标任务，各项指标均控制在省级下达的指标范围内，通过省级考核；四是坚决管死野外火源，严防重特大森林火灾发生；五是巩固生态建设成果，加快生态文明建设步伐，促进全市经济发展和社会稳定。完成省人民政府下达的森林火灾防控预期成效具体为：1.年森林火灾受害率控制在1‰以内；2.年森林火灾当日扑灭率不低于98%；3.年森林火灾火案查处率不低于80%；4.年森林火灾次数不超过90次。</t>
  </si>
  <si>
    <t>产出指标</t>
  </si>
  <si>
    <t>数量指标</t>
  </si>
  <si>
    <t>有林地受害面积</t>
  </si>
  <si>
    <t>&lt;=</t>
  </si>
  <si>
    <t>677</t>
  </si>
  <si>
    <t>公顷</t>
  </si>
  <si>
    <t>定量指标</t>
  </si>
  <si>
    <t>完成森林防火防控目标，有效预防和控制森林火灾，保护全市森林资源安全。</t>
  </si>
  <si>
    <t>质量指标</t>
  </si>
  <si>
    <t>森林火灾次数</t>
  </si>
  <si>
    <t>90</t>
  </si>
  <si>
    <t>次</t>
  </si>
  <si>
    <t>火案查处率</t>
  </si>
  <si>
    <t>=</t>
  </si>
  <si>
    <t>80</t>
  </si>
  <si>
    <t>%</t>
  </si>
  <si>
    <t>定性指标</t>
  </si>
  <si>
    <t>当日扑灭率</t>
  </si>
  <si>
    <t>效益指标</t>
  </si>
  <si>
    <t>生态效益指标</t>
  </si>
  <si>
    <t>森林火灾受害率</t>
  </si>
  <si>
    <t>0.01</t>
  </si>
  <si>
    <t>满意度指标</t>
  </si>
  <si>
    <t>服务对象满意度指标</t>
  </si>
  <si>
    <t>群众满意度</t>
  </si>
  <si>
    <t>将省、州（市）、县（市、区）、乡、村五级林长和村组专管员、护林员于一体的“5+2”管理体系及其管辖责任区、任务目标、人员分工、考核指标、工作机制等落实到系统中，构建了目标明确、职责清晰、任务落地、全域覆盖、上下衔接、动态管理的林长制数据大屏。</t>
  </si>
  <si>
    <t>全域网格化管理</t>
  </si>
  <si>
    <t>100</t>
  </si>
  <si>
    <t>实现全域网格化动态化管理，做到林草资源全域动态保护</t>
  </si>
  <si>
    <t>强化生态资源保护</t>
  </si>
  <si>
    <t>&gt;=</t>
  </si>
  <si>
    <t>提高保护力度</t>
  </si>
  <si>
    <t>亩</t>
  </si>
  <si>
    <t>加强重要生态功能区和生态环境敏感脆弱区等区域的林草资源保护，严守生态保护红线，落实国土空间用途管制要求得满分，若达不到，根据实际情况扣分</t>
  </si>
  <si>
    <t>林草资源保护满意度</t>
  </si>
  <si>
    <t>是以保护发展森林等生态资源为目标，以压实地方党委政府领导干部责任为核心，以制度体系建设为保障，以监督考核为手段，构建由地方党委政府主要领导担任总林长，省、市、县、乡、村分级设立林（草）长，聚焦森林草原资源保护发展重点难点工作，实现党委领导、党政同责、属地负责、部门协同、全域覆盖、源头治理的长效责任体系。</t>
  </si>
  <si>
    <t>全年完成营造林15万亩，义务植树1700万株，完成草原修复治理11万亩，全市森林覆盖率达51.3%，草原综合植被盖度达86.2%，建成美丽村庄200个。</t>
  </si>
  <si>
    <t>完成营造林</t>
  </si>
  <si>
    <t>万亩</t>
  </si>
  <si>
    <t>全年完成15万亩营造林</t>
  </si>
  <si>
    <t>森林覆盖率</t>
  </si>
  <si>
    <t>51.3</t>
  </si>
  <si>
    <t>全市森林覆盖率51.3%</t>
  </si>
  <si>
    <t>满意度</t>
  </si>
  <si>
    <t>&gt;</t>
  </si>
  <si>
    <t>绿美行动人民满意度</t>
  </si>
  <si>
    <t>解决现有在职职工12人基本生活费，解决遗属生活困难补助费11人，每年按时发放在职职工12人基本生活费，遗属生活困难补助费11人，在职职工基本生活费每人每年 6750元  ，遗属生活困难补助费每人每年6225元，让人民群众满意</t>
  </si>
  <si>
    <t>　 人员落实</t>
  </si>
  <si>
    <t>解决现有在职职工13人基本生活费，解决遗属生活困难补助费10人</t>
  </si>
  <si>
    <t>人</t>
  </si>
  <si>
    <t>　 任务落实</t>
  </si>
  <si>
    <t>每年按时发放在职职工13人基本生活费，遗属生活困难补助费10人</t>
  </si>
  <si>
    <t>个</t>
  </si>
  <si>
    <t>　 金额落实</t>
  </si>
  <si>
    <t>在职职工基本生活费及工资每人每年 6750元  ，遗属生活困难补助</t>
  </si>
  <si>
    <t>元</t>
  </si>
  <si>
    <t>在职职工基本生活费及工资每人每年 6750元  ，遗属生活困难补助费每人每年6225元</t>
  </si>
  <si>
    <t>社会效益指标</t>
  </si>
  <si>
    <t>　 保障民心社会稳定</t>
  </si>
  <si>
    <t>95</t>
  </si>
  <si>
    <t>　 职工基本生活费得到保障</t>
  </si>
  <si>
    <t>解决现有在职职工13人基本生活费，解决遗属生活困难补助费10人。</t>
  </si>
  <si>
    <t>植树造林，绿化祖国，是改善生态环境、实现经济社会可持续发展、造福子孙后代的伟大事业。党的十一届三中全会以来，党中央、全国人大、国务院先后制定了一系列造林绿化的方针政策和法律法规。把绿化国土、保护环境确立为基本国策。根据《国务院关于开展全民义务植树运动的实施办法》要求，全市适龄公民每人每年植树3-5株的要求，组织开展全民义务植树。</t>
  </si>
  <si>
    <t>义务植树株树</t>
  </si>
  <si>
    <t>1300</t>
  </si>
  <si>
    <t>株</t>
  </si>
  <si>
    <t xml:space="preserve">每年义务植树基地栽植数量不低于1300株 </t>
  </si>
  <si>
    <t>义务植树尽责率</t>
  </si>
  <si>
    <t>90%</t>
  </si>
  <si>
    <t xml:space="preserve"> 全市适龄公民每人每年植树3-5株的要求，组织开展全民义务植树。</t>
  </si>
  <si>
    <t>义务植树成活率</t>
  </si>
  <si>
    <t>85%</t>
  </si>
  <si>
    <t xml:space="preserve">每年栽植的苗木的成活率要保证85%以上 </t>
  </si>
  <si>
    <t>社会满意度</t>
  </si>
  <si>
    <t xml:space="preserve"> 每年义务植树社会满意度要达到90%以上</t>
  </si>
  <si>
    <t>预计完成营造林完成68.6万亩，其中：新一轮退耕还林项目6万亩，森林抚育项目13万亩，核桃提质增效项目8万亩，低效林改造项目3万亩，天保公益林建设项目2.3万亩，木本油料基地建设3万亩，中央造林补贴项目12万亩，陡坡地治理项目2.3万亩，防护林0.4万亩，石漠化治理18.6万亩。森林蓄积量达6300万立方米，林业产值达97亿元，森林覆盖率达47%.力争2019年森林覆盖率达46.5%，蓄积量6150万立方米，让人民群众和林农满意。</t>
  </si>
  <si>
    <t>　 活立木蓄积量</t>
  </si>
  <si>
    <t>6300</t>
  </si>
  <si>
    <t>立方米</t>
  </si>
  <si>
    <t>曲靖市委、市政府出台了《中共曲靖市委 曲靖市人民政府关于加快林业发展建设森林曲靖的决定》，2014年7月，出台了《中共曲靖市委 曲靖市人民政府关于开展三年城乡绿化攻坚行动的意见》和曲靖市人民政府印发了《开展三年城乡绿化攻坚行动（2014-2016）实施方案》，科学合理制定建设目标，每年安排2000多万元用于生态建设和产业发展，为“森林曲靖”建设注入强大活力。“十三五”是我国全面建设小康社会、全面深化改革和实现第一个“百年”目标的关键时期，是我省发展生态林业、民生林业，推进生态文明建设的重要战略机遇期，也是全市建设“森林曲靖”，争当全省生态文明建设排头兵的关键期。</t>
  </si>
  <si>
    <t>　 完成营造林</t>
  </si>
  <si>
    <t>330万</t>
  </si>
  <si>
    <t>当年森林成活率</t>
  </si>
  <si>
    <t>85</t>
  </si>
  <si>
    <t>为加强天然林资源保护工程财政专项资金管理，提高资金使用效益，保障工程顺利实施，根据《中华人民共和国预算法》和国务院批准的《长江上游、黄河上中游地区天然林资源保护工程二期实施方案》和《东北、内蒙古等重点国有林区天然林资源保护工程二期实施方案》，财政部、国家林业局对2006年印发的《天然林保护工程财政专项资金管理规定》进行修改。</t>
  </si>
  <si>
    <t>有害生物成灾率</t>
  </si>
  <si>
    <t>0.4</t>
  </si>
  <si>
    <t>行业标准：数据通过林业有害生物防治检预局统计数据获取</t>
  </si>
  <si>
    <t>行业标准：数据通过防火部门统计数据获取</t>
  </si>
  <si>
    <t>当年造林完成率</t>
  </si>
  <si>
    <t>时效指标</t>
  </si>
  <si>
    <t>按时完成营造林</t>
  </si>
  <si>
    <t>2022年12月31日</t>
  </si>
  <si>
    <t>年-月-日</t>
  </si>
  <si>
    <t>可持续影响指标</t>
  </si>
  <si>
    <t>　 森林覆盖率</t>
  </si>
  <si>
    <t>46.5％</t>
  </si>
  <si>
    <t>　 群众满意度</t>
  </si>
  <si>
    <t>根据云政发[2016]26号，从2024年开始，2017年采用政府购买服务实施的“互联网+”森林防火视频监控项目7年服务期已满，初步估算每年需72万元的传输运维费用，在进入防期前需要进行重新招标采购，已经建成的30套森林防火智能语音卡口每年需要3万元的运维费，列入视频监控系统运维一并进行招标采购，两项共需资金75万元，为确保系统能正常运行，今年需预算资金75万元，有效地预防和控制全市森林火灾，最大限度减少森林火灾损失，确保人民群众生命财产和生态安全，力争全市年度森林火灾受害率控制在0.9‰以内、森林火灾当日扑灭率达100%、年度森林火灾次数不超过86次。</t>
  </si>
  <si>
    <t>全市各县（市、区）共建视频监控系统</t>
  </si>
  <si>
    <t>30</t>
  </si>
  <si>
    <t>套</t>
  </si>
  <si>
    <t>建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t>
  </si>
  <si>
    <t>系统正常运行率</t>
  </si>
  <si>
    <t>森林火灾受害控制率</t>
  </si>
  <si>
    <t>0.09</t>
  </si>
  <si>
    <t>成30套视频监控系统，有效地预防和控制全市森林火灾，最大限度减少森林火灾损失，确保人民群众生命财产和生态安全，力争全市年度森林火灾受害率控制在0.9‰以内，力争森林火灾当日扑灭率达100%。年度森林火灾次数不超过86次。</t>
  </si>
  <si>
    <t>空气质量有所提升</t>
  </si>
  <si>
    <t>作用明显</t>
  </si>
  <si>
    <t>社会公众满意度</t>
  </si>
  <si>
    <t>95%</t>
  </si>
  <si>
    <t>年</t>
  </si>
  <si>
    <t>根据曲靖市委机构编制委员会关于印发《曲靖市机关事业单位编外聘用人员清理规范实施方案》的通知，确定我单位编外人员数量及发放标准。</t>
  </si>
  <si>
    <t>编外人员数</t>
  </si>
  <si>
    <t>按时完成发放</t>
  </si>
  <si>
    <t>缓解社会压力</t>
  </si>
  <si>
    <t>让人员满意</t>
  </si>
  <si>
    <t>坚决完成各项指标任务，各项指标均控制在省级下达的指标范围内，通过省级考核；坚决管死野外火源，严防重特大森林火灾发生。年度森林火灾受害率控制在0.9‰以内，年度当日扑灭率为98%，年度火案查处率不低于80%，年度森林火灾次数不超过86次。严格完成各项指标任务。坚决控制在指标任务内，坚决完成任务。完成森林防火防控目标，有效预防和控制森林火灾，保护全市森林资源安全，让人民群众满意。</t>
  </si>
  <si>
    <t>年度森林火灾受害面积</t>
  </si>
  <si>
    <t>1134.7</t>
  </si>
  <si>
    <t>防火宣传率</t>
  </si>
  <si>
    <t>火灾当日扑灭率</t>
  </si>
  <si>
    <t>98</t>
  </si>
  <si>
    <t>附近居民满意度</t>
  </si>
  <si>
    <t>全面建立林长制组织体系，成立林长制工作领导小组，设立四级林长，建立工作机构。划定林长责任区，乡、村两级出台工作方案或工作计划。层层落实责任，细化工作任务，制定出台林长工作督查、考核等一系列制度，全面推行林长制，让人民群众和林农满意。</t>
  </si>
  <si>
    <t>根据《云南省林业和草原局关于印发2020年森林督查暨森林资源管理“一张图”年度更新等六项工作方案及相关操作细则的通知》（云林资源〔2020〕6号）要求空
根据《云南省林业和草原局关于印发2020年森林督查暨森林资源管理“一张图”年度更新等六项工作方案及相关操作细则的通知》（云林资源〔2020〕6号）要求空
根据《云南省林业和草原局关于印发2020年森林督查暨森林资源管理“一张图”年度更新等六项工作方案及相关操作细则的通知》（云林资源〔2020〕6号）要求空</t>
  </si>
  <si>
    <t>50.1</t>
  </si>
  <si>
    <t>市域森林覆盖率达50.1%</t>
  </si>
  <si>
    <t>草原综合植被盖度</t>
  </si>
  <si>
    <t>84.5</t>
  </si>
  <si>
    <t>草原综合植被盖度达84.5%</t>
  </si>
  <si>
    <t>湿地保护率</t>
  </si>
  <si>
    <t>47.5</t>
  </si>
  <si>
    <t>湿地保护率达47.5%</t>
  </si>
  <si>
    <t>减少水土流失效果</t>
  </si>
  <si>
    <t>成效明显
空</t>
  </si>
  <si>
    <t>《云南省财政厅云南省林业和草原局关于提前下达2020年中央林业草原生态保护恢复资金的通知》空</t>
  </si>
  <si>
    <t>根据《中共中央办公厅、国务院办公厅印发关于全面推行林长制的实施意见的通知》（厅字【2020】34号）精神，全面提升森林和草原等生态系统功能，加快推进全国生态文明建设排头兵和美丽云南建设。</t>
  </si>
  <si>
    <t>2023年海寨林场预计非税收入77万元，返还35万元，用于解决林区管护站点维修建设及其他国有林场改革费用。
一、林区基础设施建设及修缮：海寨林场7个林区管护站点房屋以及林区道路年久失修，严重影响职工生产生活，同时对森林防火工作埋下较大安全隐患，2024年在经费有保障的条件下逐步对基础设施开展维护修缮工作。
二、紧紧围绕森林资源总量和质量双増长，同时更加述重民生的总体要求，从森林资源管护、人工造林、封山育林的人员、地块、措施、经费和就业等方面进行全面清査、落实，保障生态效益、社会效益和经济效益。</t>
  </si>
  <si>
    <t>工程建设数</t>
  </si>
  <si>
    <t>个/标段</t>
  </si>
  <si>
    <t>反映工程设计实现的功能数量或工程的相对独立单元的数量。</t>
  </si>
  <si>
    <t>项目验收合格率</t>
  </si>
  <si>
    <t>反映项目验收情况。
竣工验收合格率=（验收合格单元工程数量/完工单元工程总数）×100%。</t>
  </si>
  <si>
    <t>项目工程工期控制率</t>
  </si>
  <si>
    <t>反映工期控制情况。
工期控制率=实际工期/计划工期×100%。</t>
  </si>
  <si>
    <t>工程建设及时率</t>
  </si>
  <si>
    <t>确保工程建设及时开工</t>
  </si>
  <si>
    <t>项目工程建设综合使用率</t>
  </si>
  <si>
    <t>反映设施建成后的利用、使用的情况。
综合使用率=（投入使用的基础建设工程建设内容/完成建设内容）*100%</t>
  </si>
  <si>
    <t>受益对象满意率</t>
  </si>
  <si>
    <t>调查人群中对设施建设或设施运行的满意度。
受益人群覆盖率=（调查人群中对设施建设或设施运行的人数/问卷调查人数）*100%</t>
  </si>
  <si>
    <t>一、对海寨林场三宝科技服务用房及危旧房改造项目进行全面排查，督促施工方加快项目进度；
1)2023年6月1日组建三宝科技服务用房工作专班。
2)2023年6月1日制定了《海寨林场关于三宝基地建设的推进计划》。
3)组建专班推进工作以来，督促完成内外墙毛粉、窗子安装及毛粉包边角工作。
二、持续按照制定的案措施和项目推进计划推进项目建设，并积极与相关部门协调沟通，确保项目尽快竣工验收，剩余工程量进度计划如下；
1)2023年10月-12月底，督促完成内外墙漆粉刷工作。
2)2024年1月-5月底，督促完成水电安装工作。
3)2024年5月-11月底，督促完成灯具、开关插座、卫生洁具、防火门及实木门安装工作。
4)2024年12月底，组织初验。                   
三、对购房职工进行安抚，加强与职工的沟通，及时解决职工反映的问题，维护社会稳定。</t>
  </si>
  <si>
    <t>工程总量</t>
  </si>
  <si>
    <t>9364.31</t>
  </si>
  <si>
    <t>平方米</t>
  </si>
  <si>
    <t>到第一季度，完成主体隔档墙和门窗及增加深基坑支护工程90%，到第二季度，完成主体室内外装修、供水电和消防管道工程90%，到第三季度，完成主体室内地面砖和墙面砖，吊顶和厨房设备工程90%，到第四季度，完成室外附属工程90%。</t>
  </si>
  <si>
    <t>主体工程完成率</t>
  </si>
  <si>
    <t>截止2021年底，尽量保证主体工程完成率达到95%。</t>
  </si>
  <si>
    <t>林业科技用房主体工程</t>
  </si>
  <si>
    <t>林业科技服务用房主体工程1个。</t>
  </si>
  <si>
    <t>配套设施完成率</t>
  </si>
  <si>
    <t>配套设施完成达到100%。
配套设施完成率=（按计划完成配套设施的工程量/计划完成配套设施工程量）*100%。</t>
  </si>
  <si>
    <t>竣工验收合格率</t>
  </si>
  <si>
    <t>争取项目验收合格。
竣工验收合格率=（验收合格单元工程数量/完工单元工程总数）×100%。</t>
  </si>
  <si>
    <t>工程完工率</t>
  </si>
  <si>
    <t>工程按计划完工。
计划完工率=实际完成工程项目个数/按计划应完成项目个数。</t>
  </si>
  <si>
    <t>开工及时率</t>
  </si>
  <si>
    <t>工程按计划开工。
项目按计划开工率=实际开工项目个数/按计划应开工项目个数×100%。</t>
  </si>
  <si>
    <t>完工及时性</t>
  </si>
  <si>
    <t>2020年12月31日</t>
  </si>
  <si>
    <t>工期控制按照计划实施。
工期控制率=实际工期/计划工期×100%。</t>
  </si>
  <si>
    <t>成本指标</t>
  </si>
  <si>
    <t>工程单位建设成本</t>
  </si>
  <si>
    <t>1960</t>
  </si>
  <si>
    <t>万元</t>
  </si>
  <si>
    <t>完成招投标范围内截止2020年底未完工程，室内招投标范围外增加工程以及室外增加配套工程。</t>
  </si>
  <si>
    <t>综合使用率</t>
  </si>
  <si>
    <t>设施建成后的利用、使用率达到100%。
综合使用率=（投入使用的基础建设工程建设内容/完成建设内容）*100%</t>
  </si>
  <si>
    <t>设计功能实现率</t>
  </si>
  <si>
    <t>建设项目设施设计功能的实现率达到100%。
设计功能实现率=（实际实现设计功能数/计划实现设计功能数）*100%</t>
  </si>
  <si>
    <t>受益人群覆盖率</t>
  </si>
  <si>
    <t>完成国有林场改革及森林经营目标。</t>
  </si>
  <si>
    <t>使用年限</t>
  </si>
  <si>
    <t>50</t>
  </si>
  <si>
    <t>通过工程设计使用年限反映可持续的效果。</t>
  </si>
  <si>
    <t>受益人群满意度</t>
  </si>
  <si>
    <t>调查人群中对设施建设或设施运行的满意度达到100%。</t>
  </si>
  <si>
    <t>一、劳务派遣制护林员服务项目：采用购买服务方式，由第三方公司通过劳务派遣用工形式委派50名护林员协助海寨林场2023年度森林防火工作，加大巡林护林，做好火源管控工作，杜绝火源入山，多措并举开展护林防火工作，加强森林资源巡护，最大程度提高护林防火效率。
二、智慧林场综合管理平台建设项目：利用云计算、物联网、移动互联网、大数据等新一代信息技术，构建集林草资源管理、灾害预警与应急管理等覆盖林草系统大部分日常业务为一体的运行平台，形成“一网监控、一屏可视、一图管理、一脑统筹”林草信息化发展新模式。
三、全面推行“林长制”体系实施项目：根据全市林长制工作推行任务要求，初步形成党政同责、责任明确、部门协同、齐抓共管、任务明确的林长制工作格局，相关制度框架体系基本形成。逐步建立林长制工作体系和森林资源保护发展制度机制，森林生态系统整体性功能稳步提升。</t>
  </si>
  <si>
    <t>智慧林场平台建设数</t>
  </si>
  <si>
    <t>建设智慧林场平台1个</t>
  </si>
  <si>
    <t>智慧林场平台信息化率</t>
  </si>
  <si>
    <t>智慧林场平台信息化率达到95%</t>
  </si>
  <si>
    <t>森林质量提升合格率</t>
  </si>
  <si>
    <t>森林质量提升合格率达到90%</t>
  </si>
  <si>
    <t>当期项目完成及时率</t>
  </si>
  <si>
    <t>当期项目完成及时率100%完成</t>
  </si>
  <si>
    <t>森林质量提升当期任务完成率</t>
  </si>
  <si>
    <t>森林质量提升当期任务完成率达到80%</t>
  </si>
  <si>
    <t>森林草原火灾防控能力</t>
  </si>
  <si>
    <t>森林草原火灾防控能力达到90%</t>
  </si>
  <si>
    <t>森林资源保护效果</t>
  </si>
  <si>
    <t>明显</t>
  </si>
  <si>
    <t>森林资源保护效果明显提升</t>
  </si>
  <si>
    <t>森林生态系统生态效益发挥</t>
  </si>
  <si>
    <t>森林生态系统生态效益发挥明显</t>
  </si>
  <si>
    <t>智慧林场平台使用满意度</t>
  </si>
  <si>
    <t>智慧林场平台使用满意度达到90%</t>
  </si>
  <si>
    <t>群众满意度达到80%</t>
  </si>
  <si>
    <t>认真贯彻洛手“预防为主、积极消灭”的森林草原防灭火方针，牢固树立“宁可十防九空，不可失防万一”的理念，根据《森林防火条例》、《云南省森林防火条例》和《曲靖市国有海寨林场森林草原防火实施办法》规定，组建扑火队伍，提高扑火队伍专业能力。一、加强森林防火工程建设，修复林区防火隔离带，提高林区对林火的控制能力，使森林火灾损失减少到最小。二、加强领导、强化责任，加强防火宣传教育工作。三、做好火源管控工作，杜绝火源入山。四、加强队伍专业能力，不断强化队伍物资保障，业务培训。五、多措并举开展护林防火工作，加强森林资源巡护，最大程度提高护林防火效率。</t>
  </si>
  <si>
    <t>专业（半专业）防火队伍建设数</t>
  </si>
  <si>
    <t>支</t>
  </si>
  <si>
    <t>防火物资储备任务完成及时率</t>
  </si>
  <si>
    <t>0.9</t>
  </si>
  <si>
    <t>森林防火宣传覆盖率</t>
  </si>
  <si>
    <t>林农对森林防火工作满意度</t>
  </si>
  <si>
    <t>按云南省森林和草原防灭火指挥部、曲靖市人民政府、曲靖市森林和草原防灭火指挥部、曲靖市林业和草原局的相关文件精神，林场森林防火工作严格完成各项指标任务，根据防火隔离带修复合同，每年在防火期到来以前，林场提前制定各项防火措施，组建场扑火队及林区应急分队，根据人员分工，组织全体防灭火人员进行防灭火知识培训，以及多次应急演练，同时制作防火宣传物资，在林区主要路口，重要地段宣传森林防火，并补充防灭火物资，组织人员保养、维修器材、设备，确保森林防灭火工作正常开展。2024年11月中旬开始做准备工作，与民工签订防火隔离带修复工程合同，各林区组织实施，指派专人跟班作业，负责质量监督和指导，场指挥部不定时组织人员对防火隔离带和应急通道修复情况进行抽查，严把质量关。按时、按质、按量完成曲靖市国有海寨林场366公里的防火隔离带、88公里防火应急通道修复工作，并在2024年12月25日前投入使用。让护林防火、森林生态效益持续增长，让群众、社会满意。</t>
  </si>
  <si>
    <t>修复防火隔离带长度、宽度</t>
  </si>
  <si>
    <t>长度：1098公里，宽度：平均宽度10米</t>
  </si>
  <si>
    <t>公里</t>
  </si>
  <si>
    <t>修复防火隔离带长度、宽度达标。长度：1098公里，宽度：平均宽度10米</t>
  </si>
  <si>
    <t>宣传工作覆盖面积</t>
  </si>
  <si>
    <t>对辖区范围内主要村庄、入山路口、风景名胜区、墓群、重点地段</t>
  </si>
  <si>
    <t>防灭火物资采购</t>
  </si>
  <si>
    <t>300</t>
  </si>
  <si>
    <t>件</t>
  </si>
  <si>
    <t>各级应当建立森林防火物资储备制度，储备必要的防火扑火物资，保证应对突发森林火灾的需要。</t>
  </si>
  <si>
    <t>对入山人员问卷调查中，对防火知识了解的程度和对林区防火宣传的氛围浓厚程度做评价。</t>
  </si>
  <si>
    <t>每年控制在1‰以内</t>
  </si>
  <si>
    <t>起</t>
  </si>
  <si>
    <t>每年不超过2起</t>
  </si>
  <si>
    <t>森林受灾面积</t>
  </si>
  <si>
    <t>150</t>
  </si>
  <si>
    <t>每年不超过150亩</t>
  </si>
  <si>
    <t>受益群众满意度</t>
  </si>
  <si>
    <t>对于失火行为，造成森林资源和其它损失的民事或刑事行为，要求查处率不低于90%</t>
  </si>
  <si>
    <t>根据《云南省林业和草原局关于开展国家森林乡村评价认定工作的通知》云林生态［2019］14号要求，为贯彻落实习近平总书记关于持续推进森林乡村建设的重要指示建设，加快乡村绿化美化、促进提升村容村貌、建设宜居乡村，持续推进国家森林乡村建设，对森林城市创建成功后巩固与管护的公众满意度与支持率90%以上。</t>
  </si>
  <si>
    <t>树冠覆盖率</t>
  </si>
  <si>
    <t>树冠覆盖率达25%以上</t>
  </si>
  <si>
    <t>苗木自给率</t>
  </si>
  <si>
    <t>苗木自给率达80％以上，并建有优良乡土绿化树种培育基地</t>
  </si>
  <si>
    <t xml:space="preserve">苗木自给率达80％以上，并建有优良乡土绿化树种培育基地
</t>
  </si>
  <si>
    <t>档案管理</t>
  </si>
  <si>
    <t>森林资源管理档案完整、规范，相关技术图件齐备，实现科学化、信</t>
  </si>
  <si>
    <t>卷</t>
  </si>
  <si>
    <t xml:space="preserve">森林资源管理档案完整、规范，相关技术图件齐备，实现科学化、信息化管理
</t>
  </si>
  <si>
    <t>古树名木管理</t>
  </si>
  <si>
    <t>古树名木保护率达100%</t>
  </si>
  <si>
    <t xml:space="preserve">古树名木挂牌保护率达100%
</t>
  </si>
  <si>
    <t>道路绿化</t>
  </si>
  <si>
    <t>林木绿化率达80％</t>
  </si>
  <si>
    <t xml:space="preserve">道路绿化中，其中林木绿化率达80％以上
</t>
  </si>
  <si>
    <t>市域森林覆盖率达到50%</t>
  </si>
  <si>
    <t xml:space="preserve">市域森林覆盖率达到50%
</t>
  </si>
  <si>
    <t>公众满意度与支持率</t>
  </si>
  <si>
    <t>公众态度群众满意度和支持率90%以上</t>
  </si>
  <si>
    <t xml:space="preserve">对森林城市创建成功后巩固成功与管护的公众满意度与支持率90%以上
</t>
  </si>
  <si>
    <t>一是认真执行“预防为主，积极消灭”的森林防火方针，坚决做到打早、打小、打了。
二是有效预防和控制森林火灾，最大限度减少森林火灾损失，确保人民群众生命财产和生态安全。
三是坚决完成各项指标任务，各项指标均控制在省级下达的指标范围内，通过省级考核。
四是坚决管死野外火源，严防重特大森林火灾发生。
五是巩固生态建设成果，加快生态文明建设步伐，促进全市经济发展和社会稳定。
1.年度森林火灾受害率控制在1‰以内，
2.年度当日扑灭率为100%，
3.年度火案查处率不低于95%，
4.年度森林火灾次数不超过86次。
5.严格完成各项指标任务。坚决控制在指标任务内，坚决完成任务。</t>
  </si>
  <si>
    <t>控制森林火灾次数</t>
  </si>
  <si>
    <t>86</t>
  </si>
  <si>
    <t>次/年</t>
  </si>
  <si>
    <t>云南省森林防火目标管理责任制（2016-2020）</t>
  </si>
  <si>
    <t>森林火灾查处率</t>
  </si>
  <si>
    <t>每年森林火灾灾害率</t>
  </si>
  <si>
    <t>0.1</t>
  </si>
  <si>
    <t>人民群众满衣度</t>
  </si>
  <si>
    <t>预算05-3表</t>
  </si>
  <si>
    <t>项目支出绩效目标表（另文下达）</t>
  </si>
  <si>
    <t>备注：曲靖市林业和草原局无项目支出绩效目标（另文下达），故《项目支出绩效目标表（另文下达）》为空表。</t>
  </si>
  <si>
    <t>预算06表</t>
  </si>
  <si>
    <t>政府性基金预算支出预算表</t>
  </si>
  <si>
    <t>单位名称：预算科</t>
  </si>
  <si>
    <t>单位名称</t>
  </si>
  <si>
    <t>本年政府性基金预算支出</t>
  </si>
  <si>
    <t>备注：曲靖市林业和草原局无政府性基金预算，故《政府性基金预算支出预算表》为空表。</t>
  </si>
  <si>
    <t>国有资本经营预算支出预算表</t>
  </si>
  <si>
    <t>本年国有资本经营预算支出</t>
  </si>
  <si>
    <t>备注：曲靖市林业和草原局无国有资本经营预算，故《国有资本经营预算支出预算表》为空表。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</si>
  <si>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</si>
  <si>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</si>
  <si>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</si>
  <si>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</si>
  <si>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</si>
  <si>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</si>
  <si>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</si>
  <si>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</si>
  <si>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</si>
  <si>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</si>
  <si>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</si>
  <si>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家具用具</t>
  </si>
  <si>
    <t>A05010800 组合家具</t>
  </si>
  <si>
    <t>批</t>
  </si>
  <si>
    <t>复印纸</t>
  </si>
  <si>
    <t>A05040101 复印纸</t>
  </si>
  <si>
    <t>安可国产软件替代</t>
  </si>
  <si>
    <t>A08060399 其他计算机软件</t>
  </si>
  <si>
    <t>印刷服务</t>
  </si>
  <si>
    <t>C2309019901 公文用纸、资料汇编、信封印刷服务</t>
  </si>
  <si>
    <t>购买服务</t>
  </si>
  <si>
    <t>C05030100 防灾减灾预警预报服务</t>
  </si>
  <si>
    <t>计算机</t>
  </si>
  <si>
    <t>A02010105 台式计算机</t>
  </si>
  <si>
    <t>台</t>
  </si>
  <si>
    <t>台式计算机</t>
  </si>
  <si>
    <t>复印机</t>
  </si>
  <si>
    <t>A02020100 复印机</t>
  </si>
  <si>
    <t>投影仪</t>
  </si>
  <si>
    <t>A02020200 投影仪</t>
  </si>
  <si>
    <t>多功能一体机</t>
  </si>
  <si>
    <t>A02020400 多功能一体机</t>
  </si>
  <si>
    <t>数字照相机</t>
  </si>
  <si>
    <t>A02020501 数字照相机</t>
  </si>
  <si>
    <t>碎纸机</t>
  </si>
  <si>
    <t>A02021301 碎纸机</t>
  </si>
  <si>
    <t>办公桌</t>
  </si>
  <si>
    <t>A05010201 办公桌</t>
  </si>
  <si>
    <t>张</t>
  </si>
  <si>
    <t>办公茶几</t>
  </si>
  <si>
    <t>A05010204 茶几</t>
  </si>
  <si>
    <t>办公椅</t>
  </si>
  <si>
    <t>A05010301 办公椅</t>
  </si>
  <si>
    <t>把</t>
  </si>
  <si>
    <t>办公沙发</t>
  </si>
  <si>
    <t>A05010401 三人沙发</t>
  </si>
  <si>
    <t>文件柜</t>
  </si>
  <si>
    <t>A05010502 文件柜</t>
  </si>
  <si>
    <t>箱</t>
  </si>
  <si>
    <t>车辆保险服务</t>
  </si>
  <si>
    <t>C1804010201 机动车保险服务</t>
  </si>
  <si>
    <t>批次</t>
  </si>
  <si>
    <t>车辆维修和保养服务</t>
  </si>
  <si>
    <t>C23120301 车辆维修和保养服务</t>
  </si>
  <si>
    <t>车辆加油服务</t>
  </si>
  <si>
    <t>C23120302 车辆加油、添加燃料服务</t>
  </si>
  <si>
    <t>智慧林场信息化综合服务平台</t>
  </si>
  <si>
    <t>C09029900 其他林业服务</t>
  </si>
  <si>
    <t>智慧林场综合管理服务平台</t>
  </si>
  <si>
    <t>A05019900 其他家具</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</si>
  <si>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</si>
  <si>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</si>
  <si>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</si>
  <si>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</si>
  <si>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</si>
  <si>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</si>
  <si>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</si>
  <si>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</si>
  <si>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</si>
  <si>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</si>
  <si>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备注：曲靖市林业和草原局无政府购买服务，故《政府购买服务预算表》为空表。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</si>
  <si>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</si>
  <si>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</si>
  <si>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</si>
  <si>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</si>
  <si>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</si>
  <si>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</si>
  <si>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</si>
  <si>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</si>
  <si>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</si>
  <si>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</si>
  <si>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</si>
  <si>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</si>
  <si>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</si>
  <si>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</si>
  <si>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</si>
  <si>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</si>
  <si>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</si>
  <si>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根据国家和省、市关于继续实施天然林资源保护工程二期的有关政策和文件精神，确保此项工程的顺利实施与稳步推进，紧紧围绕森林资源总量和质量双増长，同时要更加注重民生的总体要求，从森林资源管护、人工造林等方面进行全面清査、落实，保障生态效益、社会效益和经济效益；森林资源从恢复性增长进一步向提高质量转变，林区经济社会发展由稳步复苏向进一步和谐发展转变，确保林区社会和谐稳定；加强生态护林员选聘和管理，资金使用规范。</t>
  </si>
  <si>
    <t>74</t>
  </si>
  <si>
    <t>国家重点保护野生动植物种数保护率</t>
  </si>
  <si>
    <t>天保工程实施单位社会保险缴费比例</t>
  </si>
  <si>
    <t>24.1</t>
  </si>
  <si>
    <t>原天保工程区国有林管护面积</t>
  </si>
  <si>
    <t>0.27</t>
  </si>
  <si>
    <t>国有国家级公益林管护面积</t>
  </si>
  <si>
    <t>持续增长</t>
  </si>
  <si>
    <t>天然林资源森林蓄积量增长情况</t>
  </si>
  <si>
    <t>天然林资源管护当期任务完成率</t>
  </si>
  <si>
    <t>国有林保护修复当期任务完成率</t>
  </si>
  <si>
    <t>国家级自然保护区保护和管理能力</t>
  </si>
  <si>
    <t>得到有效保护</t>
  </si>
  <si>
    <t>生态系统和生物多样性</t>
  </si>
  <si>
    <t>显著</t>
  </si>
  <si>
    <t>持续发挥生态作用</t>
  </si>
  <si>
    <t>林区职工及周边群众满意度</t>
  </si>
  <si>
    <t>到2035年，森林草原保护发展机制更加完善，森林质量和生态系统功能明显提升，生物多样性更加丰富，森林生态系统整体性功能全面提高、稳定性全面增强，以林长制实现“林长治”，实现林草治理体系和治理能力现代化，为实现碳达峰、碳中和做出积极贡献。</t>
  </si>
  <si>
    <t>到2025年，全面建立林长制工作体系和森林资源保护发展制度机</t>
  </si>
  <si>
    <t>完成森林草原保护发展机制更加完善，森林质量和生态系统功能明显提升，生物多样性更加丰富，森林生态系统整体性功能全面提高、稳定性全面增强，以林长制实现“林长治”；若完不成上述内容，则按比例扣分</t>
  </si>
  <si>
    <t>持续推进乌蒙山干热河谷区、万峰山菌子山岩溶区、牛栏江生态保护</t>
  </si>
  <si>
    <t>持续推进乌蒙山干热河谷区、万峰山菌子山岩溶区、牛栏江生态保护带、南盘江生态修复带、自然保护地及城镇面山“两带两区多点”等重点区域生态系统保护和修复。</t>
  </si>
  <si>
    <t>森林草原保护发展机制更加完善，森林质量和生态系统功能明显提升</t>
  </si>
  <si>
    <t>全面完成自然保护地整合优化工作，推进自然保护地能力建设，加强生物多样性保护，强化野生动植物及其栖息地的监测和保护，促进珍稀濒危物种种群数量恢复。</t>
  </si>
  <si>
    <t>加强重要生态功能区和生态环境敏感脆弱区等区域的林草资源保护，</t>
  </si>
  <si>
    <t>森林草原保护发展机制更加完善，森林质量和生态系统功能明显提升，生物多样性更加丰富，森林生态系统整体性功能全面提高、稳定性全面增强，以林长制实现“林长治”，实现林草治理体系和治理能力现代化，</t>
  </si>
  <si>
    <t>每年火案查处率不低于80%。</t>
  </si>
  <si>
    <t>每年森林火灾次数不超过86次。</t>
  </si>
  <si>
    <t>每年森林火灾受害率控制在0.09%以内</t>
  </si>
  <si>
    <t>力争24小时扑灭率98%。</t>
  </si>
  <si>
    <t>完成辖区内省级自然保护区250.43万亩的管护</t>
  </si>
  <si>
    <t>自然保护区面积（%）</t>
  </si>
  <si>
    <t>自然保护区生态系统生态效益发挥</t>
  </si>
  <si>
    <t>1926.27</t>
  </si>
  <si>
    <t>只</t>
  </si>
  <si>
    <t>60</t>
  </si>
  <si>
    <t>‰</t>
  </si>
  <si>
    <t>深入推进大规模国土绿化行动，开展退耕还林还草和草原生态修复治理、增加造林面积、提升森林质量；强化非国有林生态保护补偿；加强森林草原防火、林业草原有害生物防治、实施林业草原科技推广和林木良种草种培育。</t>
  </si>
  <si>
    <t>0.2</t>
  </si>
  <si>
    <t>造林面积</t>
  </si>
  <si>
    <t>万亩次</t>
  </si>
  <si>
    <t>林业有害生物防治面积</t>
  </si>
  <si>
    <t>造林任务完成合格率</t>
  </si>
  <si>
    <t>主要林业有害生物成灾率</t>
  </si>
  <si>
    <t>造林当期任务完成率</t>
  </si>
  <si>
    <t>林业有害生物无公害防治率</t>
  </si>
  <si>
    <t>森林、草原生态系统生态效益发挥</t>
  </si>
  <si>
    <t>森林、草原、荒漠生态系统功能改善可持续影响</t>
  </si>
  <si>
    <t>项目涉及职工、群众满意度</t>
  </si>
  <si>
    <t>预算11表</t>
  </si>
  <si>
    <t>新增资产配置表</t>
  </si>
  <si>
    <t>资产类别</t>
  </si>
  <si>
    <t>资产分类代码.名称</t>
  </si>
  <si>
    <t>资产名称</t>
  </si>
  <si>
    <t>计量单位</t>
  </si>
  <si>
    <t>财政部门批复数（万元）</t>
  </si>
  <si>
    <t>单价</t>
  </si>
  <si>
    <t>金额</t>
  </si>
  <si>
    <t>固定资产</t>
  </si>
  <si>
    <t>预算12表</t>
  </si>
  <si>
    <t>上级补助项目支出预算表</t>
  </si>
  <si>
    <t>上级补助</t>
  </si>
  <si>
    <t>预算13表</t>
  </si>
  <si>
    <t>部门项目中期规划预算表</t>
  </si>
  <si>
    <t>项目级次</t>
  </si>
  <si>
    <t>2024年</t>
  </si>
  <si>
    <t>2025年</t>
  </si>
  <si>
    <t>2026年</t>
  </si>
  <si>
    <t>116 其他人员支出</t>
  </si>
  <si>
    <t>本级</t>
  </si>
  <si>
    <t>311 专项业务类</t>
  </si>
  <si>
    <t>312 民生类</t>
  </si>
  <si>
    <t>313 事业发展类</t>
  </si>
  <si>
    <t>321 专项业务类</t>
  </si>
  <si>
    <t>对下</t>
  </si>
  <si>
    <t>323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</si>
</sst>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 numFmtId="182" formatCode="0.00_ "/>
    <numFmt numFmtId="183" formatCode="#,##0.00_);[Red]\-#,##0.00\ "/>
  </numFmts>
  <fonts count="5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sz val="10"/>
      <name val="宋体"/>
      <charset val="134"/>
    </font>
    <font>
      <sz val="10"/>
      <name val="Arial"/>
      <charset val="0"/>
    </font>
    <font>
      <sz val="10"/>
      <color indexed="8"/>
      <name val="宋体"/>
      <charset val="134"/>
    </font>
    <font>
      <sz val="11"/>
      <name val="宋体"/>
      <charset val="134"/>
    </font>
    <font>
      <sz val="19"/>
      <color rgb="FF000000"/>
      <name val="宋体"/>
      <charset val="134"/>
    </font>
    <font>
      <sz val="9"/>
      <name val="宋体"/>
      <charset val="134"/>
    </font>
    <font>
      <sz val="22"/>
      <color rgb="FF000000"/>
      <name val="方正小标宋简体"/>
      <charset val="134"/>
    </font>
    <font>
      <sz val="20"/>
      <color rgb="FF000000"/>
      <name val="方正小标宋简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10"/>
      <color rgb="FF000000"/>
      <name val="宋体"/>
      <charset val="134"/>
    </font>
    <font>
      <sz val="20"/>
      <color rgb="FF000000"/>
      <name val="Microsoft Sans Serif"/>
      <charset val="134"/>
    </font>
    <font>
      <b/>
      <sz val="20"/>
      <color rgb="FF000000"/>
      <name val="宋体"/>
      <charset val="134"/>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4" borderId="22" applyNumberFormat="0" applyAlignment="0" applyProtection="0">
      <alignment vertical="center"/>
    </xf>
    <xf numFmtId="0" fontId="38" fillId="5" borderId="23" applyNumberFormat="0" applyAlignment="0" applyProtection="0">
      <alignment vertical="center"/>
    </xf>
    <xf numFmtId="0" fontId="39" fillId="5" borderId="22" applyNumberFormat="0" applyAlignment="0" applyProtection="0">
      <alignment vertical="center"/>
    </xf>
    <xf numFmtId="0" fontId="40" fillId="6"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5">
      <alignment horizontal="center" vertical="center"/>
      <protection locked="0"/>
    </xf>
    <xf numFmtId="0" fontId="1" fillId="0" borderId="0">
      <alignment horizontal="right"/>
    </xf>
    <xf numFmtId="49" fontId="4" fillId="0" borderId="5">
      <alignment horizontal="center" vertical="center" wrapText="1"/>
    </xf>
    <xf numFmtId="0" fontId="1" fillId="0" borderId="2">
      <alignment horizontal="center" vertical="center" wrapText="1"/>
      <protection locked="0"/>
    </xf>
    <xf numFmtId="0" fontId="1" fillId="0" borderId="0">
      <alignment horizontal="right" vertical="center"/>
      <protection locked="0"/>
    </xf>
    <xf numFmtId="0" fontId="4" fillId="0" borderId="3">
      <alignment horizontal="center" vertical="center"/>
      <protection locked="0"/>
    </xf>
    <xf numFmtId="0" fontId="27" fillId="0" borderId="0">
      <alignment horizontal="center" vertical="center"/>
    </xf>
    <xf numFmtId="0" fontId="4" fillId="0" borderId="13">
      <alignment horizontal="center" vertical="center" wrapText="1"/>
    </xf>
    <xf numFmtId="0" fontId="1" fillId="0" borderId="7">
      <alignment horizontal="center" vertical="center"/>
      <protection locked="0"/>
    </xf>
    <xf numFmtId="0" fontId="4" fillId="0" borderId="1">
      <alignment horizontal="center" vertical="center"/>
    </xf>
    <xf numFmtId="0" fontId="4" fillId="0" borderId="0">
      <alignment horizontal="left" vertical="center"/>
      <protection locked="0"/>
    </xf>
    <xf numFmtId="0" fontId="4" fillId="0" borderId="0"/>
    <xf numFmtId="4" fontId="3" fillId="0" borderId="15">
      <alignment horizontal="right" vertical="center"/>
      <protection locked="0"/>
    </xf>
    <xf numFmtId="176" fontId="24" fillId="0" borderId="1">
      <alignment horizontal="right" vertical="center"/>
    </xf>
    <xf numFmtId="0" fontId="4" fillId="0" borderId="15">
      <alignment horizontal="center" vertical="center"/>
    </xf>
    <xf numFmtId="0" fontId="1" fillId="0" borderId="5">
      <alignment horizontal="center" vertical="center" wrapText="1"/>
      <protection locked="0"/>
    </xf>
    <xf numFmtId="0" fontId="3" fillId="0" borderId="15">
      <alignment horizontal="left" vertical="center"/>
    </xf>
    <xf numFmtId="0" fontId="4" fillId="0" borderId="14">
      <alignment horizontal="center" vertical="center" wrapText="1"/>
      <protection locked="0"/>
    </xf>
    <xf numFmtId="0" fontId="1" fillId="0" borderId="1">
      <alignment horizontal="center" vertical="center"/>
      <protection locked="0"/>
    </xf>
    <xf numFmtId="0" fontId="3" fillId="0" borderId="1">
      <alignment horizontal="right" vertical="center" wrapText="1"/>
    </xf>
    <xf numFmtId="0" fontId="4" fillId="0" borderId="4">
      <alignment horizontal="center" vertical="center"/>
    </xf>
    <xf numFmtId="4" fontId="28" fillId="0" borderId="16">
      <alignment horizontal="right" vertical="center"/>
    </xf>
    <xf numFmtId="0" fontId="3" fillId="0" borderId="1">
      <alignment horizontal="right" vertical="center"/>
    </xf>
    <xf numFmtId="177" fontId="24" fillId="0" borderId="1">
      <alignment horizontal="right" vertical="center"/>
    </xf>
    <xf numFmtId="0" fontId="3" fillId="0" borderId="0">
      <alignment vertical="top"/>
      <protection locked="0"/>
    </xf>
    <xf numFmtId="0" fontId="4" fillId="0" borderId="6">
      <alignment horizontal="center" vertical="center"/>
    </xf>
    <xf numFmtId="0" fontId="48" fillId="0" borderId="0">
      <alignment vertical="top"/>
      <protection locked="0"/>
    </xf>
    <xf numFmtId="0" fontId="3" fillId="0" borderId="7">
      <alignment horizontal="left" vertical="center"/>
      <protection locked="0"/>
    </xf>
    <xf numFmtId="4" fontId="3" fillId="0" borderId="1">
      <alignment horizontal="right" vertical="center"/>
      <protection locked="0"/>
    </xf>
    <xf numFmtId="0" fontId="4" fillId="0" borderId="13">
      <alignment horizontal="center" vertical="center" wrapText="1"/>
      <protection locked="0"/>
    </xf>
    <xf numFmtId="0" fontId="3" fillId="0" borderId="0">
      <alignment horizontal="right" vertical="center"/>
    </xf>
    <xf numFmtId="0" fontId="1" fillId="0" borderId="0"/>
    <xf numFmtId="49" fontId="1" fillId="0" borderId="1">
      <alignment horizontal="center"/>
    </xf>
    <xf numFmtId="0" fontId="3" fillId="0" borderId="15">
      <alignment horizontal="left" vertical="center" wrapText="1"/>
    </xf>
    <xf numFmtId="0" fontId="4" fillId="0" borderId="15">
      <alignment horizontal="center" vertical="center"/>
      <protection locked="0"/>
    </xf>
    <xf numFmtId="0" fontId="4" fillId="0" borderId="2">
      <alignment horizontal="center" vertical="center"/>
    </xf>
    <xf numFmtId="0" fontId="7" fillId="0" borderId="0">
      <alignment vertical="top"/>
    </xf>
    <xf numFmtId="0" fontId="7" fillId="0" borderId="0"/>
    <xf numFmtId="0" fontId="1" fillId="0" borderId="13">
      <alignment horizontal="center" vertical="center" wrapText="1"/>
      <protection locked="0"/>
    </xf>
    <xf numFmtId="0" fontId="4" fillId="0" borderId="4">
      <alignment horizontal="center" vertical="center"/>
    </xf>
    <xf numFmtId="0" fontId="4" fillId="0" borderId="2">
      <alignment horizontal="center" vertical="center"/>
    </xf>
    <xf numFmtId="0" fontId="1" fillId="0" borderId="0"/>
    <xf numFmtId="0" fontId="1" fillId="0" borderId="14">
      <alignment horizontal="center" vertical="center" wrapText="1"/>
    </xf>
    <xf numFmtId="0" fontId="1" fillId="0" borderId="0">
      <alignment vertical="top"/>
    </xf>
    <xf numFmtId="0" fontId="2" fillId="0" borderId="0">
      <alignment horizontal="center" vertical="center"/>
    </xf>
    <xf numFmtId="0" fontId="4" fillId="0" borderId="2">
      <alignment horizontal="center" vertical="center" wrapText="1"/>
      <protection locked="0"/>
    </xf>
    <xf numFmtId="0" fontId="1" fillId="0" borderId="15">
      <alignment horizontal="center" vertical="center"/>
      <protection locked="0"/>
    </xf>
    <xf numFmtId="4" fontId="3" fillId="0" borderId="15">
      <alignment horizontal="right" vertical="center"/>
      <protection locked="0"/>
    </xf>
    <xf numFmtId="49" fontId="4" fillId="0" borderId="1">
      <alignment horizontal="center" vertical="center"/>
      <protection locked="0"/>
    </xf>
    <xf numFmtId="0" fontId="3" fillId="0" borderId="0">
      <alignment horizontal="righ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1" fillId="0" borderId="5">
      <alignment horizontal="center" vertical="center" wrapText="1"/>
      <protection locked="0"/>
    </xf>
    <xf numFmtId="0" fontId="4" fillId="0" borderId="13">
      <alignment horizontal="center" vertical="center"/>
    </xf>
    <xf numFmtId="0" fontId="1" fillId="0" borderId="0">
      <alignment vertical="center"/>
    </xf>
    <xf numFmtId="0" fontId="1" fillId="0" borderId="0"/>
    <xf numFmtId="0" fontId="4" fillId="0" borderId="2">
      <alignment horizontal="center" vertical="center" wrapText="1"/>
      <protection locked="0"/>
    </xf>
    <xf numFmtId="0" fontId="48" fillId="0" borderId="0">
      <alignment vertical="top"/>
      <protection locked="0"/>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178" fontId="3" fillId="0" borderId="1">
      <alignment horizontal="right" vertical="center" wrapText="1"/>
      <protection locked="0"/>
    </xf>
    <xf numFmtId="49" fontId="9" fillId="0" borderId="0">
      <protection locked="0"/>
    </xf>
    <xf numFmtId="10" fontId="24" fillId="0" borderId="1">
      <alignment horizontal="right" vertical="center"/>
    </xf>
    <xf numFmtId="0" fontId="2" fillId="0" borderId="0">
      <alignment horizontal="center" vertical="center"/>
    </xf>
    <xf numFmtId="0" fontId="3" fillId="0" borderId="0">
      <alignment horizontal="left" vertical="center"/>
      <protection locked="0"/>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15">
      <alignment horizontal="center" vertical="center"/>
    </xf>
    <xf numFmtId="0" fontId="4" fillId="0" borderId="5">
      <alignment horizontal="center" vertical="center"/>
    </xf>
    <xf numFmtId="0" fontId="4" fillId="0" borderId="6">
      <alignment horizontal="center" vertical="center"/>
    </xf>
    <xf numFmtId="0" fontId="1" fillId="0" borderId="0"/>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3" fillId="0" borderId="1">
      <alignment horizontal="left" vertical="top" wrapText="1"/>
    </xf>
    <xf numFmtId="0" fontId="4" fillId="0" borderId="3">
      <alignment horizontal="center" vertical="center" wrapText="1"/>
    </xf>
    <xf numFmtId="0" fontId="6" fillId="0" borderId="0">
      <alignment horizontal="center" vertical="center"/>
    </xf>
    <xf numFmtId="0" fontId="49" fillId="0" borderId="6">
      <alignment horizontal="center" vertical="center"/>
    </xf>
    <xf numFmtId="0" fontId="1" fillId="0" borderId="0">
      <alignment vertical="top"/>
    </xf>
    <xf numFmtId="0" fontId="1" fillId="0" borderId="0">
      <alignment horizontal="right" vertical="center"/>
    </xf>
    <xf numFmtId="0" fontId="3" fillId="0" borderId="1">
      <alignment horizontal="left" vertical="center"/>
    </xf>
    <xf numFmtId="0" fontId="4" fillId="0" borderId="5">
      <alignment horizontal="center" vertical="center"/>
    </xf>
    <xf numFmtId="179" fontId="24" fillId="0" borderId="1">
      <alignment horizontal="right" vertical="center"/>
    </xf>
    <xf numFmtId="0" fontId="3" fillId="0" borderId="15">
      <alignment horizontal="left" vertical="center" wrapText="1"/>
    </xf>
    <xf numFmtId="0" fontId="4" fillId="0" borderId="0">
      <protection locked="0"/>
    </xf>
    <xf numFmtId="0" fontId="4" fillId="0" borderId="5">
      <alignment horizontal="center" vertical="center"/>
    </xf>
    <xf numFmtId="0" fontId="4" fillId="0" borderId="13">
      <alignment horizontal="center" vertical="center"/>
    </xf>
    <xf numFmtId="0" fontId="48" fillId="0" borderId="0">
      <alignment vertical="top"/>
      <protection locked="0"/>
    </xf>
    <xf numFmtId="49" fontId="1" fillId="0" borderId="0"/>
    <xf numFmtId="0" fontId="4" fillId="0" borderId="5">
      <alignment horizontal="center" vertical="center"/>
    </xf>
    <xf numFmtId="49" fontId="24" fillId="0" borderId="1">
      <alignment horizontal="left" vertical="center" wrapText="1"/>
    </xf>
    <xf numFmtId="179" fontId="24" fillId="0" borderId="1">
      <alignment horizontal="right" vertical="center"/>
    </xf>
    <xf numFmtId="49" fontId="1" fillId="0" borderId="0"/>
    <xf numFmtId="180" fontId="24" fillId="0" borderId="1">
      <alignment horizontal="right" vertical="center"/>
    </xf>
    <xf numFmtId="181" fontId="24" fillId="0" borderId="1">
      <alignment horizontal="right" vertical="center"/>
    </xf>
    <xf numFmtId="0" fontId="4" fillId="0" borderId="5">
      <alignment horizontal="center" vertical="center"/>
    </xf>
    <xf numFmtId="0" fontId="49" fillId="0" borderId="7">
      <alignment horizontal="center" vertical="center"/>
    </xf>
    <xf numFmtId="0" fontId="7" fillId="0" borderId="1"/>
    <xf numFmtId="0" fontId="4" fillId="0" borderId="0"/>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28"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28"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7"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27"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28"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48" fillId="0" borderId="0">
      <alignment vertical="top"/>
      <protection locked="0"/>
    </xf>
    <xf numFmtId="4" fontId="3" fillId="0" borderId="16">
      <alignment horizontal="right" vertical="center"/>
      <protection locked="0"/>
    </xf>
    <xf numFmtId="4" fontId="28" fillId="0" borderId="1">
      <alignment horizontal="right" vertical="center"/>
    </xf>
    <xf numFmtId="0" fontId="3" fillId="0" borderId="4">
      <alignment horizontal="left" vertical="center" wrapText="1"/>
    </xf>
    <xf numFmtId="4" fontId="3" fillId="0" borderId="16">
      <alignment horizontal="right" vertical="center"/>
    </xf>
    <xf numFmtId="4" fontId="28" fillId="0" borderId="1">
      <alignment horizontal="right" vertical="center"/>
      <protection locked="0"/>
    </xf>
    <xf numFmtId="0" fontId="3" fillId="0" borderId="16">
      <alignment horizontal="center" vertical="center"/>
    </xf>
    <xf numFmtId="0" fontId="48" fillId="0" borderId="0">
      <alignment vertical="top"/>
      <protection locked="0"/>
    </xf>
    <xf numFmtId="0" fontId="1" fillId="0" borderId="17">
      <alignment horizontal="center" vertical="center" wrapText="1"/>
    </xf>
    <xf numFmtId="0" fontId="50" fillId="0" borderId="0">
      <alignment horizontal="center" vertical="center"/>
    </xf>
    <xf numFmtId="0" fontId="1" fillId="0" borderId="0"/>
    <xf numFmtId="0" fontId="4" fillId="0" borderId="0">
      <alignment horizontal="left" vertical="center"/>
    </xf>
    <xf numFmtId="0" fontId="6"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49"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5">
      <alignment horizontal="center" vertical="center" wrapText="1"/>
      <protection locked="0"/>
    </xf>
    <xf numFmtId="0" fontId="1" fillId="0" borderId="0"/>
    <xf numFmtId="0" fontId="1" fillId="0" borderId="17">
      <alignment horizontal="center" vertical="center"/>
      <protection locked="0"/>
    </xf>
    <xf numFmtId="0" fontId="1" fillId="0" borderId="7">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5">
      <alignment horizontal="center" vertical="center" wrapText="1"/>
    </xf>
    <xf numFmtId="0" fontId="3" fillId="0" borderId="0">
      <alignment horizontal="left" vertical="center"/>
      <protection locked="0"/>
    </xf>
    <xf numFmtId="0" fontId="3" fillId="0" borderId="0">
      <alignment vertical="top"/>
      <protection locked="0"/>
    </xf>
    <xf numFmtId="0" fontId="1" fillId="0" borderId="14">
      <alignment horizontal="center" vertical="center" wrapText="1"/>
      <protection locked="0"/>
    </xf>
    <xf numFmtId="0" fontId="4" fillId="0" borderId="3">
      <alignment horizontal="center" vertical="center" wrapText="1"/>
      <protection locked="0"/>
    </xf>
    <xf numFmtId="0" fontId="1" fillId="0" borderId="4">
      <alignment horizontal="center" vertical="center"/>
      <protection locked="0"/>
    </xf>
    <xf numFmtId="0" fontId="3" fillId="0" borderId="15">
      <alignment horizontal="right" vertical="center"/>
      <protection locked="0"/>
    </xf>
    <xf numFmtId="0" fontId="4" fillId="0" borderId="3">
      <alignment horizontal="center" vertical="center"/>
    </xf>
    <xf numFmtId="3" fontId="1" fillId="0" borderId="4">
      <alignment horizontal="center" vertical="center"/>
    </xf>
    <xf numFmtId="0" fontId="3" fillId="0" borderId="0">
      <alignment horizontal="right" wrapText="1"/>
      <protection locked="0"/>
    </xf>
    <xf numFmtId="0" fontId="4" fillId="0" borderId="4">
      <alignment horizontal="center" vertical="center"/>
      <protection locked="0"/>
    </xf>
    <xf numFmtId="4" fontId="3" fillId="0" borderId="4">
      <alignment horizontal="right" vertical="center"/>
      <protection locked="0"/>
    </xf>
    <xf numFmtId="0" fontId="1" fillId="0" borderId="13">
      <alignment horizontal="center" vertical="center" wrapText="1"/>
    </xf>
    <xf numFmtId="0" fontId="1" fillId="0" borderId="1">
      <alignment horizontal="center" vertical="center"/>
      <protection locked="0"/>
    </xf>
    <xf numFmtId="3" fontId="1" fillId="0" borderId="15">
      <alignment horizontal="center" vertical="center"/>
    </xf>
    <xf numFmtId="0" fontId="3" fillId="0" borderId="15">
      <alignment horizontal="right" vertical="center"/>
    </xf>
    <xf numFmtId="0" fontId="3"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3" fillId="0" borderId="1">
      <alignment horizontal="right" vertical="center" wrapText="1"/>
      <protection locked="0"/>
    </xf>
    <xf numFmtId="0" fontId="4" fillId="0" borderId="0"/>
    <xf numFmtId="0" fontId="9" fillId="0" borderId="0">
      <alignment horizontal="right"/>
      <protection locked="0"/>
    </xf>
    <xf numFmtId="0" fontId="4" fillId="0" borderId="4">
      <alignment horizontal="center" vertical="center"/>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28" fillId="0" borderId="1">
      <alignment horizontal="center" vertical="center"/>
    </xf>
    <xf numFmtId="0" fontId="3" fillId="0" borderId="4">
      <alignment horizontal="left" vertical="center" wrapText="1"/>
    </xf>
    <xf numFmtId="0" fontId="48" fillId="0" borderId="0">
      <alignment vertical="top"/>
      <protection locked="0"/>
    </xf>
    <xf numFmtId="0" fontId="4" fillId="0" borderId="6">
      <alignment horizontal="center" vertical="center"/>
    </xf>
    <xf numFmtId="0" fontId="3" fillId="0" borderId="0">
      <alignment horizontal="left" vertical="center"/>
      <protection locked="0"/>
    </xf>
    <xf numFmtId="0" fontId="28" fillId="0" borderId="1">
      <alignment horizontal="center" vertical="center"/>
      <protection locked="0"/>
    </xf>
    <xf numFmtId="0" fontId="1" fillId="0" borderId="16">
      <alignment horizontal="center" vertical="center" wrapText="1"/>
      <protection locked="0"/>
    </xf>
    <xf numFmtId="0" fontId="1" fillId="0" borderId="1">
      <alignment horizontal="center" vertical="center"/>
      <protection locked="0"/>
    </xf>
    <xf numFmtId="0" fontId="4" fillId="0" borderId="2">
      <alignment horizontal="center" vertical="center"/>
      <protection locked="0"/>
    </xf>
    <xf numFmtId="0" fontId="51" fillId="0" borderId="0">
      <alignment horizontal="center" vertical="center"/>
    </xf>
    <xf numFmtId="0" fontId="4" fillId="0" borderId="0">
      <alignment horizontal="left" vertical="center" wrapText="1"/>
    </xf>
    <xf numFmtId="0" fontId="3" fillId="0" borderId="15">
      <alignment horizontal="left" vertical="center" wrapText="1"/>
    </xf>
    <xf numFmtId="0" fontId="1" fillId="0" borderId="15">
      <alignment horizontal="center" vertical="center" wrapText="1"/>
    </xf>
    <xf numFmtId="0" fontId="3" fillId="0" borderId="1">
      <alignment horizontal="left" vertical="center" wrapText="1"/>
      <protection locked="0"/>
    </xf>
    <xf numFmtId="0" fontId="4" fillId="0" borderId="0">
      <alignment wrapText="1"/>
    </xf>
    <xf numFmtId="0" fontId="1" fillId="0" borderId="0">
      <alignment vertical="top"/>
      <protection locked="0"/>
    </xf>
    <xf numFmtId="4" fontId="3" fillId="0" borderId="15">
      <alignment horizontal="right" vertical="center"/>
    </xf>
    <xf numFmtId="3" fontId="4" fillId="0" borderId="15">
      <alignment horizontal="center" vertical="center"/>
    </xf>
    <xf numFmtId="0" fontId="4" fillId="0" borderId="3">
      <alignment horizontal="center" vertical="center"/>
      <protection locked="0"/>
    </xf>
    <xf numFmtId="0" fontId="4" fillId="0" borderId="6">
      <alignment horizontal="center" vertical="center"/>
    </xf>
    <xf numFmtId="0" fontId="4" fillId="0" borderId="15">
      <alignment horizontal="center" vertical="center"/>
      <protection locked="0"/>
    </xf>
    <xf numFmtId="0" fontId="3" fillId="0" borderId="6">
      <alignment horizontal="left" vertical="center"/>
      <protection locked="0"/>
    </xf>
    <xf numFmtId="0" fontId="4" fillId="0" borderId="5">
      <alignment horizontal="center" vertical="center"/>
      <protection locked="0"/>
    </xf>
    <xf numFmtId="0" fontId="4" fillId="0" borderId="7">
      <alignment horizontal="center" vertical="center"/>
    </xf>
    <xf numFmtId="0" fontId="1" fillId="0" borderId="13">
      <alignment horizontal="center" vertical="center"/>
    </xf>
    <xf numFmtId="49" fontId="1" fillId="0" borderId="0">
      <protection locked="0"/>
    </xf>
    <xf numFmtId="0" fontId="4" fillId="0" borderId="2">
      <alignment horizontal="center" vertical="center"/>
      <protection locked="0"/>
    </xf>
    <xf numFmtId="3" fontId="4" fillId="0" borderId="15">
      <alignment horizontal="center" vertical="center"/>
      <protection locked="0"/>
    </xf>
    <xf numFmtId="0" fontId="1" fillId="0" borderId="13">
      <alignment horizontal="center" vertical="center" wrapText="1"/>
    </xf>
    <xf numFmtId="0" fontId="1" fillId="0" borderId="0">
      <protection locked="0"/>
    </xf>
    <xf numFmtId="0" fontId="4" fillId="0" borderId="6">
      <alignment horizontal="center" vertical="center"/>
      <protection locked="0"/>
    </xf>
    <xf numFmtId="0" fontId="4" fillId="0" borderId="6">
      <alignment horizontal="center" vertical="center" wrapText="1"/>
    </xf>
    <xf numFmtId="0" fontId="4" fillId="0" borderId="7">
      <alignment horizontal="center" vertical="center" wrapText="1"/>
    </xf>
    <xf numFmtId="0" fontId="4" fillId="0" borderId="0">
      <protection locked="0"/>
    </xf>
    <xf numFmtId="0" fontId="4" fillId="0" borderId="5">
      <alignment horizontal="center" vertical="center" wrapText="1"/>
      <protection locked="0"/>
    </xf>
    <xf numFmtId="0" fontId="4" fillId="0" borderId="15">
      <alignment horizontal="center" vertical="center" wrapText="1"/>
      <protection locked="0"/>
    </xf>
    <xf numFmtId="0" fontId="48" fillId="0" borderId="0">
      <alignment vertical="top"/>
      <protection locked="0"/>
    </xf>
    <xf numFmtId="0" fontId="4" fillId="0" borderId="1">
      <alignment horizontal="center" vertical="center" wrapText="1"/>
      <protection locked="0"/>
    </xf>
    <xf numFmtId="0" fontId="4" fillId="0" borderId="4">
      <alignment horizontal="center" vertical="center" wrapText="1"/>
      <protection locked="0"/>
    </xf>
    <xf numFmtId="3" fontId="4" fillId="0" borderId="15">
      <alignment horizontal="center" vertical="top"/>
      <protection locked="0"/>
    </xf>
    <xf numFmtId="0" fontId="2" fillId="0" borderId="0">
      <alignment horizontal="center" vertical="center"/>
    </xf>
    <xf numFmtId="0" fontId="3" fillId="0" borderId="1">
      <alignment horizontal="right" vertical="center"/>
      <protection locked="0"/>
    </xf>
    <xf numFmtId="0" fontId="1" fillId="0" borderId="15">
      <alignment horizontal="center" vertical="top"/>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1" fillId="0" borderId="0">
      <alignment horizontal="right"/>
      <protection locked="0"/>
    </xf>
    <xf numFmtId="0" fontId="4" fillId="0" borderId="1">
      <alignment horizontal="center" vertical="center"/>
      <protection locked="0"/>
    </xf>
    <xf numFmtId="0" fontId="4" fillId="0" borderId="7">
      <alignment horizontal="center" vertical="center"/>
    </xf>
    <xf numFmtId="0" fontId="4" fillId="0" borderId="7">
      <alignment horizontal="center" vertical="center"/>
    </xf>
    <xf numFmtId="0" fontId="3" fillId="0" borderId="1">
      <alignment horizontal="left" vertical="center" wrapText="1"/>
      <protection locked="0"/>
    </xf>
    <xf numFmtId="0" fontId="4" fillId="0" borderId="2">
      <alignment horizontal="center" vertical="center"/>
      <protection locked="0"/>
    </xf>
    <xf numFmtId="4" fontId="28" fillId="0" borderId="1">
      <alignment horizontal="right" vertical="center"/>
    </xf>
    <xf numFmtId="0" fontId="1" fillId="0" borderId="6">
      <alignment horizontal="center" vertical="center"/>
      <protection locked="0"/>
    </xf>
    <xf numFmtId="0" fontId="4" fillId="0" borderId="4">
      <alignment horizontal="center" vertical="center" wrapText="1"/>
    </xf>
    <xf numFmtId="0" fontId="3" fillId="0" borderId="1">
      <alignment horizontal="left" vertical="center"/>
      <protection locked="0"/>
    </xf>
    <xf numFmtId="0" fontId="1" fillId="0" borderId="0"/>
    <xf numFmtId="4" fontId="3" fillId="0" borderId="1">
      <alignment horizontal="right" vertical="center"/>
    </xf>
    <xf numFmtId="0" fontId="3" fillId="0" borderId="0">
      <alignment horizontal="right" vertical="center"/>
    </xf>
    <xf numFmtId="4" fontId="3" fillId="0" borderId="1">
      <alignment horizontal="right" vertical="center"/>
      <protection locked="0"/>
    </xf>
    <xf numFmtId="0" fontId="3" fillId="0" borderId="0">
      <alignment horizontal="right"/>
    </xf>
    <xf numFmtId="0" fontId="28" fillId="0" borderId="1">
      <alignment horizontal="right" vertical="center"/>
    </xf>
    <xf numFmtId="0" fontId="48"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13">
      <alignment horizontal="center" vertical="center"/>
    </xf>
    <xf numFmtId="0" fontId="4" fillId="0" borderId="15">
      <alignment horizontal="center" vertical="center"/>
    </xf>
    <xf numFmtId="0" fontId="1" fillId="0" borderId="1">
      <alignment horizontal="center"/>
    </xf>
    <xf numFmtId="0" fontId="48"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4" fillId="0" borderId="7">
      <alignment horizontal="center" vertical="center"/>
    </xf>
    <xf numFmtId="0" fontId="18" fillId="0" borderId="0">
      <alignment wrapText="1"/>
    </xf>
    <xf numFmtId="0" fontId="3" fillId="0" borderId="0">
      <alignment horizontal="right" wrapText="1"/>
    </xf>
    <xf numFmtId="0" fontId="1" fillId="0" borderId="0"/>
    <xf numFmtId="0" fontId="48" fillId="0" borderId="0">
      <alignment vertical="top"/>
      <protection locked="0"/>
    </xf>
    <xf numFmtId="0" fontId="4" fillId="0" borderId="6">
      <alignment horizontal="center" vertical="center"/>
    </xf>
    <xf numFmtId="0" fontId="18" fillId="0" borderId="0">
      <alignment horizontal="center"/>
    </xf>
    <xf numFmtId="0" fontId="18"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48" fillId="0" borderId="0">
      <alignment vertical="top"/>
      <protection locked="0"/>
    </xf>
    <xf numFmtId="49" fontId="9" fillId="0" borderId="0">
      <protection locked="0"/>
    </xf>
    <xf numFmtId="0" fontId="1" fillId="0" borderId="1">
      <alignment horizontal="center"/>
    </xf>
    <xf numFmtId="49" fontId="4" fillId="0" borderId="2">
      <alignment horizontal="center" vertical="center" wrapText="1"/>
      <protection locked="0"/>
    </xf>
    <xf numFmtId="0" fontId="3" fillId="0" borderId="0">
      <alignment horizontal="right" vertical="center"/>
      <protection locked="0"/>
    </xf>
    <xf numFmtId="49" fontId="4" fillId="0" borderId="3">
      <alignment horizontal="center" vertical="center" wrapText="1"/>
      <protection locked="0"/>
    </xf>
    <xf numFmtId="0" fontId="3" fillId="0" borderId="0">
      <alignment horizontal="right"/>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2" fillId="0" borderId="0">
      <alignment horizontal="center" vertical="center" wrapText="1"/>
    </xf>
    <xf numFmtId="0" fontId="3" fillId="0" borderId="1">
      <alignment horizontal="left" vertical="center" wrapText="1"/>
      <protection locked="0"/>
    </xf>
    <xf numFmtId="0" fontId="3" fillId="0" borderId="7">
      <alignment horizontal="left" vertical="center"/>
    </xf>
    <xf numFmtId="0" fontId="4" fillId="0" borderId="0">
      <alignment wrapText="1"/>
    </xf>
    <xf numFmtId="0" fontId="3" fillId="0" borderId="1">
      <alignment horizontal="left" vertical="center" wrapText="1"/>
    </xf>
    <xf numFmtId="0" fontId="4" fillId="0" borderId="0"/>
    <xf numFmtId="0" fontId="4" fillId="0" borderId="13">
      <alignment horizontal="center" vertical="center" wrapText="1"/>
    </xf>
    <xf numFmtId="0" fontId="4" fillId="0" borderId="2">
      <alignment horizontal="center" vertical="center"/>
    </xf>
    <xf numFmtId="0" fontId="4" fillId="0" borderId="16">
      <alignment horizontal="center" vertical="center" wrapText="1"/>
      <protection locked="0"/>
    </xf>
    <xf numFmtId="0" fontId="4" fillId="0" borderId="14">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5">
      <alignment horizontal="center" vertical="center" wrapText="1"/>
    </xf>
    <xf numFmtId="4" fontId="3" fillId="0" borderId="1">
      <alignment horizontal="right" vertical="center" wrapText="1"/>
    </xf>
    <xf numFmtId="0" fontId="4" fillId="0" borderId="6">
      <alignment horizontal="center" vertical="center"/>
    </xf>
    <xf numFmtId="0" fontId="3" fillId="0" borderId="17">
      <alignment horizontal="left" vertical="center"/>
    </xf>
    <xf numFmtId="0" fontId="4" fillId="0" borderId="13">
      <alignment horizontal="center" vertical="center" wrapText="1"/>
      <protection locked="0"/>
    </xf>
    <xf numFmtId="0" fontId="4" fillId="0" borderId="27">
      <alignment horizontal="center" vertical="center"/>
    </xf>
    <xf numFmtId="0" fontId="4" fillId="0" borderId="15">
      <alignment horizontal="center" vertical="center"/>
    </xf>
    <xf numFmtId="0" fontId="4" fillId="0" borderId="15">
      <alignment horizontal="center" vertical="center" wrapText="1"/>
      <protection locked="0"/>
    </xf>
    <xf numFmtId="0" fontId="1" fillId="0" borderId="0">
      <protection locked="0"/>
    </xf>
    <xf numFmtId="0" fontId="4" fillId="0" borderId="7">
      <alignment horizontal="center" vertical="center"/>
    </xf>
    <xf numFmtId="0" fontId="3" fillId="0" borderId="0">
      <alignment horizontal="right" vertical="center"/>
    </xf>
    <xf numFmtId="0" fontId="3" fillId="0" borderId="15">
      <alignment horizontal="right" vertical="center"/>
      <protection locked="0"/>
    </xf>
    <xf numFmtId="0" fontId="2" fillId="0" borderId="0">
      <alignment horizontal="center" vertical="center"/>
      <protection locked="0"/>
    </xf>
    <xf numFmtId="4" fontId="3" fillId="0" borderId="1">
      <alignment horizontal="right" vertical="center"/>
      <protection locked="0"/>
    </xf>
    <xf numFmtId="0" fontId="3" fillId="0" borderId="0">
      <alignment horizontal="right"/>
    </xf>
    <xf numFmtId="4" fontId="3" fillId="0" borderId="1">
      <alignment horizontal="right" vertical="center"/>
    </xf>
    <xf numFmtId="0" fontId="48"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8"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8"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178" fontId="3" fillId="0" borderId="1">
      <alignment horizontal="right" vertical="center" wrapText="1"/>
    </xf>
    <xf numFmtId="49" fontId="4" fillId="0" borderId="2">
      <alignment horizontal="center" vertical="center" wrapText="1"/>
      <protection locked="0"/>
    </xf>
    <xf numFmtId="0" fontId="3" fillId="0" borderId="0">
      <alignment horizontal="right"/>
    </xf>
    <xf numFmtId="49" fontId="4" fillId="0" borderId="3">
      <alignment horizontal="center" vertical="center" wrapText="1"/>
      <protection locked="0"/>
    </xf>
    <xf numFmtId="0" fontId="4" fillId="0" borderId="7">
      <alignment horizontal="center" vertical="center"/>
    </xf>
    <xf numFmtId="49" fontId="4" fillId="0" borderId="1">
      <alignment horizontal="center" vertical="center"/>
      <protection locked="0"/>
    </xf>
    <xf numFmtId="0" fontId="10"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0"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8" fontId="3" fillId="0" borderId="1">
      <alignment horizontal="right" vertical="center"/>
      <protection locked="0"/>
    </xf>
    <xf numFmtId="0" fontId="10" fillId="0" borderId="0">
      <alignment horizontal="center" vertical="center"/>
    </xf>
    <xf numFmtId="178" fontId="3" fillId="0" borderId="1">
      <alignment horizontal="right" vertical="center"/>
    </xf>
    <xf numFmtId="0" fontId="2" fillId="0" borderId="0">
      <alignment horizontal="center" vertical="center"/>
    </xf>
    <xf numFmtId="0" fontId="4" fillId="0" borderId="0"/>
    <xf numFmtId="0" fontId="4" fillId="0" borderId="13">
      <alignment horizontal="center" vertical="center" wrapText="1"/>
    </xf>
    <xf numFmtId="0" fontId="4" fillId="0" borderId="14">
      <alignment horizontal="center" vertical="center" wrapText="1"/>
    </xf>
    <xf numFmtId="0" fontId="4" fillId="0" borderId="15">
      <alignment horizontal="center" vertical="center" wrapText="1"/>
    </xf>
    <xf numFmtId="0" fontId="4" fillId="0" borderId="15">
      <alignment horizontal="center" vertical="center"/>
    </xf>
    <xf numFmtId="0" fontId="4" fillId="0" borderId="6">
      <alignment horizontal="center" vertical="center" wrapText="1"/>
    </xf>
    <xf numFmtId="0" fontId="3" fillId="0" borderId="17">
      <alignment horizontal="left" vertical="center"/>
    </xf>
    <xf numFmtId="0" fontId="3" fillId="0" borderId="0">
      <alignment vertical="top"/>
      <protection locked="0"/>
    </xf>
    <xf numFmtId="0" fontId="3" fillId="0" borderId="15">
      <alignment horizontal="right" vertical="center"/>
    </xf>
    <xf numFmtId="0" fontId="2" fillId="0" borderId="0">
      <alignment horizontal="center" vertical="center"/>
      <protection locked="0"/>
    </xf>
    <xf numFmtId="0" fontId="3" fillId="0" borderId="15">
      <alignment horizontal="right" vertical="center"/>
      <protection locked="0"/>
    </xf>
    <xf numFmtId="0" fontId="4" fillId="0" borderId="6">
      <alignment horizontal="center" vertical="center" wrapText="1"/>
      <protection locked="0"/>
    </xf>
    <xf numFmtId="0" fontId="4" fillId="0" borderId="14">
      <alignment horizontal="center" vertical="center" wrapText="1"/>
      <protection locked="0"/>
    </xf>
    <xf numFmtId="0" fontId="4" fillId="0" borderId="6">
      <alignment horizontal="center" vertical="center"/>
      <protection locked="0"/>
    </xf>
    <xf numFmtId="0" fontId="4" fillId="0" borderId="15">
      <alignment horizontal="center" vertical="center" wrapText="1"/>
      <protection locked="0"/>
    </xf>
    <xf numFmtId="0" fontId="4" fillId="0" borderId="17">
      <alignment horizontal="center" vertical="center"/>
      <protection locked="0"/>
    </xf>
    <xf numFmtId="0" fontId="4" fillId="0" borderId="17">
      <alignment horizontal="center" vertical="center" wrapText="1"/>
    </xf>
    <xf numFmtId="0" fontId="4" fillId="0" borderId="1">
      <alignment horizontal="center" vertical="center" wrapText="1"/>
      <protection locked="0"/>
    </xf>
    <xf numFmtId="0" fontId="3" fillId="0" borderId="0">
      <alignment horizontal="right" vertical="center"/>
      <protection locked="0"/>
    </xf>
    <xf numFmtId="0" fontId="3" fillId="0" borderId="1">
      <alignment horizontal="right" vertical="center"/>
      <protection locked="0"/>
    </xf>
    <xf numFmtId="0" fontId="3" fillId="0" borderId="0">
      <alignment horizontal="right"/>
      <protection locked="0"/>
    </xf>
    <xf numFmtId="0" fontId="4" fillId="0" borderId="17">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 fillId="0" borderId="5">
      <alignment horizontal="center" vertical="center" wrapText="1"/>
      <protection locked="0"/>
    </xf>
    <xf numFmtId="0" fontId="48"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6">
      <alignment horizontal="center" vertical="center"/>
    </xf>
    <xf numFmtId="0" fontId="2" fillId="0" borderId="0">
      <alignment horizontal="center" vertical="center" wrapText="1"/>
      <protection locked="0"/>
    </xf>
    <xf numFmtId="0" fontId="3" fillId="0" borderId="15">
      <alignment horizontal="left" vertical="center" wrapText="1"/>
      <protection locked="0"/>
    </xf>
    <xf numFmtId="0" fontId="4" fillId="0" borderId="6">
      <alignment horizontal="center" vertical="center" wrapText="1"/>
      <protection locked="0"/>
    </xf>
    <xf numFmtId="0" fontId="3" fillId="0" borderId="0">
      <alignment vertical="top"/>
      <protection locked="0"/>
    </xf>
    <xf numFmtId="0" fontId="1" fillId="0" borderId="0">
      <alignment vertical="center"/>
    </xf>
    <xf numFmtId="0" fontId="4" fillId="0" borderId="17">
      <alignment horizontal="center" vertical="center" wrapText="1"/>
    </xf>
    <xf numFmtId="0" fontId="4" fillId="0" borderId="6">
      <alignment horizontal="center" vertical="center" wrapText="1"/>
    </xf>
    <xf numFmtId="0" fontId="6" fillId="0" borderId="0">
      <alignment horizontal="center" vertical="center"/>
    </xf>
    <xf numFmtId="0" fontId="3" fillId="0" borderId="0">
      <alignment horizontal="right" vertical="center"/>
      <protection locked="0"/>
    </xf>
    <xf numFmtId="0" fontId="3" fillId="0" borderId="15">
      <alignment horizontal="right" vertical="center"/>
    </xf>
    <xf numFmtId="0" fontId="3" fillId="0" borderId="0">
      <alignment horizontal="left" vertical="center"/>
      <protection locked="0"/>
    </xf>
    <xf numFmtId="0" fontId="3" fillId="0" borderId="0">
      <alignment horizontal="right"/>
      <protection locked="0"/>
    </xf>
    <xf numFmtId="0" fontId="3" fillId="0" borderId="0">
      <alignment vertical="top" wrapText="1"/>
      <protection locked="0"/>
    </xf>
    <xf numFmtId="0" fontId="4" fillId="0" borderId="1">
      <alignment horizontal="center" vertical="center" wrapText="1"/>
    </xf>
    <xf numFmtId="0" fontId="3" fillId="0" borderId="0">
      <alignment horizontal="right" wrapText="1"/>
      <protection locked="0"/>
    </xf>
    <xf numFmtId="0" fontId="4" fillId="0" borderId="6">
      <alignment horizontal="center" vertical="center"/>
      <protection locked="0"/>
    </xf>
    <xf numFmtId="0" fontId="3" fillId="0" borderId="1">
      <alignment horizontal="left" vertical="center" wrapText="1"/>
    </xf>
    <xf numFmtId="0" fontId="4" fillId="0" borderId="17">
      <alignment horizontal="center" vertical="center" wrapText="1"/>
      <protection locked="0"/>
    </xf>
    <xf numFmtId="0" fontId="4" fillId="0" borderId="17">
      <alignment horizontal="center" vertical="center"/>
      <protection locked="0"/>
    </xf>
    <xf numFmtId="0" fontId="3" fillId="0" borderId="2">
      <alignment horizontal="left" vertical="center" wrapText="1"/>
      <protection locked="0"/>
    </xf>
    <xf numFmtId="0" fontId="3" fillId="0" borderId="0">
      <alignment horizontal="right" vertical="center" wrapText="1"/>
    </xf>
    <xf numFmtId="0" fontId="4" fillId="0" borderId="1">
      <alignment horizontal="center" vertical="center" wrapText="1"/>
      <protection locked="0"/>
    </xf>
    <xf numFmtId="0" fontId="1" fillId="0" borderId="3">
      <alignment vertical="center"/>
    </xf>
    <xf numFmtId="0" fontId="3" fillId="0" borderId="0">
      <alignment horizontal="right" wrapText="1"/>
    </xf>
    <xf numFmtId="0" fontId="3" fillId="0" borderId="1">
      <alignment horizontal="right" vertical="center"/>
      <protection locked="0"/>
    </xf>
    <xf numFmtId="0" fontId="1" fillId="0" borderId="4">
      <alignment vertical="center"/>
    </xf>
    <xf numFmtId="0" fontId="4" fillId="0" borderId="7">
      <alignment horizontal="center" vertical="center" wrapText="1"/>
    </xf>
    <xf numFmtId="0" fontId="3" fillId="0" borderId="0">
      <alignment horizontal="right" vertical="center" wrapText="1"/>
      <protection locked="0"/>
    </xf>
    <xf numFmtId="0" fontId="2" fillId="0" borderId="0">
      <alignment horizontal="center" vertical="center"/>
    </xf>
    <xf numFmtId="0" fontId="48" fillId="0" borderId="0">
      <alignment vertical="top"/>
      <protection locked="0"/>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4" fontId="4" fillId="0" borderId="5">
      <alignment vertical="center"/>
      <protection locked="0"/>
    </xf>
    <xf numFmtId="0" fontId="4" fillId="0" borderId="2">
      <alignment horizontal="center" vertical="center" wrapText="1"/>
    </xf>
    <xf numFmtId="0" fontId="4" fillId="0" borderId="1">
      <alignment horizontal="center" vertical="center"/>
      <protection locked="0"/>
    </xf>
    <xf numFmtId="0" fontId="1" fillId="0" borderId="0">
      <alignment horizontal="right" vertical="center"/>
    </xf>
    <xf numFmtId="0" fontId="7" fillId="0" borderId="0">
      <alignment vertical="top"/>
    </xf>
    <xf numFmtId="0" fontId="4" fillId="0" borderId="0">
      <alignment horizontal="right" wrapText="1"/>
    </xf>
    <xf numFmtId="0" fontId="4" fillId="0" borderId="0">
      <protection locked="0"/>
    </xf>
    <xf numFmtId="0" fontId="4" fillId="0" borderId="27">
      <alignment horizontal="center" vertical="center" wrapText="1"/>
    </xf>
    <xf numFmtId="0" fontId="7" fillId="0" borderId="0"/>
    <xf numFmtId="4" fontId="4" fillId="0" borderId="5">
      <alignment vertical="center"/>
    </xf>
    <xf numFmtId="0" fontId="1" fillId="0" borderId="1">
      <alignment horizontal="center"/>
    </xf>
    <xf numFmtId="0" fontId="4" fillId="0" borderId="5">
      <alignment horizontal="center" vertical="center"/>
      <protection locked="0"/>
    </xf>
    <xf numFmtId="0" fontId="48" fillId="0" borderId="0">
      <alignment vertical="top"/>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8"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8" fillId="0" borderId="0">
      <alignment vertical="top"/>
      <protection locked="0"/>
    </xf>
    <xf numFmtId="0" fontId="4" fillId="0" borderId="6">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0" fontId="3" fillId="0" borderId="1">
      <alignment horizontal="right" vertical="center" wrapText="1"/>
    </xf>
    <xf numFmtId="0" fontId="3" fillId="0" borderId="7">
      <alignment horizontal="left" vertical="center"/>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5">
      <alignment horizontal="center" vertical="center"/>
    </xf>
    <xf numFmtId="0" fontId="4" fillId="0" borderId="2">
      <alignment horizontal="center" vertical="center" wrapText="1"/>
    </xf>
    <xf numFmtId="0" fontId="4" fillId="0" borderId="2">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4" fontId="3" fillId="0" borderId="1">
      <alignment horizontal="right" vertical="center" wrapText="1"/>
      <protection locked="0"/>
    </xf>
    <xf numFmtId="0" fontId="3" fillId="0" borderId="7">
      <alignment horizontal="left" vertical="center" wrapText="1"/>
      <protection locked="0"/>
    </xf>
    <xf numFmtId="0" fontId="4" fillId="0" borderId="6">
      <alignment horizontal="center" vertical="center"/>
    </xf>
    <xf numFmtId="0" fontId="4" fillId="0" borderId="0"/>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8" fillId="0" borderId="0">
      <alignment vertical="top"/>
      <protection locked="0"/>
    </xf>
    <xf numFmtId="0" fontId="19" fillId="0" borderId="0"/>
    <xf numFmtId="0" fontId="24" fillId="0" borderId="0">
      <alignment vertical="top"/>
      <protection locked="0"/>
    </xf>
  </cellStyleXfs>
  <cellXfs count="307">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5" applyNumberFormat="1" applyFont="1" applyBorder="1">
      <alignment horizontal="left" vertical="center" wrapText="1"/>
    </xf>
    <xf numFmtId="0" fontId="0" fillId="0" borderId="1" xfId="0" applyFont="1" applyBorder="1"/>
    <xf numFmtId="179" fontId="5" fillId="0" borderId="1" xfId="0" applyNumberFormat="1" applyFont="1" applyBorder="1" applyAlignment="1">
      <alignment horizontal="right" vertical="center"/>
    </xf>
    <xf numFmtId="0" fontId="3" fillId="0" borderId="1" xfId="520"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7"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9" applyFont="1" applyBorder="1"/>
    <xf numFmtId="0" fontId="4" fillId="0" borderId="2" xfId="640" applyFont="1" applyBorder="1">
      <alignment horizontal="center" vertical="center" wrapText="1"/>
      <protection locked="0"/>
    </xf>
    <xf numFmtId="0" fontId="4" fillId="0" borderId="2" xfId="651" applyFont="1" applyBorder="1">
      <alignment horizontal="center" vertical="center" wrapText="1"/>
    </xf>
    <xf numFmtId="0" fontId="4" fillId="0" borderId="2" xfId="652" applyFont="1" applyBorder="1">
      <alignment horizontal="center" vertical="center"/>
    </xf>
    <xf numFmtId="0" fontId="4" fillId="0" borderId="3" xfId="641" applyFont="1" applyBorder="1">
      <alignment horizontal="center" vertical="center" wrapText="1"/>
      <protection locked="0"/>
    </xf>
    <xf numFmtId="0" fontId="4" fillId="0" borderId="3" xfId="653" applyFont="1" applyBorder="1">
      <alignment horizontal="center" vertical="center" wrapText="1"/>
    </xf>
    <xf numFmtId="0" fontId="4" fillId="0" borderId="3" xfId="631" applyFont="1" applyBorder="1">
      <alignment horizontal="center" vertical="center"/>
    </xf>
    <xf numFmtId="0" fontId="4" fillId="0" borderId="4" xfId="642" applyFont="1" applyBorder="1">
      <alignment horizontal="center" vertical="center" wrapText="1"/>
      <protection locked="0"/>
    </xf>
    <xf numFmtId="0" fontId="4" fillId="0" borderId="4" xfId="655" applyFont="1" applyBorder="1">
      <alignment horizontal="center" vertical="center" wrapText="1"/>
    </xf>
    <xf numFmtId="0" fontId="4" fillId="0" borderId="4" xfId="654" applyFont="1" applyBorder="1">
      <alignment horizontal="center" vertical="center"/>
    </xf>
    <xf numFmtId="0" fontId="3" fillId="0" borderId="1" xfId="625" applyFont="1" applyBorder="1">
      <alignment horizontal="left" vertical="center" wrapText="1"/>
    </xf>
    <xf numFmtId="0" fontId="1" fillId="0" borderId="5" xfId="64" applyFont="1" applyBorder="1">
      <alignment horizontal="center" vertical="center" wrapText="1"/>
      <protection locked="0"/>
    </xf>
    <xf numFmtId="0" fontId="3" fillId="0" borderId="6" xfId="628" applyFont="1" applyBorder="1">
      <alignment horizontal="left" vertical="center"/>
    </xf>
    <xf numFmtId="0" fontId="3" fillId="0" borderId="7" xfId="636" applyFont="1" applyBorder="1">
      <alignment horizontal="left" vertical="center"/>
    </xf>
    <xf numFmtId="0" fontId="1" fillId="0" borderId="0" xfId="660" applyFont="1" applyBorder="1">
      <alignment horizontal="right" vertical="center"/>
      <protection locked="0"/>
    </xf>
    <xf numFmtId="0" fontId="4" fillId="0" borderId="5" xfId="650" applyFont="1" applyBorder="1">
      <alignment horizontal="center" vertical="center"/>
    </xf>
    <xf numFmtId="0" fontId="4" fillId="0" borderId="6" xfId="658"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6"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4"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4" fillId="0" borderId="2" xfId="604" applyFont="1" applyBorder="1">
      <alignment horizontal="center" vertical="center" wrapText="1"/>
    </xf>
    <xf numFmtId="0" fontId="0" fillId="0" borderId="8" xfId="0" applyFont="1" applyBorder="1"/>
    <xf numFmtId="49" fontId="5" fillId="0" borderId="8" xfId="145" applyNumberFormat="1" applyFont="1" applyBorder="1">
      <alignment horizontal="left" vertical="center" wrapText="1"/>
    </xf>
    <xf numFmtId="49" fontId="5" fillId="0" borderId="6" xfId="145" applyNumberFormat="1" applyFont="1" applyBorder="1">
      <alignment horizontal="left" vertical="center" wrapText="1"/>
    </xf>
    <xf numFmtId="49" fontId="5" fillId="0" borderId="1" xfId="145" applyNumberFormat="1" applyFont="1" applyBorder="1" applyAlignment="1">
      <alignment horizontal="right" vertical="center" wrapText="1"/>
    </xf>
    <xf numFmtId="0" fontId="0" fillId="0" borderId="9" xfId="0" applyFont="1" applyBorder="1"/>
    <xf numFmtId="49" fontId="5" fillId="0" borderId="10" xfId="145" applyNumberFormat="1" applyFont="1" applyBorder="1">
      <alignment horizontal="left" vertical="center" wrapText="1"/>
    </xf>
    <xf numFmtId="49" fontId="5" fillId="0" borderId="2" xfId="145" applyNumberFormat="1" applyFont="1" applyBorder="1">
      <alignment horizontal="left" vertical="center" wrapText="1"/>
    </xf>
    <xf numFmtId="49" fontId="5" fillId="0" borderId="2" xfId="145" applyNumberFormat="1" applyFont="1" applyBorder="1" applyAlignment="1">
      <alignment horizontal="right" vertical="center" wrapText="1"/>
    </xf>
    <xf numFmtId="179" fontId="5" fillId="0" borderId="2" xfId="0" applyNumberFormat="1" applyFont="1" applyBorder="1" applyAlignment="1">
      <alignment horizontal="right" vertical="center"/>
    </xf>
    <xf numFmtId="0" fontId="0" fillId="0" borderId="11" xfId="0" applyFont="1" applyBorder="1" applyAlignment="1">
      <alignment horizontal="center"/>
    </xf>
    <xf numFmtId="0" fontId="0" fillId="0" borderId="12" xfId="0" applyFont="1" applyBorder="1" applyAlignment="1">
      <alignment horizontal="center"/>
    </xf>
    <xf numFmtId="182" fontId="0" fillId="0" borderId="8" xfId="0" applyNumberFormat="1" applyFont="1" applyBorder="1"/>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49" fontId="5" fillId="0" borderId="1" xfId="145" applyNumberFormat="1" applyFont="1" applyBorder="1" applyAlignment="1">
      <alignment horizontal="left" vertical="center" wrapText="1" indent="1"/>
    </xf>
    <xf numFmtId="0" fontId="3" fillId="0" borderId="0" xfId="0" applyFont="1" applyBorder="1" applyAlignment="1" applyProtection="1">
      <alignment horizontal="right" vertical="center"/>
      <protection locked="0"/>
    </xf>
    <xf numFmtId="0" fontId="1" fillId="0" borderId="0" xfId="575" applyFont="1" applyBorder="1">
      <alignment horizontal="right" vertical="center"/>
    </xf>
    <xf numFmtId="0" fontId="7" fillId="0" borderId="0" xfId="576" applyFont="1" applyBorder="1">
      <alignment vertical="top"/>
    </xf>
    <xf numFmtId="0" fontId="8" fillId="0" borderId="0" xfId="560" applyFont="1" applyBorder="1">
      <alignment horizontal="center" vertical="center" wrapText="1"/>
    </xf>
    <xf numFmtId="0" fontId="8"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7" applyFont="1" applyBorder="1">
      <alignment horizontal="right" wrapText="1"/>
    </xf>
    <xf numFmtId="0" fontId="4" fillId="0" borderId="0" xfId="578" applyFont="1" applyBorder="1">
      <protection locked="0"/>
    </xf>
    <xf numFmtId="0" fontId="4" fillId="0" borderId="1" xfId="579"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4" fillId="0" borderId="1" xfId="0" applyFont="1" applyBorder="1" applyAlignment="1">
      <alignment horizontal="left" vertical="center" wrapText="1" inden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2" applyFont="1" applyBorder="1">
      <alignment horizontal="center"/>
    </xf>
    <xf numFmtId="0" fontId="1" fillId="0" borderId="0" xfId="522" applyFont="1" applyBorder="1">
      <alignment wrapText="1"/>
    </xf>
    <xf numFmtId="0" fontId="1" fillId="0" borderId="0" xfId="420" applyFont="1" applyBorder="1">
      <protection locked="0"/>
    </xf>
    <xf numFmtId="0" fontId="2" fillId="0" borderId="0" xfId="400"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13" xfId="406" applyFont="1" applyBorder="1">
      <alignment horizontal="center" vertical="center" wrapText="1"/>
    </xf>
    <xf numFmtId="0" fontId="4" fillId="0" borderId="13" xfId="416" applyFont="1" applyBorder="1">
      <alignment horizontal="center" vertical="center" wrapText="1"/>
      <protection locked="0"/>
    </xf>
    <xf numFmtId="0" fontId="4" fillId="0" borderId="14" xfId="409" applyFont="1" applyBorder="1">
      <alignment horizontal="center" vertical="center" wrapText="1"/>
    </xf>
    <xf numFmtId="0" fontId="4" fillId="0" borderId="14" xfId="66" applyFont="1" applyBorder="1">
      <alignment horizontal="center" vertical="center" wrapText="1"/>
      <protection locked="0"/>
    </xf>
    <xf numFmtId="0" fontId="4" fillId="0" borderId="15" xfId="412" applyFont="1" applyBorder="1">
      <alignment horizontal="center" vertical="center" wrapText="1"/>
    </xf>
    <xf numFmtId="0" fontId="4" fillId="0" borderId="15" xfId="419" applyFont="1" applyBorder="1">
      <alignment horizontal="center" vertical="center" wrapText="1"/>
      <protection locked="0"/>
    </xf>
    <xf numFmtId="0" fontId="3" fillId="0" borderId="15" xfId="138" applyFont="1" applyBorder="1">
      <alignment horizontal="left" vertical="center" wrapText="1"/>
    </xf>
    <xf numFmtId="0" fontId="3" fillId="0" borderId="15" xfId="423" applyFont="1" applyBorder="1">
      <alignment horizontal="right" vertical="center"/>
      <protection locked="0"/>
    </xf>
    <xf numFmtId="0" fontId="3" fillId="0" borderId="16" xfId="528" applyFont="1" applyBorder="1">
      <alignment horizontal="center" vertical="center"/>
    </xf>
    <xf numFmtId="0" fontId="3" fillId="0" borderId="17" xfId="415" applyFont="1" applyBorder="1">
      <alignment horizontal="left" vertical="center"/>
    </xf>
    <xf numFmtId="0" fontId="3" fillId="0" borderId="15" xfId="65" applyFont="1" applyBorder="1">
      <alignment horizontal="left" vertical="center"/>
    </xf>
    <xf numFmtId="0" fontId="3" fillId="0" borderId="0" xfId="541" applyFont="1" applyBorder="1">
      <alignment vertical="top" wrapText="1"/>
      <protection locked="0"/>
    </xf>
    <xf numFmtId="0" fontId="2" fillId="0" borderId="0" xfId="529" applyFont="1" applyBorder="1">
      <alignment horizontal="center" vertical="center" wrapText="1"/>
      <protection locked="0"/>
    </xf>
    <xf numFmtId="0" fontId="3" fillId="0" borderId="0" xfId="540" applyFont="1" applyBorder="1">
      <alignment horizontal="right"/>
      <protection locked="0"/>
    </xf>
    <xf numFmtId="0" fontId="4" fillId="0" borderId="6" xfId="531" applyFont="1" applyBorder="1">
      <alignment horizontal="center" vertical="center" wrapText="1"/>
      <protection locked="0"/>
    </xf>
    <xf numFmtId="0" fontId="4" fillId="0" borderId="6" xfId="544" applyFont="1" applyBorder="1">
      <alignment horizontal="center" vertical="center"/>
      <protection locked="0"/>
    </xf>
    <xf numFmtId="0" fontId="4" fillId="0" borderId="17" xfId="534" applyFont="1" applyBorder="1">
      <alignment horizontal="center" vertical="center" wrapText="1"/>
    </xf>
    <xf numFmtId="0" fontId="4" fillId="0" borderId="17" xfId="547" applyFont="1" applyBorder="1">
      <alignment horizontal="center" vertical="center"/>
      <protection locked="0"/>
    </xf>
    <xf numFmtId="0" fontId="3" fillId="0" borderId="0" xfId="556"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7" xfId="546" applyFont="1" applyBorder="1">
      <alignment horizontal="center" vertical="center" wrapText="1"/>
      <protection locked="0"/>
    </xf>
    <xf numFmtId="0" fontId="4" fillId="0" borderId="15" xfId="499" applyFont="1" applyBorder="1">
      <alignment horizontal="center" vertical="center"/>
    </xf>
    <xf numFmtId="0" fontId="4" fillId="0" borderId="15" xfId="83" applyFont="1" applyBorder="1">
      <alignment horizontal="center" vertical="center"/>
      <protection locked="0"/>
    </xf>
    <xf numFmtId="0" fontId="3" fillId="0" borderId="15" xfId="538" applyFont="1" applyBorder="1">
      <alignment horizontal="right" vertical="center"/>
    </xf>
    <xf numFmtId="0" fontId="3" fillId="0" borderId="0" xfId="0" applyFont="1" applyBorder="1" applyAlignment="1">
      <alignment horizontal="right"/>
    </xf>
    <xf numFmtId="0" fontId="9" fillId="0" borderId="0" xfId="247" applyFont="1" applyBorder="1">
      <alignment horizontal="right"/>
      <protection locked="0"/>
    </xf>
    <xf numFmtId="49" fontId="9" fillId="0" borderId="0" xfId="376"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0" fillId="0" borderId="0" xfId="251" applyFont="1" applyBorder="1">
      <alignment horizontal="center" vertical="center" wrapText="1"/>
      <protection locked="0"/>
    </xf>
    <xf numFmtId="0" fontId="10" fillId="0" borderId="0" xfId="486" applyFont="1" applyBorder="1">
      <alignment horizontal="center" vertical="center"/>
      <protection locked="0"/>
    </xf>
    <xf numFmtId="0" fontId="10" fillId="0" borderId="0" xfId="492" applyFont="1" applyBorder="1">
      <alignment horizontal="center" vertical="center"/>
    </xf>
    <xf numFmtId="0" fontId="3" fillId="0" borderId="0" xfId="639" applyFont="1" applyBorder="1">
      <alignment horizontal="left" vertical="center"/>
      <protection locked="0"/>
    </xf>
    <xf numFmtId="0" fontId="4" fillId="0" borderId="2" xfId="260" applyFont="1" applyBorder="1">
      <alignment horizontal="center" vertical="center"/>
      <protection locked="0"/>
    </xf>
    <xf numFmtId="49" fontId="4" fillId="0" borderId="2" xfId="378" applyNumberFormat="1" applyFont="1" applyBorder="1">
      <alignment horizontal="center" vertical="center" wrapText="1"/>
      <protection locked="0"/>
    </xf>
    <xf numFmtId="0" fontId="4" fillId="0" borderId="3" xfId="54" applyFont="1" applyBorder="1">
      <alignment horizontal="center" vertical="center"/>
      <protection locked="0"/>
    </xf>
    <xf numFmtId="49" fontId="4" fillId="0" borderId="3" xfId="380"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09"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378" applyNumberFormat="1" applyFont="1" applyBorder="1">
      <alignment horizontal="center" vertical="center" wrapText="1"/>
      <protection locked="0"/>
    </xf>
    <xf numFmtId="49" fontId="4" fillId="0" borderId="1" xfId="380"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6" fillId="0" borderId="0" xfId="536"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3" fillId="0" borderId="2" xfId="0" applyFont="1" applyBorder="1" applyAlignment="1">
      <alignment horizontal="center" vertical="center"/>
    </xf>
    <xf numFmtId="0" fontId="0" fillId="0" borderId="0" xfId="0" applyFont="1" applyBorder="1" applyAlignment="1">
      <alignment horizontal="center"/>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3" applyFont="1" applyBorder="1">
      <alignment horizontal="center" vertical="center" wrapText="1"/>
    </xf>
    <xf numFmtId="0" fontId="4" fillId="0" borderId="1" xfId="417" applyFont="1" applyBorder="1">
      <alignment horizontal="center" vertical="center"/>
    </xf>
    <xf numFmtId="0" fontId="4" fillId="0" borderId="1" xfId="408" applyFont="1" applyBorder="1">
      <alignment horizontal="center" vertical="center" wrapText="1"/>
      <protection locked="0"/>
    </xf>
    <xf numFmtId="0" fontId="3"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6" applyFont="1" applyBorder="1">
      <alignment horizontal="left" vertical="center"/>
    </xf>
    <xf numFmtId="0" fontId="1" fillId="0" borderId="0" xfId="267" applyFont="1" applyBorder="1">
      <alignment vertical="top"/>
      <protection locked="0"/>
    </xf>
    <xf numFmtId="49" fontId="1" fillId="0" borderId="0" xfId="277" applyNumberFormat="1" applyFont="1" applyBorder="1">
      <protection locked="0"/>
    </xf>
    <xf numFmtId="0" fontId="1" fillId="0" borderId="0" xfId="0" applyFont="1" applyBorder="1" applyProtection="1">
      <protection locked="0"/>
    </xf>
    <xf numFmtId="0" fontId="4" fillId="0" borderId="0" xfId="59"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4" applyFont="1" applyBorder="1">
      <alignment horizontal="center" vertical="center"/>
      <protection locked="0"/>
    </xf>
    <xf numFmtId="0" fontId="4" fillId="0" borderId="1" xfId="631" applyFont="1" applyBorder="1">
      <alignment horizontal="center" vertical="center"/>
    </xf>
    <xf numFmtId="0" fontId="4" fillId="0" borderId="1" xfId="231" applyFont="1" applyBorder="1">
      <alignment horizontal="center" vertical="center"/>
      <protection locked="0"/>
    </xf>
    <xf numFmtId="0" fontId="3" fillId="0" borderId="1" xfId="237" applyFont="1" applyBorder="1">
      <alignment horizontal="left" vertical="center"/>
    </xf>
    <xf numFmtId="49" fontId="5" fillId="0" borderId="1" xfId="145" applyNumberFormat="1" applyFont="1" applyBorder="1" applyAlignment="1">
      <alignment horizontal="left" vertical="center" wrapText="1" indent="2"/>
    </xf>
    <xf numFmtId="0" fontId="4" fillId="0" borderId="1" xfId="286"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1" applyFont="1" applyBorder="1">
      <alignment horizontal="center" vertical="center" wrapText="1"/>
      <protection locked="0"/>
    </xf>
    <xf numFmtId="0" fontId="1" fillId="0" borderId="1" xfId="373" applyFont="1" applyBorder="1">
      <alignment horizontal="center"/>
    </xf>
    <xf numFmtId="0" fontId="1" fillId="0" borderId="1" xfId="64" applyFont="1" applyBorder="1">
      <alignment horizontal="center" vertical="center" wrapText="1"/>
      <protection locked="0"/>
    </xf>
    <xf numFmtId="0" fontId="3" fillId="0" borderId="1" xfId="273" applyFont="1" applyBorder="1">
      <alignment horizontal="left" vertical="center"/>
      <protection locked="0"/>
    </xf>
    <xf numFmtId="0" fontId="3" fillId="0" borderId="1" xfId="76" applyFont="1" applyBorder="1">
      <alignment horizontal="left" vertical="center"/>
      <protection locked="0"/>
    </xf>
    <xf numFmtId="0" fontId="1" fillId="0" borderId="0" xfId="343" applyFont="1" applyBorder="1">
      <alignment horizontal="center" wrapText="1"/>
    </xf>
    <xf numFmtId="0" fontId="3" fillId="0" borderId="0" xfId="552" applyFont="1" applyBorder="1">
      <alignment horizontal="right" wrapText="1"/>
    </xf>
    <xf numFmtId="0" fontId="17" fillId="0" borderId="0" xfId="344" applyFont="1" applyBorder="1">
      <alignment horizontal="center" vertical="center" wrapText="1"/>
    </xf>
    <xf numFmtId="0" fontId="18" fillId="0" borderId="1" xfId="348" applyFont="1" applyBorder="1">
      <alignment horizontal="center" vertical="center" wrapText="1"/>
    </xf>
    <xf numFmtId="0" fontId="18" fillId="0" borderId="1" xfId="356" applyFont="1" applyBorder="1">
      <alignment horizontal="center" vertical="center" wrapText="1"/>
    </xf>
    <xf numFmtId="0" fontId="19" fillId="0" borderId="0" xfId="665" applyFill="1" applyBorder="1" applyAlignment="1">
      <alignment vertical="center"/>
    </xf>
    <xf numFmtId="0" fontId="19" fillId="0" borderId="0" xfId="665" applyFont="1" applyFill="1" applyBorder="1" applyAlignment="1">
      <alignment vertical="center"/>
    </xf>
    <xf numFmtId="0" fontId="19" fillId="0" borderId="0" xfId="665" applyFont="1" applyFill="1" applyAlignment="1">
      <alignment vertical="center"/>
    </xf>
    <xf numFmtId="0" fontId="20" fillId="0" borderId="0" xfId="666" applyFont="1" applyFill="1" applyBorder="1" applyAlignment="1" applyProtection="1"/>
    <xf numFmtId="0" fontId="20" fillId="0" borderId="0" xfId="0" applyFont="1" applyFill="1" applyBorder="1" applyAlignment="1"/>
    <xf numFmtId="49" fontId="19" fillId="0" borderId="0" xfId="665" applyNumberFormat="1" applyFill="1" applyBorder="1" applyAlignment="1"/>
    <xf numFmtId="49" fontId="19" fillId="0" borderId="0" xfId="665" applyNumberFormat="1" applyFill="1" applyBorder="1" applyAlignment="1">
      <alignment horizontal="center"/>
    </xf>
    <xf numFmtId="0" fontId="19" fillId="0" borderId="0" xfId="665" applyFill="1" applyBorder="1" applyAlignment="1"/>
    <xf numFmtId="0" fontId="6" fillId="0" borderId="0" xfId="666" applyFont="1" applyFill="1" applyBorder="1" applyAlignment="1" applyProtection="1">
      <alignment horizontal="center" vertical="center"/>
    </xf>
    <xf numFmtId="0" fontId="3" fillId="0" borderId="0" xfId="666" applyFont="1" applyFill="1" applyBorder="1" applyAlignment="1" applyProtection="1">
      <alignment horizontal="left" vertical="center"/>
      <protection locked="0"/>
    </xf>
    <xf numFmtId="49" fontId="19" fillId="0" borderId="0" xfId="666" applyNumberFormat="1" applyFont="1" applyFill="1" applyBorder="1" applyAlignment="1" applyProtection="1"/>
    <xf numFmtId="0" fontId="19" fillId="0" borderId="0" xfId="666" applyFont="1" applyFill="1" applyBorder="1" applyAlignment="1" applyProtection="1"/>
    <xf numFmtId="0" fontId="19" fillId="0" borderId="0" xfId="665" applyFont="1" applyFill="1" applyBorder="1" applyAlignment="1"/>
    <xf numFmtId="0" fontId="21" fillId="0" borderId="11" xfId="665" applyNumberFormat="1" applyFont="1" applyFill="1" applyBorder="1" applyAlignment="1" applyProtection="1">
      <alignment horizontal="left" vertical="center"/>
    </xf>
    <xf numFmtId="0" fontId="21" fillId="0" borderId="18" xfId="665" applyNumberFormat="1" applyFont="1" applyFill="1" applyBorder="1" applyAlignment="1" applyProtection="1">
      <alignment horizontal="left" vertical="center"/>
    </xf>
    <xf numFmtId="4" fontId="22" fillId="0" borderId="1" xfId="666" applyNumberFormat="1" applyFont="1" applyFill="1" applyBorder="1" applyAlignment="1" applyProtection="1">
      <alignment vertical="center"/>
    </xf>
    <xf numFmtId="179" fontId="5" fillId="0" borderId="1" xfId="0" applyNumberFormat="1" applyFont="1" applyFill="1" applyBorder="1" applyAlignment="1">
      <alignment horizontal="right" vertical="center"/>
    </xf>
    <xf numFmtId="49" fontId="19" fillId="0" borderId="0" xfId="665" applyNumberFormat="1" applyFont="1" applyFill="1" applyBorder="1" applyAlignment="1"/>
    <xf numFmtId="49" fontId="19" fillId="0" borderId="0" xfId="665" applyNumberFormat="1" applyFont="1" applyFill="1" applyBorder="1" applyAlignment="1">
      <alignment horizontal="center"/>
    </xf>
    <xf numFmtId="0" fontId="21" fillId="0" borderId="12" xfId="665" applyNumberFormat="1" applyFont="1" applyFill="1" applyBorder="1" applyAlignment="1" applyProtection="1">
      <alignment horizontal="left" vertical="center"/>
    </xf>
    <xf numFmtId="0" fontId="21" fillId="0" borderId="11" xfId="665" applyNumberFormat="1" applyFont="1" applyFill="1" applyBorder="1" applyAlignment="1" applyProtection="1">
      <alignment horizontal="center" vertical="center"/>
    </xf>
    <xf numFmtId="0" fontId="21" fillId="0" borderId="18" xfId="665" applyNumberFormat="1" applyFont="1" applyFill="1" applyBorder="1" applyAlignment="1" applyProtection="1">
      <alignment horizontal="center" vertical="center"/>
    </xf>
    <xf numFmtId="0" fontId="21" fillId="0" borderId="0" xfId="665" applyNumberFormat="1" applyFont="1" applyFill="1" applyBorder="1" applyAlignment="1" applyProtection="1">
      <alignment horizontal="right" vertical="center"/>
    </xf>
    <xf numFmtId="0" fontId="23" fillId="0" borderId="0" xfId="666" applyFont="1" applyFill="1" applyBorder="1" applyAlignment="1" applyProtection="1">
      <alignment horizontal="center" vertical="center"/>
    </xf>
    <xf numFmtId="0" fontId="21" fillId="0" borderId="0" xfId="665" applyNumberFormat="1" applyFont="1" applyFill="1" applyBorder="1" applyAlignment="1" applyProtection="1">
      <alignment horizontal="right"/>
    </xf>
    <xf numFmtId="0" fontId="21" fillId="0" borderId="8" xfId="665" applyNumberFormat="1" applyFont="1" applyFill="1" applyBorder="1" applyAlignment="1" applyProtection="1">
      <alignment horizontal="center" vertical="center"/>
    </xf>
    <xf numFmtId="49" fontId="21" fillId="0" borderId="8" xfId="665" applyNumberFormat="1" applyFont="1" applyFill="1" applyBorder="1" applyAlignment="1" applyProtection="1">
      <alignment horizontal="center" vertical="center"/>
    </xf>
    <xf numFmtId="0" fontId="1" fillId="0" borderId="0" xfId="666" applyFont="1" applyFill="1" applyBorder="1" applyAlignment="1" applyProtection="1">
      <alignment horizontal="right" vertical="center"/>
    </xf>
    <xf numFmtId="0" fontId="21" fillId="0" borderId="12" xfId="665" applyNumberFormat="1" applyFont="1" applyFill="1" applyBorder="1" applyAlignment="1" applyProtection="1">
      <alignment horizontal="center" vertical="center"/>
    </xf>
    <xf numFmtId="4" fontId="22" fillId="0" borderId="1" xfId="666" applyNumberFormat="1" applyFont="1" applyFill="1" applyBorder="1" applyAlignment="1">
      <alignment vertical="center"/>
      <protection locked="0"/>
    </xf>
    <xf numFmtId="0" fontId="1" fillId="0" borderId="0" xfId="92" applyFont="1" applyBorder="1">
      <alignment vertical="top"/>
    </xf>
    <xf numFmtId="49" fontId="4" fillId="0" borderId="1" xfId="51" applyNumberFormat="1" applyFont="1" applyBorder="1">
      <alignment horizontal="center" vertical="center" wrapText="1"/>
    </xf>
    <xf numFmtId="49" fontId="4" fillId="0" borderId="1" xfId="126" applyNumberFormat="1" applyFont="1" applyBorder="1">
      <alignment horizontal="center" vertical="center" wrapText="1"/>
    </xf>
    <xf numFmtId="0" fontId="4" fillId="0" borderId="1" xfId="583" applyFont="1" applyBorder="1">
      <alignment horizontal="center" vertical="center"/>
      <protection locked="0"/>
    </xf>
    <xf numFmtId="49" fontId="4" fillId="0" borderId="1" xfId="205" applyNumberFormat="1" applyFont="1" applyBorder="1">
      <alignment horizontal="center" vertical="center"/>
    </xf>
    <xf numFmtId="0" fontId="1" fillId="0" borderId="1" xfId="0" applyFont="1" applyBorder="1" applyAlignment="1">
      <alignment horizontal="center" vertical="center"/>
    </xf>
    <xf numFmtId="0" fontId="1" fillId="0" borderId="1" xfId="182" applyFont="1" applyBorder="1">
      <alignment horizontal="center" vertical="center"/>
    </xf>
    <xf numFmtId="0" fontId="24" fillId="0" borderId="0" xfId="666" applyFont="1" applyFill="1" applyBorder="1" applyAlignment="1" applyProtection="1">
      <alignment vertical="top"/>
      <protection locked="0"/>
    </xf>
    <xf numFmtId="0" fontId="19" fillId="0" borderId="0" xfId="666" applyFont="1" applyFill="1" applyBorder="1" applyAlignment="1" applyProtection="1">
      <alignment vertical="center"/>
    </xf>
    <xf numFmtId="0" fontId="1" fillId="0" borderId="0" xfId="666" applyFont="1" applyFill="1" applyBorder="1" applyAlignment="1" applyProtection="1">
      <alignment vertical="center"/>
    </xf>
    <xf numFmtId="0" fontId="3" fillId="0" borderId="0" xfId="666" applyFont="1" applyFill="1" applyBorder="1" applyAlignment="1" applyProtection="1">
      <alignment horizontal="right" vertical="center"/>
    </xf>
    <xf numFmtId="0" fontId="25" fillId="0" borderId="0" xfId="666" applyFont="1" applyFill="1" applyBorder="1" applyAlignment="1" applyProtection="1">
      <alignment horizontal="center" vertical="center"/>
    </xf>
    <xf numFmtId="0" fontId="26" fillId="0" borderId="0" xfId="666" applyFont="1" applyFill="1" applyBorder="1" applyAlignment="1" applyProtection="1">
      <alignment horizontal="center" vertical="center"/>
    </xf>
    <xf numFmtId="0" fontId="27" fillId="0" borderId="0" xfId="666" applyFont="1" applyFill="1" applyBorder="1" applyAlignment="1" applyProtection="1">
      <alignment horizontal="center" vertical="center"/>
    </xf>
    <xf numFmtId="0" fontId="3" fillId="0" borderId="0" xfId="666" applyFont="1" applyFill="1" applyBorder="1" applyAlignment="1" applyProtection="1">
      <alignment horizontal="right"/>
    </xf>
    <xf numFmtId="0" fontId="4" fillId="0" borderId="5" xfId="666" applyFont="1" applyFill="1" applyBorder="1" applyAlignment="1" applyProtection="1">
      <alignment horizontal="center" vertical="center"/>
    </xf>
    <xf numFmtId="0" fontId="4" fillId="0" borderId="7" xfId="666" applyFont="1" applyFill="1" applyBorder="1" applyAlignment="1" applyProtection="1">
      <alignment horizontal="center" vertical="center"/>
    </xf>
    <xf numFmtId="0" fontId="4" fillId="0" borderId="2" xfId="666" applyFont="1" applyFill="1" applyBorder="1" applyAlignment="1" applyProtection="1">
      <alignment horizontal="center" vertical="center"/>
    </xf>
    <xf numFmtId="0" fontId="4" fillId="0" borderId="2" xfId="666" applyFont="1" applyFill="1" applyBorder="1" applyAlignment="1" applyProtection="1">
      <alignment horizontal="center" vertical="center"/>
      <protection locked="0"/>
    </xf>
    <xf numFmtId="0" fontId="4" fillId="0" borderId="4" xfId="666" applyFont="1" applyFill="1" applyBorder="1" applyAlignment="1" applyProtection="1">
      <alignment horizontal="center" vertical="center"/>
    </xf>
    <xf numFmtId="0" fontId="4" fillId="0" borderId="4" xfId="666" applyFont="1" applyFill="1" applyBorder="1" applyAlignment="1" applyProtection="1">
      <alignment horizontal="center" vertical="center" wrapText="1"/>
    </xf>
    <xf numFmtId="0" fontId="3" fillId="0" borderId="1" xfId="666" applyFont="1" applyFill="1" applyBorder="1" applyAlignment="1" applyProtection="1">
      <alignment vertical="center"/>
    </xf>
    <xf numFmtId="0" fontId="3" fillId="0" borderId="1" xfId="666" applyFont="1" applyFill="1" applyBorder="1" applyAlignment="1" applyProtection="1">
      <alignment horizontal="left" vertical="center"/>
      <protection locked="0"/>
    </xf>
    <xf numFmtId="0" fontId="3" fillId="0" borderId="1" xfId="666" applyFont="1" applyFill="1" applyBorder="1" applyAlignment="1" applyProtection="1">
      <alignment vertical="center"/>
      <protection locked="0"/>
    </xf>
    <xf numFmtId="4" fontId="3" fillId="0" borderId="1" xfId="666" applyNumberFormat="1" applyFont="1" applyFill="1" applyBorder="1" applyAlignment="1" applyProtection="1">
      <alignment horizontal="right" vertical="center"/>
      <protection locked="0"/>
    </xf>
    <xf numFmtId="4" fontId="3" fillId="0" borderId="1" xfId="666" applyNumberFormat="1" applyFont="1" applyFill="1" applyBorder="1" applyAlignment="1" applyProtection="1">
      <alignment horizontal="right" vertical="center"/>
    </xf>
    <xf numFmtId="0" fontId="3" fillId="0" borderId="1" xfId="666" applyFont="1" applyFill="1" applyBorder="1" applyAlignment="1" applyProtection="1">
      <alignment horizontal="left" vertical="center"/>
    </xf>
    <xf numFmtId="0" fontId="28" fillId="0" borderId="1" xfId="666" applyFont="1" applyFill="1" applyBorder="1" applyAlignment="1" applyProtection="1">
      <alignment horizontal="right" vertical="center"/>
    </xf>
    <xf numFmtId="0" fontId="19" fillId="0" borderId="1" xfId="666" applyFont="1" applyFill="1" applyBorder="1" applyAlignment="1" applyProtection="1">
      <alignment vertical="center"/>
    </xf>
    <xf numFmtId="0" fontId="28" fillId="0" borderId="1" xfId="666" applyFont="1" applyFill="1" applyBorder="1" applyAlignment="1" applyProtection="1">
      <alignment horizontal="center" vertical="center"/>
    </xf>
    <xf numFmtId="0" fontId="28" fillId="0" borderId="1" xfId="666" applyFont="1" applyFill="1" applyBorder="1" applyAlignment="1" applyProtection="1">
      <alignment horizontal="center" vertical="center"/>
      <protection locked="0"/>
    </xf>
    <xf numFmtId="4" fontId="28" fillId="0" borderId="1" xfId="666" applyNumberFormat="1" applyFont="1" applyFill="1" applyBorder="1" applyAlignment="1" applyProtection="1">
      <alignment horizontal="right" vertical="center"/>
    </xf>
    <xf numFmtId="183" fontId="28" fillId="0" borderId="1" xfId="666" applyNumberFormat="1" applyFont="1" applyFill="1" applyBorder="1" applyAlignment="1" applyProtection="1">
      <alignment horizontal="right" vertical="center"/>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1" applyFont="1" applyBorder="1">
      <alignment horizontal="center" vertical="center" wrapText="1"/>
    </xf>
    <xf numFmtId="0" fontId="4" fillId="0" borderId="1" xfId="406" applyFont="1" applyBorder="1">
      <alignment horizontal="center" vertical="center" wrapText="1"/>
    </xf>
    <xf numFmtId="0" fontId="4" fillId="0" borderId="1" xfId="141" applyFont="1" applyBorder="1">
      <alignment horizontal="center" vertical="center"/>
    </xf>
    <xf numFmtId="0" fontId="4" fillId="0" borderId="1" xfId="658" applyFont="1" applyBorder="1">
      <alignment horizontal="center" vertical="center"/>
    </xf>
    <xf numFmtId="0" fontId="1" fillId="0" borderId="1" xfId="276" applyFont="1" applyBorder="1">
      <alignment horizontal="center" vertical="center"/>
    </xf>
    <xf numFmtId="0" fontId="4" fillId="0" borderId="1" xfId="499" applyFont="1" applyBorder="1">
      <alignment horizontal="center" vertical="center"/>
    </xf>
    <xf numFmtId="0" fontId="4" fillId="0" borderId="1" xfId="83" applyFont="1" applyBorder="1">
      <alignment horizontal="center" vertical="center"/>
      <protection locked="0"/>
    </xf>
    <xf numFmtId="3" fontId="4" fillId="0" borderId="1" xfId="279" applyNumberFormat="1" applyFont="1" applyBorder="1">
      <alignment horizontal="center" vertical="center"/>
      <protection locked="0"/>
    </xf>
    <xf numFmtId="3" fontId="4" fillId="0" borderId="1" xfId="269" applyNumberFormat="1" applyFont="1" applyBorder="1">
      <alignment horizontal="center" vertical="center"/>
    </xf>
    <xf numFmtId="0" fontId="1" fillId="0" borderId="1" xfId="258"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6" applyFont="1" applyBorder="1">
      <alignment horizontal="center" vertical="center" wrapText="1"/>
      <protection locked="0"/>
    </xf>
    <xf numFmtId="0" fontId="4" fillId="0" borderId="1" xfId="614" applyFont="1" applyBorder="1">
      <alignment horizontal="center" vertical="center" wrapText="1"/>
    </xf>
    <xf numFmtId="0" fontId="4" fillId="0" borderId="1" xfId="419" applyFont="1" applyBorder="1">
      <alignment horizontal="center" vertical="center" wrapText="1"/>
      <protection locked="0"/>
    </xf>
    <xf numFmtId="3" fontId="4" fillId="0" borderId="1" xfId="291" applyNumberFormat="1" applyFont="1" applyBorder="1">
      <alignment horizontal="center" vertical="top"/>
      <protection locked="0"/>
    </xf>
    <xf numFmtId="0" fontId="1" fillId="0" borderId="1" xfId="294" applyFont="1" applyBorder="1">
      <alignment horizontal="center" vertical="top"/>
    </xf>
    <xf numFmtId="0" fontId="4" fillId="0" borderId="1" xfId="618" applyFont="1" applyBorder="1">
      <alignment horizontal="center" vertical="center" wrapText="1"/>
    </xf>
    <xf numFmtId="0" fontId="6" fillId="0" borderId="0" xfId="202" applyFont="1" applyBorder="1">
      <alignment horizontal="center" vertical="center"/>
      <protection locked="0"/>
    </xf>
    <xf numFmtId="0" fontId="1" fillId="0" borderId="1" xfId="52" applyFont="1" applyBorder="1">
      <alignment horizontal="center" vertical="center" wrapText="1"/>
      <protection locked="0"/>
    </xf>
    <xf numFmtId="0" fontId="1" fillId="0" borderId="1" xfId="87" applyFont="1" applyBorder="1">
      <alignment horizontal="center" vertical="center" wrapText="1"/>
      <protection locked="0"/>
    </xf>
    <xf numFmtId="0" fontId="1" fillId="0" borderId="1" xfId="171" applyFont="1" applyBorder="1">
      <alignment horizontal="center" vertical="center" wrapText="1"/>
      <protection locked="0"/>
    </xf>
    <xf numFmtId="0" fontId="1" fillId="0" borderId="1" xfId="112" applyFont="1" applyBorder="1">
      <alignment horizontal="center" vertical="center" wrapText="1"/>
    </xf>
    <xf numFmtId="0" fontId="1" fillId="0" borderId="1" xfId="206" applyFont="1" applyBorder="1">
      <alignment horizontal="center" vertical="center" wrapText="1"/>
    </xf>
    <xf numFmtId="0" fontId="1" fillId="0" borderId="1" xfId="91" applyFont="1" applyBorder="1">
      <alignment horizontal="center" vertical="center" wrapText="1"/>
    </xf>
    <xf numFmtId="0" fontId="1" fillId="0" borderId="1" xfId="208" applyFont="1" applyBorder="1">
      <alignment horizontal="center" vertical="center"/>
    </xf>
    <xf numFmtId="0" fontId="1" fillId="0" borderId="1" xfId="121" applyFont="1" applyBorder="1">
      <alignment horizontal="center" vertical="center"/>
    </xf>
    <xf numFmtId="0" fontId="1" fillId="0" borderId="1" xfId="324" applyFont="1" applyBorder="1">
      <alignment horizontal="center" vertical="center"/>
    </xf>
    <xf numFmtId="3" fontId="1" fillId="0" borderId="1" xfId="158" applyNumberFormat="1" applyFont="1" applyBorder="1">
      <alignment horizontal="center" vertical="center"/>
    </xf>
    <xf numFmtId="3" fontId="1" fillId="0" borderId="1" xfId="163" applyNumberFormat="1" applyFont="1" applyBorder="1">
      <alignment horizontal="center" vertical="center"/>
    </xf>
    <xf numFmtId="0" fontId="3" fillId="0" borderId="1" xfId="213" applyFont="1" applyBorder="1">
      <alignment horizontal="center" vertical="center"/>
      <protection locked="0"/>
    </xf>
    <xf numFmtId="0" fontId="3" fillId="0" borderId="1" xfId="157" applyFont="1" applyBorder="1">
      <alignment horizontal="right" vertical="center"/>
      <protection locked="0"/>
    </xf>
    <xf numFmtId="0" fontId="1" fillId="0" borderId="1" xfId="309" applyFont="1" applyBorder="1">
      <alignment horizontal="center" vertical="center"/>
      <protection locked="0"/>
    </xf>
    <xf numFmtId="0" fontId="1" fillId="0" borderId="1" xfId="218" applyFont="1" applyBorder="1">
      <alignment horizontal="center" vertical="center" wrapText="1"/>
    </xf>
    <xf numFmtId="0" fontId="1" fillId="0" borderId="1" xfId="217" applyFont="1" applyBorder="1">
      <alignment horizontal="center" vertical="center"/>
      <protection locked="0"/>
    </xf>
    <xf numFmtId="0" fontId="1" fillId="0" borderId="1" xfId="198" applyFont="1" applyBorder="1">
      <alignment horizontal="center" vertical="center" wrapText="1"/>
    </xf>
    <xf numFmtId="0" fontId="1" fillId="0" borderId="1" xfId="264" applyFont="1" applyBorder="1">
      <alignment horizontal="center" vertical="center" wrapText="1"/>
    </xf>
    <xf numFmtId="0" fontId="1" fillId="0" borderId="1" xfId="224"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95"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80" applyFont="1" applyBorder="1">
      <alignment horizontal="center" vertical="center" wrapText="1"/>
    </xf>
    <xf numFmtId="0" fontId="1" fillId="0" borderId="1" xfId="226" applyFont="1" applyBorder="1">
      <alignment horizontal="center" vertical="center"/>
      <protection locked="0"/>
    </xf>
    <xf numFmtId="3" fontId="1" fillId="0" borderId="1" xfId="229" applyNumberFormat="1" applyFont="1" applyBorder="1">
      <alignment horizontal="center" vertical="center"/>
    </xf>
    <xf numFmtId="3" fontId="1" fillId="0" borderId="1" xfId="235" applyNumberFormat="1" applyFont="1" applyBorder="1">
      <alignment horizontal="center" vertical="center"/>
    </xf>
    <xf numFmtId="0" fontId="2" fillId="0" borderId="0" xfId="170" applyFont="1" applyBorder="1">
      <alignment horizontal="center" vertical="top"/>
    </xf>
    <xf numFmtId="0" fontId="3" fillId="0" borderId="0" xfId="601" applyFont="1" applyBorder="1">
      <alignment horizontal="left" vertical="center"/>
    </xf>
    <xf numFmtId="0" fontId="27" fillId="0" borderId="0" xfId="55" applyFont="1" applyBorder="1">
      <alignment horizontal="center" vertical="center"/>
    </xf>
    <xf numFmtId="0" fontId="4" fillId="0" borderId="1" xfId="650" applyFont="1" applyBorder="1">
      <alignment horizontal="center" vertical="center"/>
    </xf>
    <xf numFmtId="0" fontId="4" fillId="0" borderId="1" xfId="662" applyFont="1" applyBorder="1">
      <alignment horizontal="center" vertical="center"/>
    </xf>
    <xf numFmtId="0" fontId="4" fillId="0" borderId="1" xfId="652" applyFont="1" applyBorder="1">
      <alignment horizontal="center" vertical="center"/>
    </xf>
    <xf numFmtId="0" fontId="4" fillId="0" borderId="1" xfId="654" applyFont="1" applyBorder="1">
      <alignment horizontal="center" vertical="center"/>
    </xf>
    <xf numFmtId="0" fontId="5" fillId="0" borderId="1" xfId="0" applyFont="1" applyBorder="1" applyAlignment="1">
      <alignment horizontal="left" vertical="center" wrapText="1"/>
    </xf>
    <xf numFmtId="49" fontId="5" fillId="0" borderId="1" xfId="145" applyNumberFormat="1" applyFont="1" applyBorder="1" applyAlignment="1">
      <alignment horizontal="center" vertical="center" wrapText="1"/>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16-0" xfId="49"/>
    <cellStyle name="一般公共预算支出预算表（按功能科目分类）02-2 __b-21-0" xfId="50"/>
    <cellStyle name="一般公共预算支出预算表（按经济科目分类）02-3 __b-5-0" xfId="51"/>
    <cellStyle name="部门收入预算表01-2 __b-4-0" xfId="52"/>
    <cellStyle name="上级补助项目支出预算表12 __b-27-0" xfId="53"/>
    <cellStyle name="国有资本经营预算支出表07 __b-5-0" xfId="54"/>
    <cellStyle name="财政拨款收支预算总表02-1 __b-13-0" xfId="55"/>
    <cellStyle name="部门支出预算表01-03 __b-9-0" xfId="56"/>
    <cellStyle name="政府性基金预算支出预算表06 __b-17-0" xfId="57"/>
    <cellStyle name="政府性基金预算支出预算表06 __b-22-0" xfId="58"/>
    <cellStyle name="基本支出预算表（人员类.运转类公用经费项目）04 __b-13-0" xfId="59"/>
    <cellStyle name="部门支出预算表01-03 __b-16-0" xfId="60"/>
    <cellStyle name="部门支出预算表01-03 __b-21-0" xfId="61"/>
    <cellStyle name="DateTimeStyle" xfId="62"/>
    <cellStyle name="部门支出预算表01-03 __b-10-0" xfId="63"/>
    <cellStyle name="上级补助项目支出预算表12 __b-10-0" xfId="64"/>
    <cellStyle name="政府购买服务预算表09 __b-17-0" xfId="65"/>
    <cellStyle name="政府购买服务预算表09 __b-22-0" xfId="66"/>
    <cellStyle name="项目支出预算表（其他运转类.特定目标类项目）05-1 __b-35-0" xfId="67"/>
    <cellStyle name="项目支出预算表（其他运转类.特定目标类项目）05-1 __b-40-0" xfId="68"/>
    <cellStyle name="部门政府采购预算表08 __b-7-0" xfId="69"/>
    <cellStyle name="__b-18-0" xfId="70"/>
    <cellStyle name="__b-23-0" xfId="71"/>
    <cellStyle name="DateStyle" xfId="72"/>
    <cellStyle name="项目支出绩效目标表（另文下达）05-3 __b-12-0" xfId="73"/>
    <cellStyle name="政府性基金预算支出预算表06 __b-25-0" xfId="74"/>
    <cellStyle name="政府性基金预算支出预算表06 __b-30-0" xfId="75"/>
    <cellStyle name="基本支出预算表（人员类.运转类公用经费项目）04 __b-17-0" xfId="76"/>
    <cellStyle name="基本支出预算表（人员类.运转类公用经费项目）04 __b-22-0" xfId="77"/>
    <cellStyle name="部门支出预算表01-03 __b-25-0" xfId="78"/>
    <cellStyle name="部门支出预算表01-03 __b-30-0" xfId="79"/>
    <cellStyle name="__b-1-0" xfId="80"/>
    <cellStyle name="一般公共预算支出预算表（按经济科目分类）02-3 __b-13-0" xfId="81"/>
    <cellStyle name="部门政府采购预算表08 __b-16-0" xfId="82"/>
    <cellStyle name="部门政府采购预算表08 __b-21-0" xfId="83"/>
    <cellStyle name="__b-5-0" xfId="84"/>
    <cellStyle name="一般公共预算支出预算表（按经济科目分类）02-3 __b-17-0" xfId="85"/>
    <cellStyle name="一般公共预算支出预算表（按经济科目分类）02-3 __b-22-0" xfId="86"/>
    <cellStyle name="部门收入预算表01-2 __b-12-0" xfId="87"/>
    <cellStyle name="__b-6-0" xfId="88"/>
    <cellStyle name="一般公共预算支出预算表（按经济科目分类）02-3 __b-18-0" xfId="89"/>
    <cellStyle name="一般公共预算支出预算表（按经济科目分类）02-3 __b-23-0" xfId="90"/>
    <cellStyle name="部门收入预算表01-2 __b-13-0" xfId="91"/>
    <cellStyle name="项目支出预算表（其他运转类.特定目标类项目）05-1 __b-13-0" xfId="92"/>
    <cellStyle name="部门支出预算表01-03 __b-2-0" xfId="93"/>
    <cellStyle name="基本支出预算表（人员类.运转类公用经费项目）04 __b-4-0" xfId="94"/>
    <cellStyle name="__b-35-0" xfId="95"/>
    <cellStyle name="__b-40-0" xfId="96"/>
    <cellStyle name="一般公共预算支出预算表（按功能科目分类）02-2 __b-18-0" xfId="97"/>
    <cellStyle name="一般公共预算支出预算表（按功能科目分类）02-2 __b-23-0" xfId="98"/>
    <cellStyle name="项目支出绩效目标表（另文下达）05-3 __b-14-0" xfId="99"/>
    <cellStyle name="政府性基金预算支出预算表06 __b-27-0" xfId="100"/>
    <cellStyle name="项目支出绩效目标表（本级下达）05-2 __b-13-0" xfId="101"/>
    <cellStyle name="基本支出预算表（人员类.运转类公用经费项目）04 __b-11-0" xfId="102"/>
    <cellStyle name="部门支出预算表01-03 __b-14-0" xfId="103"/>
    <cellStyle name="财政拨款收支预算总表02-1 __b-1-0" xfId="104"/>
    <cellStyle name="政府购买服务预算表09 __b-9-0" xfId="105"/>
    <cellStyle name="上级补助项目支出预算表12 __b-4-0" xfId="106"/>
    <cellStyle name="__b-49-0" xfId="107"/>
    <cellStyle name="__b-8-0" xfId="108"/>
    <cellStyle name="一般公共预算支出预算表（按经济科目分类）02-3 __b-25-0" xfId="109"/>
    <cellStyle name="一般公共预算支出预算表（按经济科目分类）02-3 __b-30-0" xfId="110"/>
    <cellStyle name="部门收入预算表01-2 __b-15-0" xfId="111"/>
    <cellStyle name="部门收入预算表01-2 __b-20-0" xfId="112"/>
    <cellStyle name="国有资本经营预算支出表07 __b-25-0" xfId="113"/>
    <cellStyle name="政府性基金预算支出预算表06 __b-11-0" xfId="114"/>
    <cellStyle name="PercentStyle" xfId="115"/>
    <cellStyle name="项目支出绩效目标表（本级下达）05-2 __b-9-0" xfId="116"/>
    <cellStyle name="一般公共预算支出预算表（按功能科目分类）02-2 __b-3-0" xfId="117"/>
    <cellStyle name="__b-7-0" xfId="118"/>
    <cellStyle name="一般公共预算支出预算表（按经济科目分类）02-3 __b-19-0" xfId="119"/>
    <cellStyle name="一般公共预算支出预算表（按经济科目分类）02-3 __b-24-0" xfId="120"/>
    <cellStyle name="部门收入预算表01-2 __b-14-0" xfId="121"/>
    <cellStyle name="国有资本经营预算支出表07 __b-19-0" xfId="122"/>
    <cellStyle name="国有资本经营预算支出表07 __b-24-0" xfId="123"/>
    <cellStyle name="政府性基金预算支出预算表06 __b-10-0" xfId="124"/>
    <cellStyle name="__b-3-0" xfId="125"/>
    <cellStyle name="一般公共预算支出预算表（按经济科目分类）02-3 __b-15-0" xfId="126"/>
    <cellStyle name="一般公共预算支出预算表（按经济科目分类）02-3 __b-20-0" xfId="127"/>
    <cellStyle name="部门收入预算表01-2 __b-10-0" xfId="128"/>
    <cellStyle name="项目支出预算表（其他运转类.特定目标类项目）05-1 __b-10-0" xfId="129"/>
    <cellStyle name="政府购买服务预算表09 __b-5-0" xfId="130"/>
    <cellStyle name="__b-2-0" xfId="131"/>
    <cellStyle name="一般公共预算支出预算表（按经济科目分类）02-3 __b-14-0" xfId="132"/>
    <cellStyle name="一般公共预算支出预算表（按功能科目分类）02-2 __b-15-0" xfId="133"/>
    <cellStyle name="一般公共预算支出预算表（按功能科目分类）02-2 __b-20-0" xfId="134"/>
    <cellStyle name="财政拨款收支预算总表02-1 __b-9-0" xfId="135"/>
    <cellStyle name="市对下转移支付预算表10-1 __b-10-0" xfId="136"/>
    <cellStyle name="NumberStyle" xfId="137"/>
    <cellStyle name="政府购买服务预算表09 __b-15-0" xfId="138"/>
    <cellStyle name="政府购买服务预算表09 __b-20-0" xfId="139"/>
    <cellStyle name="项目支出预算表（其他运转类.特定目标类项目）05-1 __b-28-0" xfId="140"/>
    <cellStyle name="项目支出预算表（其他运转类.特定目标类项目）05-1 __b-33-0" xfId="141"/>
    <cellStyle name="国有资本经营预算支出表07 __b-29-0" xfId="142"/>
    <cellStyle name="政府性基金预算支出预算表06 __b-15-0" xfId="143"/>
    <cellStyle name="政府性基金预算支出预算表06 __b-20-0" xfId="144"/>
    <cellStyle name="TextStyle" xfId="145"/>
    <cellStyle name="MoneyStyle" xfId="146"/>
    <cellStyle name="一般公共预算支出预算表（按经济科目分类）02-3 __b-1-0" xfId="147"/>
    <cellStyle name="TimeStyle" xfId="148"/>
    <cellStyle name="IntegralNumberStyle" xfId="149"/>
    <cellStyle name="__b-4-0" xfId="150"/>
    <cellStyle name="一般公共预算支出预算表（按经济科目分类）02-3 __b-16-0" xfId="151"/>
    <cellStyle name="一般公共预算支出预算表（按经济科目分类）02-3 __b-21-0" xfId="152"/>
    <cellStyle name="部门收入预算表01-2 __b-11-0" xfId="153"/>
    <cellStyle name="__b-9-0" xfId="154"/>
    <cellStyle name="一般公共预算支出预算表（按经济科目分类）02-3 __b-26-0" xfId="155"/>
    <cellStyle name="一般公共预算支出预算表（按经济科目分类）02-3 __b-31-0" xfId="156"/>
    <cellStyle name="部门收入预算表01-2 __b-16-0" xfId="157"/>
    <cellStyle name="部门收入预算表01-2 __b-21-0" xfId="158"/>
    <cellStyle name="__b-10-0" xfId="159"/>
    <cellStyle name="一般公共预算支出预算表（按经济科目分类）02-3 __b-27-0" xfId="160"/>
    <cellStyle name="一般公共预算支出预算表（按经济科目分类）02-3 __b-32-0" xfId="161"/>
    <cellStyle name="部门收入预算表01-2 __b-17-0" xfId="162"/>
    <cellStyle name="部门收入预算表01-2 __b-22-0" xfId="163"/>
    <cellStyle name="__b-11-0" xfId="164"/>
    <cellStyle name="部门收入预算表01-2 __b-18-0" xfId="165"/>
    <cellStyle name="部门收入预算表01-2 __b-23-0" xfId="166"/>
    <cellStyle name="部门政府采购预算表08 __b-1-0" xfId="167"/>
    <cellStyle name="一般公共预算支出预算表（按经济科目分类）02-3 __b-28-0" xfId="168"/>
    <cellStyle name="一般公共预算支出预算表（按经济科目分类）02-3 __b-33-0" xfId="169"/>
    <cellStyle name="__b-12-0" xfId="170"/>
    <cellStyle name="部门收入预算表01-2 __b-19-0" xfId="171"/>
    <cellStyle name="部门收入预算表01-2 __b-24-0" xfId="172"/>
    <cellStyle name="部门政府采购预算表08 __b-2-0" xfId="173"/>
    <cellStyle name="一般公共预算支出预算表（按经济科目分类）02-3 __b-29-0" xfId="174"/>
    <cellStyle name="一般公共预算支出预算表（按经济科目分类）02-3 __b-34-0" xfId="175"/>
    <cellStyle name="__b-13-0" xfId="176"/>
    <cellStyle name="部门收入预算表01-2 __b-25-0" xfId="177"/>
    <cellStyle name="部门政府采购预算表08 __b-3-0" xfId="178"/>
    <cellStyle name="一般公共预算支出预算表（按经济科目分类）02-3 __b-35-0" xfId="179"/>
    <cellStyle name="__b-14-0" xfId="180"/>
    <cellStyle name="部门政府采购预算表08 __b-4-0" xfId="181"/>
    <cellStyle name="一般公共预算支出预算表（按经济科目分类）02-3 __b-36-0" xfId="182"/>
    <cellStyle name="__b-15-0" xfId="183"/>
    <cellStyle name="__b-20-0" xfId="184"/>
    <cellStyle name="部门政府采购预算表08 __b-5-0" xfId="185"/>
    <cellStyle name="一般公共预算支出预算表（按经济科目分类）02-3 __b-37-0" xfId="186"/>
    <cellStyle name="__b-16-0" xfId="187"/>
    <cellStyle name="__b-21-0" xfId="188"/>
    <cellStyle name="部门政府采购预算表08 __b-6-0" xfId="189"/>
    <cellStyle name="一般公共预算支出预算表（按经济科目分类）02-3 __b-38-0" xfId="190"/>
    <cellStyle name="__b-17-0" xfId="191"/>
    <cellStyle name="__b-22-0" xfId="192"/>
    <cellStyle name="部门政府采购预算表08 __b-8-0" xfId="193"/>
    <cellStyle name="__b-19-0" xfId="194"/>
    <cellStyle name="__b-24-0" xfId="195"/>
    <cellStyle name="部门政府采购预算表08 __b-9-0" xfId="196"/>
    <cellStyle name="__b-25-0" xfId="197"/>
    <cellStyle name="__b-30-0" xfId="198"/>
    <cellStyle name="一般公共预算支出预算表（按经济科目分类）02-3 __b-2-0" xfId="199"/>
    <cellStyle name="部门收入预算表01-2 __b-1-0" xfId="200"/>
    <cellStyle name="一般公共预算支出预算表（按经济科目分类）02-3 __b-3-0" xfId="201"/>
    <cellStyle name="部门收入预算表01-2 __b-2-0" xfId="202"/>
    <cellStyle name="一般公共预算支出预算表（按经济科目分类）02-3 __b-4-0" xfId="203"/>
    <cellStyle name="部门收入预算表01-2 __b-3-0" xfId="204"/>
    <cellStyle name="一般公共预算支出预算表（按经济科目分类）02-3 __b-6-0" xfId="205"/>
    <cellStyle name="部门收入预算表01-2 __b-5-0" xfId="206"/>
    <cellStyle name="一般公共预算支出预算表（按经济科目分类）02-3 __b-7-0" xfId="207"/>
    <cellStyle name="部门收入预算表01-2 __b-6-0" xfId="208"/>
    <cellStyle name="一般公共预算支出预算表（按经济科目分类）02-3 __b-8-0" xfId="209"/>
    <cellStyle name="部门收入预算表01-2 __b-7-0" xfId="210"/>
    <cellStyle name="一般公共预算支出预算表（按经济科目分类）02-3 __b-9-0" xfId="211"/>
    <cellStyle name="部门收入预算表01-2 __b-8-0" xfId="212"/>
    <cellStyle name="部门收入预算表01-2 __b-9-0" xfId="213"/>
    <cellStyle name="__b-26-0" xfId="214"/>
    <cellStyle name="__b-31-0" xfId="215"/>
    <cellStyle name="基本支出预算表（人员类.运转类公用经费项目）04 __b-1-0" xfId="216"/>
    <cellStyle name="__b-27-0" xfId="217"/>
    <cellStyle name="__b-32-0" xfId="218"/>
    <cellStyle name="基本支出预算表（人员类.运转类公用经费项目）04 __b-2-0" xfId="219"/>
    <cellStyle name="__b-28-0" xfId="220"/>
    <cellStyle name="__b-33-0" xfId="221"/>
    <cellStyle name="基本支出预算表（人员类.运转类公用经费项目）04 __b-3-0" xfId="222"/>
    <cellStyle name="__b-29-0" xfId="223"/>
    <cellStyle name="__b-34-0" xfId="224"/>
    <cellStyle name="基本支出预算表（人员类.运转类公用经费项目）04 __b-5-0" xfId="225"/>
    <cellStyle name="__b-36-0" xfId="226"/>
    <cellStyle name="__b-41-0" xfId="227"/>
    <cellStyle name="基本支出预算表（人员类.运转类公用经费项目）04 __b-6-0" xfId="228"/>
    <cellStyle name="__b-37-0" xfId="229"/>
    <cellStyle name="__b-42-0" xfId="230"/>
    <cellStyle name="基本支出预算表（人员类.运转类公用经费项目）04 __b-7-0" xfId="231"/>
    <cellStyle name="__b-38-0" xfId="232"/>
    <cellStyle name="__b-43-0" xfId="233"/>
    <cellStyle name="基本支出预算表（人员类.运转类公用经费项目）04 __b-8-0" xfId="234"/>
    <cellStyle name="__b-39-0" xfId="235"/>
    <cellStyle name="__b-44-0" xfId="236"/>
    <cellStyle name="基本支出预算表（人员类.运转类公用经费项目）04 __b-9-0" xfId="237"/>
    <cellStyle name="__b-45-0" xfId="238"/>
    <cellStyle name="__b-46-0" xfId="239"/>
    <cellStyle name="__b-47-0" xfId="240"/>
    <cellStyle name="__b-48-0" xfId="241"/>
    <cellStyle name="部门支出预算表01-03 __b-1-0" xfId="242"/>
    <cellStyle name="部门支出预算表01-03 __b-3-0" xfId="243"/>
    <cellStyle name="部门支出预算表01-03 __b-4-0" xfId="244"/>
    <cellStyle name="上级补助项目支出预算表12 __b-23-0" xfId="245"/>
    <cellStyle name="上级补助项目支出预算表12 __b-18-0" xfId="246"/>
    <cellStyle name="国有资本经营预算支出表07 __b-1-0" xfId="247"/>
    <cellStyle name="部门支出预算表01-03 __b-5-0" xfId="248"/>
    <cellStyle name="上级补助项目支出预算表12 __b-24-0" xfId="249"/>
    <cellStyle name="上级补助项目支出预算表12 __b-19-0" xfId="250"/>
    <cellStyle name="国有资本经营预算支出表07 __b-2-0" xfId="251"/>
    <cellStyle name="财政拨款收支预算总表02-1 __b-10-0" xfId="252"/>
    <cellStyle name="部门支出预算表01-03 __b-6-0" xfId="253"/>
    <cellStyle name="上级补助项目支出预算表12 __b-30-0" xfId="254"/>
    <cellStyle name="上级补助项目支出预算表12 __b-25-0" xfId="255"/>
    <cellStyle name="国有资本经营预算支出表07 __b-3-0" xfId="256"/>
    <cellStyle name="财政拨款收支预算总表02-1 __b-11-0" xfId="257"/>
    <cellStyle name="部门支出预算表01-03 __b-7-0" xfId="258"/>
    <cellStyle name="上级补助项目支出预算表12 __b-26-0" xfId="259"/>
    <cellStyle name="国有资本经营预算支出表07 __b-4-0" xfId="260"/>
    <cellStyle name="财政拨款收支预算总表02-1 __b-12-0" xfId="261"/>
    <cellStyle name="部门支出预算表01-03 __b-8-0" xfId="262"/>
    <cellStyle name="部门支出预算表01-03 __b-11-0" xfId="263"/>
    <cellStyle name="部门支出预算表01-03 __b-12-0" xfId="264"/>
    <cellStyle name="基本支出预算表（人员类.运转类公用经费项目）04 __b-10-0" xfId="265"/>
    <cellStyle name="部门支出预算表01-03 __b-13-0" xfId="266"/>
    <cellStyle name="基本支出预算表（人员类.运转类公用经费项目）04 __b-12-0" xfId="267"/>
    <cellStyle name="部门支出预算表01-03 __b-15-0" xfId="268"/>
    <cellStyle name="部门支出预算表01-03 __b-20-0" xfId="269"/>
    <cellStyle name="基本支出预算表（人员类.运转类公用经费项目）04 __b-14-0" xfId="270"/>
    <cellStyle name="部门支出预算表01-03 __b-17-0" xfId="271"/>
    <cellStyle name="部门支出预算表01-03 __b-22-0" xfId="272"/>
    <cellStyle name="基本支出预算表（人员类.运转类公用经费项目）04 __b-15-0" xfId="273"/>
    <cellStyle name="基本支出预算表（人员类.运转类公用经费项目）04 __b-20-0" xfId="274"/>
    <cellStyle name="部门支出预算表01-03 __b-18-0" xfId="275"/>
    <cellStyle name="部门支出预算表01-03 __b-23-0" xfId="276"/>
    <cellStyle name="基本支出预算表（人员类.运转类公用经费项目）04 __b-16-0" xfId="277"/>
    <cellStyle name="基本支出预算表（人员类.运转类公用经费项目）04 __b-21-0" xfId="278"/>
    <cellStyle name="部门支出预算表01-03 __b-19-0" xfId="279"/>
    <cellStyle name="部门支出预算表01-03 __b-24-0" xfId="280"/>
    <cellStyle name="基本支出预算表（人员类.运转类公用经费项目）04 __b-18-0" xfId="281"/>
    <cellStyle name="基本支出预算表（人员类.运转类公用经费项目）04 __b-23-0" xfId="282"/>
    <cellStyle name="部门支出预算表01-03 __b-26-0" xfId="283"/>
    <cellStyle name="部门支出预算表01-03 __b-31-0" xfId="284"/>
    <cellStyle name="基本支出预算表（人员类.运转类公用经费项目）04 __b-19-0" xfId="285"/>
    <cellStyle name="基本支出预算表（人员类.运转类公用经费项目）04 __b-24-0" xfId="286"/>
    <cellStyle name="部门支出预算表01-03 __b-27-0" xfId="287"/>
    <cellStyle name="部门支出预算表01-03 __b-32-0" xfId="288"/>
    <cellStyle name="基本支出预算表（人员类.运转类公用经费项目）04 __b-25-0" xfId="289"/>
    <cellStyle name="基本支出预算表（人员类.运转类公用经费项目）04 __b-30-0" xfId="290"/>
    <cellStyle name="部门支出预算表01-03 __b-28-0" xfId="291"/>
    <cellStyle name="基本支出预算表（人员类.运转类公用经费项目）04 __b-26-0" xfId="292"/>
    <cellStyle name="基本支出预算表（人员类.运转类公用经费项目）04 __b-31-0" xfId="293"/>
    <cellStyle name="部门支出预算表01-03 __b-29-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上级补助项目支出预算表12 __b-28-0" xfId="302"/>
    <cellStyle name="国有资本经营预算支出表07 __b-6-0" xfId="303"/>
    <cellStyle name="财政拨款收支预算总表02-1 __b-14-0" xfId="304"/>
    <cellStyle name="上级补助项目支出预算表12 __b-29-0" xfId="305"/>
    <cellStyle name="国有资本经营预算支出表07 __b-7-0" xfId="306"/>
    <cellStyle name="财政拨款收支预算总表02-1 __b-15-0" xfId="307"/>
    <cellStyle name="财政拨款收支预算总表02-1 __b-20-0" xfId="308"/>
    <cellStyle name="国有资本经营预算支出表07 __b-8-0" xfId="309"/>
    <cellStyle name="财政拨款收支预算总表02-1 __b-16-0" xfId="310"/>
    <cellStyle name="财政拨款收支预算总表02-1 __b-21-0" xfId="311"/>
    <cellStyle name="国有资本经营预算支出表07 __b-9-0" xfId="312"/>
    <cellStyle name="财政拨款收支预算总表02-1 __b-17-0" xfId="313"/>
    <cellStyle name="财政拨款收支预算总表02-1 __b-22-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国有资本经营预算支出表07 __b-10-0" xfId="376"/>
    <cellStyle name="基本支出预算表（人员类.运转类公用经费项目）04 __b-37-0" xfId="377"/>
    <cellStyle name="国有资本经营预算支出表07 __b-11-0" xfId="378"/>
    <cellStyle name="基本支出预算表（人员类.运转类公用经费项目）04 __b-38-0" xfId="379"/>
    <cellStyle name="国有资本经营预算支出表07 __b-12-0" xfId="380"/>
    <cellStyle name="基本支出预算表（人员类.运转类公用经费项目）04 __b-39-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政府购买服务预算表09 __b-10-0" xfId="400"/>
    <cellStyle name="项目支出预算表（其他运转类.特定目标类项目）05-1 __b-18-0" xfId="401"/>
    <cellStyle name="项目支出预算表（其他运转类.特定目标类项目）05-1 __b-23-0" xfId="402"/>
    <cellStyle name="政府购买服务预算表09 __b-11-0" xfId="403"/>
    <cellStyle name="项目支出预算表（其他运转类.特定目标类项目）05-1 __b-19-0" xfId="404"/>
    <cellStyle name="项目支出预算表（其他运转类.特定目标类项目）05-1 __b-24-0" xfId="405"/>
    <cellStyle name="政府购买服务预算表09 __b-12-0" xfId="406"/>
    <cellStyle name="项目支出预算表（其他运转类.特定目标类项目）05-1 __b-25-0" xfId="407"/>
    <cellStyle name="项目支出预算表（其他运转类.特定目标类项目）05-1 __b-30-0" xfId="408"/>
    <cellStyle name="政府购买服务预算表09 __b-13-0" xfId="409"/>
    <cellStyle name="项目支出预算表（其他运转类.特定目标类项目）05-1 __b-26-0" xfId="410"/>
    <cellStyle name="项目支出预算表（其他运转类.特定目标类项目）05-1 __b-31-0" xfId="411"/>
    <cellStyle name="政府购买服务预算表09 __b-14-0" xfId="412"/>
    <cellStyle name="项目支出预算表（其他运转类.特定目标类项目）05-1 __b-27-0" xfId="413"/>
    <cellStyle name="项目支出预算表（其他运转类.特定目标类项目）05-1 __b-32-0" xfId="414"/>
    <cellStyle name="政府购买服务预算表09 __b-16-0" xfId="415"/>
    <cellStyle name="政府购买服务预算表09 __b-21-0" xfId="416"/>
    <cellStyle name="项目支出预算表（其他运转类.特定目标类项目）05-1 __b-29-0" xfId="417"/>
    <cellStyle name="项目支出预算表（其他运转类.特定目标类项目）05-1 __b-34-0" xfId="418"/>
    <cellStyle name="政府购买服务预算表09 __b-23-0" xfId="419"/>
    <cellStyle name="政府购买服务预算表09 __b-18-0" xfId="420"/>
    <cellStyle name="项目支出预算表（其他运转类.特定目标类项目）05-1 __b-36-0" xfId="421"/>
    <cellStyle name="项目支出预算表（其他运转类.特定目标类项目）05-1 __b-41-0" xfId="422"/>
    <cellStyle name="政府购买服务预算表09 __b-24-0" xfId="423"/>
    <cellStyle name="政府购买服务预算表09 __b-19-0" xfId="424"/>
    <cellStyle name="项目支出预算表（其他运转类.特定目标类项目）05-1 __b-37-0" xfId="425"/>
    <cellStyle name="项目支出预算表（其他运转类.特定目标类项目）05-1 __b-42-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国有资本经营预算支出表07 __b-26-0" xfId="476"/>
    <cellStyle name="政府性基金预算支出预算表06 __b-12-0" xfId="477"/>
    <cellStyle name="国有资本经营预算支出表07 __b-27-0" xfId="478"/>
    <cellStyle name="政府性基金预算支出预算表06 __b-13-0" xfId="479"/>
    <cellStyle name="国有资本经营预算支出表07 __b-28-0" xfId="480"/>
    <cellStyle name="政府性基金预算支出预算表06 __b-14-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28-0" xfId="513"/>
    <cellStyle name="部门政府采购预算表08 __b-33-0" xfId="514"/>
    <cellStyle name="部门政府采购预算表08 __b-29-0" xfId="515"/>
    <cellStyle name="部门政府采购预算表08 __b-34-0" xfId="516"/>
    <cellStyle name="部门政府采购预算表08 __b-35-0" xfId="517"/>
    <cellStyle name="部门政府采购预算表08 __b-36-0" xfId="518"/>
    <cellStyle name="部门政府采购预算表08 __b-37-0" xfId="519"/>
    <cellStyle name="部门项目中期规划预算表13 __b-10-0" xfId="520"/>
    <cellStyle name="部门政府采购预算表08 __b-38-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30-0" xfId="529"/>
    <cellStyle name="政府购买服务预算表09 __b-25-0" xfId="530"/>
    <cellStyle name="政府购买服务预算表09 __b-31-0" xfId="531"/>
    <cellStyle name="政府购买服务预算表09 __b-26-0" xfId="532"/>
    <cellStyle name="市对下转移支付绩效目标表10-2 __b-1-0" xfId="533"/>
    <cellStyle name="政府购买服务预算表09 __b-32-0" xfId="534"/>
    <cellStyle name="政府购买服务预算表09 __b-27-0" xfId="535"/>
    <cellStyle name="市对下转移支付绩效目标表10-2 __b-2-0" xfId="536"/>
    <cellStyle name="政府购买服务预算表09 __b-33-0" xfId="537"/>
    <cellStyle name="政府购买服务预算表09 __b-28-0" xfId="538"/>
    <cellStyle name="市对下转移支付绩效目标表10-2 __b-3-0" xfId="539"/>
    <cellStyle name="政府购买服务预算表09 __b-34-0" xfId="540"/>
    <cellStyle name="政府购买服务预算表09 __b-29-0" xfId="541"/>
    <cellStyle name="市对下转移支付绩效目标表10-2 __b-4-0" xfId="542"/>
    <cellStyle name="政府购买服务预算表09 __b-40-0" xfId="543"/>
    <cellStyle name="政府购买服务预算表09 __b-35-0" xfId="544"/>
    <cellStyle name="市对下转移支付绩效目标表10-2 __b-5-0" xfId="545"/>
    <cellStyle name="政府购买服务预算表09 __b-41-0" xfId="546"/>
    <cellStyle name="政府购买服务预算表09 __b-36-0" xfId="547"/>
    <cellStyle name="市对下转移支付绩效目标表10-2 __b-6-0" xfId="548"/>
    <cellStyle name="政府购买服务预算表09 __b-42-0" xfId="549"/>
    <cellStyle name="政府购买服务预算表09 __b-37-0" xfId="550"/>
    <cellStyle name="市对下转移支付绩效目标表10-2 __b-7-0" xfId="551"/>
    <cellStyle name="政府购买服务预算表09 __b-43-0" xfId="552"/>
    <cellStyle name="政府购买服务预算表09 __b-38-0" xfId="553"/>
    <cellStyle name="市对下转移支付绩效目标表10-2 __b-8-0" xfId="554"/>
    <cellStyle name="政府购买服务预算表09 __b-44-0" xfId="555"/>
    <cellStyle name="政府购买服务预算表09 __b-39-0" xfId="556"/>
    <cellStyle name="市对下转移支付绩效目标表10-2 __b-9-0" xfId="557"/>
    <cellStyle name="政府购买服务预算表09 __b-45-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20-0" xfId="572"/>
    <cellStyle name="市对下转移支付预算表10-1 __b-15-0" xfId="573"/>
    <cellStyle name="市对下转移支付预算表10-1 __b-21-0" xfId="574"/>
    <cellStyle name="市对下转移支付预算表10-1 __b-16-0" xfId="575"/>
    <cellStyle name="市对下转移支付预算表10-1 __b-22-0" xfId="576"/>
    <cellStyle name="市对下转移支付预算表10-1 __b-17-0" xfId="577"/>
    <cellStyle name="市对下转移支付预算表10-1 __b-23-0" xfId="578"/>
    <cellStyle name="市对下转移支付预算表10-1 __b-18-0" xfId="579"/>
    <cellStyle name="市对下转移支付预算表10-1 __b-24-0" xfId="580"/>
    <cellStyle name="市对下转移支付预算表10-1 __b-19-0" xfId="581"/>
    <cellStyle name="市对下转移支付预算表10-1 __b-30-0" xfId="582"/>
    <cellStyle name="市对下转移支付预算表10-1 __b-25-0" xfId="583"/>
    <cellStyle name="市对下转移支付预算表10-1 __b-31-0" xfId="584"/>
    <cellStyle name="市对下转移支付预算表10-1 __b-26-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20-0" xfId="613"/>
    <cellStyle name="新增资产配置表11 __b-15-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20-0" xfId="631"/>
    <cellStyle name="上级补助项目支出预算表12 __b-15-0" xfId="632"/>
    <cellStyle name="上级补助项目支出预算表12 __b-21-0" xfId="633"/>
    <cellStyle name="上级补助项目支出预算表12 __b-16-0" xfId="634"/>
    <cellStyle name="上级补助项目支出预算表12 __b-22-0" xfId="635"/>
    <cellStyle name="上级补助项目支出预算表12 __b-17-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20-0" xfId="650"/>
    <cellStyle name="部门项目中期规划预算表13 __b-15-0" xfId="651"/>
    <cellStyle name="部门项目中期规划预算表13 __b-21-0" xfId="652"/>
    <cellStyle name="部门项目中期规划预算表13 __b-16-0" xfId="653"/>
    <cellStyle name="部门项目中期规划预算表13 __b-22-0" xfId="654"/>
    <cellStyle name="部门项目中期规划预算表13 __b-17-0" xfId="655"/>
    <cellStyle name="部门项目中期规划预算表13 __b-23-0" xfId="656"/>
    <cellStyle name="部门项目中期规划预算表13 __b-18-0" xfId="657"/>
    <cellStyle name="部门项目中期规划预算表13 __b-24-0" xfId="658"/>
    <cellStyle name="部门项目中期规划预算表13 __b-19-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常规 5" xfId="665"/>
    <cellStyle name="Normal"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D36" sqref="D36:D37"/>
    </sheetView>
  </sheetViews>
  <sheetFormatPr defaultColWidth="8" defaultRowHeight="14.25" customHeight="1" outlineLevelCol="3"/>
  <cols>
    <col min="1" max="1" width="39.575" customWidth="1"/>
    <col min="2" max="2" width="43.1416666666667" customWidth="1"/>
    <col min="3" max="3" width="39.7" customWidth="1"/>
    <col min="4" max="4" width="42.7" customWidth="1"/>
  </cols>
  <sheetData>
    <row r="1" ht="13.5" customHeight="1" spans="4:4">
      <c r="D1" s="119" t="s">
        <v>0</v>
      </c>
    </row>
    <row r="2" ht="36" customHeight="1" spans="1:4">
      <c r="A2" s="138" t="s">
        <v>1</v>
      </c>
      <c r="B2" s="298"/>
      <c r="C2" s="298"/>
      <c r="D2" s="298"/>
    </row>
    <row r="3" ht="21" customHeight="1" spans="1:4">
      <c r="A3" s="299" t="str">
        <f>"单位名称："&amp;"曲靖市林业和草原局"</f>
        <v>单位名称：曲靖市林业和草原局</v>
      </c>
      <c r="B3" s="300"/>
      <c r="C3" s="300"/>
      <c r="D3" s="307" t="s">
        <v>2</v>
      </c>
    </row>
    <row r="4" ht="19.5" customHeight="1" spans="1:4">
      <c r="A4" s="301" t="s">
        <v>3</v>
      </c>
      <c r="B4" s="302"/>
      <c r="C4" s="301" t="s">
        <v>4</v>
      </c>
      <c r="D4" s="302"/>
    </row>
    <row r="5" ht="19.5" customHeight="1" spans="1:4">
      <c r="A5" s="303" t="s">
        <v>5</v>
      </c>
      <c r="B5" s="303" t="s">
        <v>6</v>
      </c>
      <c r="C5" s="303" t="s">
        <v>7</v>
      </c>
      <c r="D5" s="303" t="s">
        <v>6</v>
      </c>
    </row>
    <row r="6" ht="19.5" customHeight="1" spans="1:4">
      <c r="A6" s="304"/>
      <c r="B6" s="304"/>
      <c r="C6" s="304"/>
      <c r="D6" s="304"/>
    </row>
    <row r="7" ht="20.25" customHeight="1" spans="1:4">
      <c r="A7" s="15" t="s">
        <v>8</v>
      </c>
      <c r="B7" s="17">
        <v>20056.543636</v>
      </c>
      <c r="C7" s="305" t="str">
        <f>"一"&amp;"、"&amp;"一般公共服务支出"</f>
        <v>一、一般公共服务支出</v>
      </c>
      <c r="D7" s="17"/>
    </row>
    <row r="8" ht="20.25" customHeight="1" spans="1:4">
      <c r="A8" s="15" t="s">
        <v>9</v>
      </c>
      <c r="B8" s="17"/>
      <c r="C8" s="305" t="str">
        <f>"二"&amp;"、"&amp;"外交支出"</f>
        <v>二、外交支出</v>
      </c>
      <c r="D8" s="17"/>
    </row>
    <row r="9" ht="20.25" customHeight="1" spans="1:4">
      <c r="A9" s="15" t="s">
        <v>10</v>
      </c>
      <c r="B9" s="17"/>
      <c r="C9" s="305" t="str">
        <f>"三"&amp;"、"&amp;"国防支出"</f>
        <v>三、国防支出</v>
      </c>
      <c r="D9" s="17"/>
    </row>
    <row r="10" ht="20.25" customHeight="1" spans="1:4">
      <c r="A10" s="15" t="s">
        <v>11</v>
      </c>
      <c r="B10" s="17"/>
      <c r="C10" s="305" t="str">
        <f>"四"&amp;"、"&amp;"公共安全支出"</f>
        <v>四、公共安全支出</v>
      </c>
      <c r="D10" s="17"/>
    </row>
    <row r="11" ht="20.25" customHeight="1" spans="1:4">
      <c r="A11" s="15" t="s">
        <v>12</v>
      </c>
      <c r="B11" s="17"/>
      <c r="C11" s="305" t="str">
        <f>"五"&amp;"、"&amp;"教育支出"</f>
        <v>五、教育支出</v>
      </c>
      <c r="D11" s="17"/>
    </row>
    <row r="12" ht="20.25" customHeight="1" spans="1:4">
      <c r="A12" s="15" t="s">
        <v>13</v>
      </c>
      <c r="B12" s="17"/>
      <c r="C12" s="305" t="str">
        <f>"六"&amp;"、"&amp;"科学技术支出"</f>
        <v>六、科学技术支出</v>
      </c>
      <c r="D12" s="17"/>
    </row>
    <row r="13" ht="20.25" customHeight="1" spans="1:4">
      <c r="A13" s="15" t="s">
        <v>14</v>
      </c>
      <c r="B13" s="17"/>
      <c r="C13" s="305" t="str">
        <f>"七"&amp;"、"&amp;"文化旅游体育与传媒支出"</f>
        <v>七、文化旅游体育与传媒支出</v>
      </c>
      <c r="D13" s="17"/>
    </row>
    <row r="14" ht="20.25" customHeight="1" spans="1:4">
      <c r="A14" s="15" t="s">
        <v>15</v>
      </c>
      <c r="B14" s="17"/>
      <c r="C14" s="305" t="str">
        <f>"八"&amp;"、"&amp;"社会保障和就业支出"</f>
        <v>八、社会保障和就业支出</v>
      </c>
      <c r="D14" s="17">
        <v>572.407069</v>
      </c>
    </row>
    <row r="15" ht="20.25" customHeight="1" spans="1:4">
      <c r="A15" s="15" t="s">
        <v>16</v>
      </c>
      <c r="B15" s="17"/>
      <c r="C15" s="305" t="str">
        <f>"九"&amp;"、"&amp;"社会保险基金支出"</f>
        <v>九、社会保险基金支出</v>
      </c>
      <c r="D15" s="17"/>
    </row>
    <row r="16" ht="20.25" customHeight="1" spans="1:4">
      <c r="A16" s="15" t="s">
        <v>17</v>
      </c>
      <c r="B16" s="17"/>
      <c r="C16" s="305" t="str">
        <f>"十"&amp;"、"&amp;"卫生健康支出"</f>
        <v>十、卫生健康支出</v>
      </c>
      <c r="D16" s="17">
        <v>227.18103</v>
      </c>
    </row>
    <row r="17" ht="20.25" customHeight="1" spans="1:4">
      <c r="A17" s="15"/>
      <c r="B17" s="17"/>
      <c r="C17" s="305" t="str">
        <f>"十一"&amp;"、"&amp;"节能环保支出"</f>
        <v>十一、节能环保支出</v>
      </c>
      <c r="D17" s="17">
        <v>2128.96</v>
      </c>
    </row>
    <row r="18" ht="20.25" customHeight="1" spans="1:4">
      <c r="A18" s="15"/>
      <c r="B18" s="15"/>
      <c r="C18" s="305" t="str">
        <f>"十二"&amp;"、"&amp;"城乡社区支出"</f>
        <v>十二、城乡社区支出</v>
      </c>
      <c r="D18" s="17"/>
    </row>
    <row r="19" ht="20.25" customHeight="1" spans="1:4">
      <c r="A19" s="15"/>
      <c r="B19" s="15"/>
      <c r="C19" s="305" t="str">
        <f>"十三"&amp;"、"&amp;"农林水支出"</f>
        <v>十三、农林水支出</v>
      </c>
      <c r="D19" s="17">
        <v>6102.736001</v>
      </c>
    </row>
    <row r="20" ht="20.25" customHeight="1" spans="1:4">
      <c r="A20" s="15"/>
      <c r="B20" s="15"/>
      <c r="C20" s="305" t="str">
        <f>"十四"&amp;"、"&amp;"交通运输支出"</f>
        <v>十四、交通运输支出</v>
      </c>
      <c r="D20" s="17"/>
    </row>
    <row r="21" ht="20.25" customHeight="1" spans="1:4">
      <c r="A21" s="15"/>
      <c r="B21" s="15"/>
      <c r="C21" s="305" t="str">
        <f>"十五"&amp;"、"&amp;"资源勘探工业信息等支出"</f>
        <v>十五、资源勘探工业信息等支出</v>
      </c>
      <c r="D21" s="17"/>
    </row>
    <row r="22" ht="20.25" customHeight="1" spans="1:4">
      <c r="A22" s="15"/>
      <c r="B22" s="15"/>
      <c r="C22" s="305" t="str">
        <f>"十六"&amp;"、"&amp;"商业服务业等支出"</f>
        <v>十六、商业服务业等支出</v>
      </c>
      <c r="D22" s="17"/>
    </row>
    <row r="23" ht="20.25" customHeight="1" spans="1:4">
      <c r="A23" s="15"/>
      <c r="B23" s="15"/>
      <c r="C23" s="305" t="str">
        <f>"十七"&amp;"、"&amp;"金融支出"</f>
        <v>十七、金融支出</v>
      </c>
      <c r="D23" s="17"/>
    </row>
    <row r="24" ht="20.25" customHeight="1" spans="1:4">
      <c r="A24" s="15"/>
      <c r="B24" s="15"/>
      <c r="C24" s="305" t="str">
        <f>"十八"&amp;"、"&amp;"援助其他地区支出"</f>
        <v>十八、援助其他地区支出</v>
      </c>
      <c r="D24" s="17"/>
    </row>
    <row r="25" ht="20.25" customHeight="1" spans="1:4">
      <c r="A25" s="15"/>
      <c r="B25" s="15"/>
      <c r="C25" s="305" t="str">
        <f>"十九"&amp;"、"&amp;"自然资源海洋气象等支出"</f>
        <v>十九、自然资源海洋气象等支出</v>
      </c>
      <c r="D25" s="17"/>
    </row>
    <row r="26" ht="20.25" customHeight="1" spans="1:4">
      <c r="A26" s="15"/>
      <c r="B26" s="15"/>
      <c r="C26" s="305" t="str">
        <f>"二十"&amp;"、"&amp;"住房保障支出"</f>
        <v>二十、住房保障支出</v>
      </c>
      <c r="D26" s="17">
        <v>429.019536</v>
      </c>
    </row>
    <row r="27" ht="20.25" customHeight="1" spans="1:4">
      <c r="A27" s="15"/>
      <c r="B27" s="15"/>
      <c r="C27" s="305" t="str">
        <f>"二十一"&amp;"、"&amp;"粮油物资储备支出"</f>
        <v>二十一、粮油物资储备支出</v>
      </c>
      <c r="D27" s="17"/>
    </row>
    <row r="28" ht="20.25" customHeight="1" spans="1:4">
      <c r="A28" s="15"/>
      <c r="B28" s="15"/>
      <c r="C28" s="305" t="str">
        <f>"二十二"&amp;"、"&amp;"灾害防治及应急管理支出"</f>
        <v>二十二、灾害防治及应急管理支出</v>
      </c>
      <c r="D28" s="17"/>
    </row>
    <row r="29" ht="20.25" customHeight="1" spans="1:4">
      <c r="A29" s="15"/>
      <c r="B29" s="15"/>
      <c r="C29" s="305" t="str">
        <f>"二十三"&amp;"、"&amp;"预备费"</f>
        <v>二十三、预备费</v>
      </c>
      <c r="D29" s="17"/>
    </row>
    <row r="30" ht="20.25" customHeight="1" spans="1:4">
      <c r="A30" s="15"/>
      <c r="B30" s="15"/>
      <c r="C30" s="305" t="str">
        <f>"二十四"&amp;"、"&amp;"其他支出"</f>
        <v>二十四、其他支出</v>
      </c>
      <c r="D30" s="17"/>
    </row>
    <row r="31" ht="20.25" customHeight="1" spans="1:4">
      <c r="A31" s="15"/>
      <c r="B31" s="15"/>
      <c r="C31" s="305" t="str">
        <f>"二十五"&amp;"、"&amp;"转移性支出"</f>
        <v>二十五、转移性支出</v>
      </c>
      <c r="D31" s="17">
        <v>10596.24</v>
      </c>
    </row>
    <row r="32" ht="20.25" customHeight="1" spans="1:4">
      <c r="A32" s="15"/>
      <c r="B32" s="15"/>
      <c r="C32" s="305" t="str">
        <f>"二十六"&amp;"、"&amp;"债务还本支出"</f>
        <v>二十六、债务还本支出</v>
      </c>
      <c r="D32" s="17"/>
    </row>
    <row r="33" ht="20.25" customHeight="1" spans="1:4">
      <c r="A33" s="15"/>
      <c r="B33" s="15"/>
      <c r="C33" s="305" t="str">
        <f>"二十七"&amp;"、"&amp;"债务付息支出"</f>
        <v>二十七、债务付息支出</v>
      </c>
      <c r="D33" s="17"/>
    </row>
    <row r="34" ht="20.25" customHeight="1" spans="1:4">
      <c r="A34" s="15"/>
      <c r="B34" s="15"/>
      <c r="C34" s="305" t="str">
        <f>"二十八"&amp;"、"&amp;"债务发行费用支出"</f>
        <v>二十八、债务发行费用支出</v>
      </c>
      <c r="D34" s="17"/>
    </row>
    <row r="35" ht="20.25" customHeight="1" spans="1:4">
      <c r="A35" s="15"/>
      <c r="B35" s="15"/>
      <c r="C35" s="305" t="str">
        <f>"二十九"&amp;"、"&amp;"抗疫特别国债安排的支出"</f>
        <v>二十九、抗疫特别国债安排的支出</v>
      </c>
      <c r="D35" s="17"/>
    </row>
    <row r="36" ht="20.25" customHeight="1" spans="1:4">
      <c r="A36" s="306" t="s">
        <v>18</v>
      </c>
      <c r="B36" s="17">
        <v>20056.543636</v>
      </c>
      <c r="C36" s="306" t="s">
        <v>19</v>
      </c>
      <c r="D36" s="17">
        <v>20056.543636</v>
      </c>
    </row>
    <row r="37" ht="20.25" customHeight="1" spans="1:4">
      <c r="A37" s="15" t="s">
        <v>20</v>
      </c>
      <c r="B37" s="17">
        <v>314.34</v>
      </c>
      <c r="C37" s="15" t="s">
        <v>21</v>
      </c>
      <c r="D37" s="17">
        <v>314.34</v>
      </c>
    </row>
    <row r="38" ht="20.25" customHeight="1" spans="1:4">
      <c r="A38" s="306" t="s">
        <v>22</v>
      </c>
      <c r="B38" s="17">
        <f>B36+B37</f>
        <v>20370.883636</v>
      </c>
      <c r="C38" s="306" t="s">
        <v>23</v>
      </c>
      <c r="D38" s="17">
        <f>D36+D37</f>
        <v>20370.883636</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3"/>
  <sheetViews>
    <sheetView topLeftCell="A96" workbookViewId="0">
      <selection activeCell="B103" sqref="B103:K109"/>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 customWidth="1"/>
  </cols>
  <sheetData>
    <row r="1" customHeight="1" spans="11:11">
      <c r="K1" s="67" t="s">
        <v>630</v>
      </c>
    </row>
    <row r="2" ht="28.5" customHeight="1" spans="2:11">
      <c r="B2" s="62" t="s">
        <v>631</v>
      </c>
      <c r="C2" s="3"/>
      <c r="D2" s="3"/>
      <c r="E2" s="3"/>
      <c r="F2" s="3"/>
      <c r="G2" s="63"/>
      <c r="H2" s="3"/>
      <c r="I2" s="63"/>
      <c r="J2" s="63"/>
      <c r="K2" s="3"/>
    </row>
    <row r="3" ht="17.25" customHeight="1" spans="1:2">
      <c r="A3" t="str">
        <f>"单位名称："&amp;"曲靖市林业和草原局"</f>
        <v>单位名称：曲靖市林业和草原局</v>
      </c>
      <c r="B3" s="4"/>
    </row>
    <row r="4" ht="44.25" customHeight="1" spans="1:11">
      <c r="A4" s="150" t="s">
        <v>405</v>
      </c>
      <c r="B4" s="48" t="s">
        <v>632</v>
      </c>
      <c r="C4" s="48" t="s">
        <v>633</v>
      </c>
      <c r="D4" s="48" t="s">
        <v>634</v>
      </c>
      <c r="E4" s="48" t="s">
        <v>635</v>
      </c>
      <c r="F4" s="48" t="s">
        <v>636</v>
      </c>
      <c r="G4" s="64" t="s">
        <v>637</v>
      </c>
      <c r="H4" s="48" t="s">
        <v>638</v>
      </c>
      <c r="I4" s="64" t="s">
        <v>639</v>
      </c>
      <c r="J4" s="64" t="s">
        <v>640</v>
      </c>
      <c r="K4" s="48" t="s">
        <v>641</v>
      </c>
    </row>
    <row r="5" ht="18.75" customHeight="1" spans="1:11">
      <c r="A5" s="151">
        <v>1</v>
      </c>
      <c r="B5" s="152">
        <v>2</v>
      </c>
      <c r="C5" s="152">
        <v>3</v>
      </c>
      <c r="D5" s="152">
        <v>4</v>
      </c>
      <c r="E5" s="152">
        <v>5</v>
      </c>
      <c r="F5" s="152">
        <v>6</v>
      </c>
      <c r="G5" s="153">
        <v>7</v>
      </c>
      <c r="H5" s="152">
        <v>8</v>
      </c>
      <c r="I5" s="153">
        <v>9</v>
      </c>
      <c r="J5" s="153">
        <v>10</v>
      </c>
      <c r="K5" s="152">
        <v>11</v>
      </c>
    </row>
    <row r="6" ht="21.75" customHeight="1" spans="1:11">
      <c r="A6" s="16"/>
      <c r="B6" s="15" t="s">
        <v>43</v>
      </c>
      <c r="C6" s="16"/>
      <c r="D6" s="16"/>
      <c r="E6" s="16"/>
      <c r="F6" s="16"/>
      <c r="G6" s="16"/>
      <c r="H6" s="16"/>
      <c r="I6" s="16"/>
      <c r="J6" s="16"/>
      <c r="K6" s="16"/>
    </row>
    <row r="7" ht="19.5" customHeight="1" spans="1:11">
      <c r="A7" s="154"/>
      <c r="B7" s="66" t="s">
        <v>43</v>
      </c>
      <c r="C7" s="15"/>
      <c r="D7" s="15"/>
      <c r="E7" s="15"/>
      <c r="F7" s="15"/>
      <c r="G7" s="15"/>
      <c r="H7" s="15"/>
      <c r="I7" s="15"/>
      <c r="J7" s="15"/>
      <c r="K7" s="15"/>
    </row>
    <row r="8" ht="19.5" customHeight="1" spans="1:11">
      <c r="A8" s="154" t="s">
        <v>594</v>
      </c>
      <c r="B8" s="15" t="s">
        <v>593</v>
      </c>
      <c r="C8" s="15" t="s">
        <v>642</v>
      </c>
      <c r="D8" s="15" t="s">
        <v>643</v>
      </c>
      <c r="E8" s="15" t="s">
        <v>644</v>
      </c>
      <c r="F8" s="15" t="s">
        <v>645</v>
      </c>
      <c r="G8" s="15" t="s">
        <v>646</v>
      </c>
      <c r="H8" s="15" t="s">
        <v>647</v>
      </c>
      <c r="I8" s="15" t="s">
        <v>648</v>
      </c>
      <c r="J8" s="15" t="s">
        <v>649</v>
      </c>
      <c r="K8" s="15" t="s">
        <v>650</v>
      </c>
    </row>
    <row r="9" ht="19.5" customHeight="1" spans="1:11">
      <c r="A9" s="154" t="s">
        <v>594</v>
      </c>
      <c r="B9" s="15" t="s">
        <v>593</v>
      </c>
      <c r="C9" s="15" t="s">
        <v>642</v>
      </c>
      <c r="D9" s="15" t="s">
        <v>643</v>
      </c>
      <c r="E9" s="15" t="s">
        <v>651</v>
      </c>
      <c r="F9" s="15" t="s">
        <v>652</v>
      </c>
      <c r="G9" s="15" t="s">
        <v>646</v>
      </c>
      <c r="H9" s="15" t="s">
        <v>653</v>
      </c>
      <c r="I9" s="15" t="s">
        <v>654</v>
      </c>
      <c r="J9" s="15" t="s">
        <v>649</v>
      </c>
      <c r="K9" s="15" t="s">
        <v>650</v>
      </c>
    </row>
    <row r="10" ht="19.5" customHeight="1" spans="1:11">
      <c r="A10" s="154" t="s">
        <v>594</v>
      </c>
      <c r="B10" s="15" t="s">
        <v>593</v>
      </c>
      <c r="C10" s="15" t="s">
        <v>642</v>
      </c>
      <c r="D10" s="15" t="s">
        <v>643</v>
      </c>
      <c r="E10" s="15" t="s">
        <v>651</v>
      </c>
      <c r="F10" s="15" t="s">
        <v>655</v>
      </c>
      <c r="G10" s="15" t="s">
        <v>656</v>
      </c>
      <c r="H10" s="15" t="s">
        <v>657</v>
      </c>
      <c r="I10" s="15" t="s">
        <v>658</v>
      </c>
      <c r="J10" s="15" t="s">
        <v>659</v>
      </c>
      <c r="K10" s="15" t="s">
        <v>650</v>
      </c>
    </row>
    <row r="11" ht="19.5" customHeight="1" spans="1:11">
      <c r="A11" s="154" t="s">
        <v>594</v>
      </c>
      <c r="B11" s="15" t="s">
        <v>593</v>
      </c>
      <c r="C11" s="15" t="s">
        <v>642</v>
      </c>
      <c r="D11" s="15" t="s">
        <v>643</v>
      </c>
      <c r="E11" s="15" t="s">
        <v>651</v>
      </c>
      <c r="F11" s="15" t="s">
        <v>660</v>
      </c>
      <c r="G11" s="15" t="s">
        <v>656</v>
      </c>
      <c r="H11" s="15" t="s">
        <v>653</v>
      </c>
      <c r="I11" s="15" t="s">
        <v>658</v>
      </c>
      <c r="J11" s="15" t="s">
        <v>659</v>
      </c>
      <c r="K11" s="15" t="s">
        <v>650</v>
      </c>
    </row>
    <row r="12" ht="19.5" customHeight="1" spans="1:11">
      <c r="A12" s="154" t="s">
        <v>594</v>
      </c>
      <c r="B12" s="15" t="s">
        <v>593</v>
      </c>
      <c r="C12" s="15" t="s">
        <v>642</v>
      </c>
      <c r="D12" s="15" t="s">
        <v>661</v>
      </c>
      <c r="E12" s="15" t="s">
        <v>662</v>
      </c>
      <c r="F12" s="15" t="s">
        <v>663</v>
      </c>
      <c r="G12" s="15" t="s">
        <v>656</v>
      </c>
      <c r="H12" s="15" t="s">
        <v>664</v>
      </c>
      <c r="I12" s="15" t="s">
        <v>658</v>
      </c>
      <c r="J12" s="15" t="s">
        <v>659</v>
      </c>
      <c r="K12" s="15" t="s">
        <v>650</v>
      </c>
    </row>
    <row r="13" ht="19.5" customHeight="1" spans="1:11">
      <c r="A13" s="154" t="s">
        <v>594</v>
      </c>
      <c r="B13" s="15" t="s">
        <v>593</v>
      </c>
      <c r="C13" s="15" t="s">
        <v>642</v>
      </c>
      <c r="D13" s="15" t="s">
        <v>665</v>
      </c>
      <c r="E13" s="15" t="s">
        <v>666</v>
      </c>
      <c r="F13" s="15" t="s">
        <v>667</v>
      </c>
      <c r="G13" s="15" t="s">
        <v>656</v>
      </c>
      <c r="H13" s="15" t="s">
        <v>653</v>
      </c>
      <c r="I13" s="15" t="s">
        <v>658</v>
      </c>
      <c r="J13" s="15" t="s">
        <v>659</v>
      </c>
      <c r="K13" s="15" t="s">
        <v>650</v>
      </c>
    </row>
    <row r="14" ht="19.5" customHeight="1" spans="1:11">
      <c r="A14" s="154" t="s">
        <v>578</v>
      </c>
      <c r="B14" s="15" t="s">
        <v>577</v>
      </c>
      <c r="C14" s="15" t="s">
        <v>668</v>
      </c>
      <c r="D14" s="15" t="s">
        <v>643</v>
      </c>
      <c r="E14" s="15" t="s">
        <v>644</v>
      </c>
      <c r="F14" s="15" t="s">
        <v>669</v>
      </c>
      <c r="G14" s="15" t="s">
        <v>656</v>
      </c>
      <c r="H14" s="15" t="s">
        <v>670</v>
      </c>
      <c r="I14" s="15" t="s">
        <v>658</v>
      </c>
      <c r="J14" s="15" t="s">
        <v>649</v>
      </c>
      <c r="K14" s="15" t="s">
        <v>671</v>
      </c>
    </row>
    <row r="15" ht="19.5" customHeight="1" spans="1:11">
      <c r="A15" s="154" t="s">
        <v>578</v>
      </c>
      <c r="B15" s="15" t="s">
        <v>577</v>
      </c>
      <c r="C15" s="15" t="s">
        <v>668</v>
      </c>
      <c r="D15" s="15" t="s">
        <v>661</v>
      </c>
      <c r="E15" s="15" t="s">
        <v>662</v>
      </c>
      <c r="F15" s="15" t="s">
        <v>672</v>
      </c>
      <c r="G15" s="15" t="s">
        <v>673</v>
      </c>
      <c r="H15" s="15" t="s">
        <v>674</v>
      </c>
      <c r="I15" s="15" t="s">
        <v>675</v>
      </c>
      <c r="J15" s="15" t="s">
        <v>659</v>
      </c>
      <c r="K15" s="15" t="s">
        <v>676</v>
      </c>
    </row>
    <row r="16" ht="19.5" customHeight="1" spans="1:11">
      <c r="A16" s="154" t="s">
        <v>578</v>
      </c>
      <c r="B16" s="15" t="s">
        <v>577</v>
      </c>
      <c r="C16" s="15" t="s">
        <v>668</v>
      </c>
      <c r="D16" s="15" t="s">
        <v>665</v>
      </c>
      <c r="E16" s="15" t="s">
        <v>666</v>
      </c>
      <c r="F16" s="15" t="s">
        <v>677</v>
      </c>
      <c r="G16" s="15" t="s">
        <v>673</v>
      </c>
      <c r="H16" s="15" t="s">
        <v>653</v>
      </c>
      <c r="I16" s="15" t="s">
        <v>658</v>
      </c>
      <c r="J16" s="15" t="s">
        <v>649</v>
      </c>
      <c r="K16" s="15" t="s">
        <v>678</v>
      </c>
    </row>
    <row r="17" ht="19.5" customHeight="1" spans="1:11">
      <c r="A17" s="154" t="s">
        <v>584</v>
      </c>
      <c r="B17" s="15" t="s">
        <v>583</v>
      </c>
      <c r="C17" s="15" t="s">
        <v>679</v>
      </c>
      <c r="D17" s="15" t="s">
        <v>643</v>
      </c>
      <c r="E17" s="15" t="s">
        <v>644</v>
      </c>
      <c r="F17" s="15" t="s">
        <v>680</v>
      </c>
      <c r="G17" s="15" t="s">
        <v>673</v>
      </c>
      <c r="H17" s="15" t="s">
        <v>208</v>
      </c>
      <c r="I17" s="15" t="s">
        <v>681</v>
      </c>
      <c r="J17" s="15" t="s">
        <v>649</v>
      </c>
      <c r="K17" s="15" t="s">
        <v>682</v>
      </c>
    </row>
    <row r="18" ht="19.5" customHeight="1" spans="1:11">
      <c r="A18" s="154" t="s">
        <v>584</v>
      </c>
      <c r="B18" s="15" t="s">
        <v>583</v>
      </c>
      <c r="C18" s="15" t="s">
        <v>679</v>
      </c>
      <c r="D18" s="15" t="s">
        <v>661</v>
      </c>
      <c r="E18" s="15" t="s">
        <v>662</v>
      </c>
      <c r="F18" s="15" t="s">
        <v>683</v>
      </c>
      <c r="G18" s="15" t="s">
        <v>673</v>
      </c>
      <c r="H18" s="15" t="s">
        <v>684</v>
      </c>
      <c r="I18" s="15" t="s">
        <v>658</v>
      </c>
      <c r="J18" s="15" t="s">
        <v>649</v>
      </c>
      <c r="K18" s="15" t="s">
        <v>685</v>
      </c>
    </row>
    <row r="19" ht="19.5" customHeight="1" spans="1:11">
      <c r="A19" s="154" t="s">
        <v>584</v>
      </c>
      <c r="B19" s="15" t="s">
        <v>583</v>
      </c>
      <c r="C19" s="15" t="s">
        <v>679</v>
      </c>
      <c r="D19" s="15" t="s">
        <v>665</v>
      </c>
      <c r="E19" s="15" t="s">
        <v>666</v>
      </c>
      <c r="F19" s="15" t="s">
        <v>686</v>
      </c>
      <c r="G19" s="15" t="s">
        <v>687</v>
      </c>
      <c r="H19" s="15" t="s">
        <v>653</v>
      </c>
      <c r="I19" s="15" t="s">
        <v>658</v>
      </c>
      <c r="J19" s="15" t="s">
        <v>649</v>
      </c>
      <c r="K19" s="15" t="s">
        <v>688</v>
      </c>
    </row>
    <row r="20" ht="19.5" customHeight="1" spans="1:11">
      <c r="A20" s="154" t="s">
        <v>609</v>
      </c>
      <c r="B20" s="15" t="s">
        <v>607</v>
      </c>
      <c r="C20" s="15" t="s">
        <v>689</v>
      </c>
      <c r="D20" s="15" t="s">
        <v>643</v>
      </c>
      <c r="E20" s="15" t="s">
        <v>644</v>
      </c>
      <c r="F20" s="15" t="s">
        <v>690</v>
      </c>
      <c r="G20" s="15" t="s">
        <v>656</v>
      </c>
      <c r="H20" s="15" t="s">
        <v>691</v>
      </c>
      <c r="I20" s="15" t="s">
        <v>692</v>
      </c>
      <c r="J20" s="15" t="s">
        <v>649</v>
      </c>
      <c r="K20" s="15" t="s">
        <v>691</v>
      </c>
    </row>
    <row r="21" ht="19.5" customHeight="1" spans="1:11">
      <c r="A21" s="154" t="s">
        <v>609</v>
      </c>
      <c r="B21" s="15" t="s">
        <v>607</v>
      </c>
      <c r="C21" s="15" t="s">
        <v>689</v>
      </c>
      <c r="D21" s="15" t="s">
        <v>643</v>
      </c>
      <c r="E21" s="15" t="s">
        <v>644</v>
      </c>
      <c r="F21" s="15" t="s">
        <v>693</v>
      </c>
      <c r="G21" s="15" t="s">
        <v>656</v>
      </c>
      <c r="H21" s="15" t="s">
        <v>694</v>
      </c>
      <c r="I21" s="15" t="s">
        <v>695</v>
      </c>
      <c r="J21" s="15" t="s">
        <v>649</v>
      </c>
      <c r="K21" s="15" t="s">
        <v>694</v>
      </c>
    </row>
    <row r="22" ht="19.5" customHeight="1" spans="1:11">
      <c r="A22" s="154" t="s">
        <v>609</v>
      </c>
      <c r="B22" s="15" t="s">
        <v>607</v>
      </c>
      <c r="C22" s="15" t="s">
        <v>689</v>
      </c>
      <c r="D22" s="15" t="s">
        <v>643</v>
      </c>
      <c r="E22" s="15" t="s">
        <v>644</v>
      </c>
      <c r="F22" s="15" t="s">
        <v>696</v>
      </c>
      <c r="G22" s="15" t="s">
        <v>656</v>
      </c>
      <c r="H22" s="15" t="s">
        <v>697</v>
      </c>
      <c r="I22" s="15" t="s">
        <v>698</v>
      </c>
      <c r="J22" s="15" t="s">
        <v>649</v>
      </c>
      <c r="K22" s="15" t="s">
        <v>699</v>
      </c>
    </row>
    <row r="23" ht="19.5" customHeight="1" spans="1:11">
      <c r="A23" s="154" t="s">
        <v>609</v>
      </c>
      <c r="B23" s="15" t="s">
        <v>607</v>
      </c>
      <c r="C23" s="15" t="s">
        <v>689</v>
      </c>
      <c r="D23" s="15" t="s">
        <v>661</v>
      </c>
      <c r="E23" s="15" t="s">
        <v>700</v>
      </c>
      <c r="F23" s="15" t="s">
        <v>701</v>
      </c>
      <c r="G23" s="15" t="s">
        <v>687</v>
      </c>
      <c r="H23" s="15" t="s">
        <v>702</v>
      </c>
      <c r="I23" s="15" t="s">
        <v>658</v>
      </c>
      <c r="J23" s="15" t="s">
        <v>659</v>
      </c>
      <c r="K23" s="15" t="s">
        <v>699</v>
      </c>
    </row>
    <row r="24" ht="19.5" customHeight="1" spans="1:11">
      <c r="A24" s="154" t="s">
        <v>609</v>
      </c>
      <c r="B24" s="15" t="s">
        <v>607</v>
      </c>
      <c r="C24" s="15" t="s">
        <v>689</v>
      </c>
      <c r="D24" s="15" t="s">
        <v>665</v>
      </c>
      <c r="E24" s="15" t="s">
        <v>666</v>
      </c>
      <c r="F24" s="15" t="s">
        <v>703</v>
      </c>
      <c r="G24" s="15" t="s">
        <v>656</v>
      </c>
      <c r="H24" s="15" t="s">
        <v>704</v>
      </c>
      <c r="I24" s="15" t="s">
        <v>698</v>
      </c>
      <c r="J24" s="15" t="s">
        <v>659</v>
      </c>
      <c r="K24" s="15" t="s">
        <v>699</v>
      </c>
    </row>
    <row r="25" ht="19.5" customHeight="1" spans="1:11">
      <c r="A25" s="154" t="s">
        <v>570</v>
      </c>
      <c r="B25" s="15" t="s">
        <v>568</v>
      </c>
      <c r="C25" s="15" t="s">
        <v>705</v>
      </c>
      <c r="D25" s="15" t="s">
        <v>643</v>
      </c>
      <c r="E25" s="15" t="s">
        <v>644</v>
      </c>
      <c r="F25" s="15" t="s">
        <v>706</v>
      </c>
      <c r="G25" s="15" t="s">
        <v>673</v>
      </c>
      <c r="H25" s="15" t="s">
        <v>707</v>
      </c>
      <c r="I25" s="15" t="s">
        <v>708</v>
      </c>
      <c r="J25" s="15" t="s">
        <v>649</v>
      </c>
      <c r="K25" s="15" t="s">
        <v>709</v>
      </c>
    </row>
    <row r="26" ht="19.5" customHeight="1" spans="1:11">
      <c r="A26" s="154" t="s">
        <v>570</v>
      </c>
      <c r="B26" s="15" t="s">
        <v>568</v>
      </c>
      <c r="C26" s="15" t="s">
        <v>705</v>
      </c>
      <c r="D26" s="15" t="s">
        <v>643</v>
      </c>
      <c r="E26" s="15" t="s">
        <v>644</v>
      </c>
      <c r="F26" s="15" t="s">
        <v>710</v>
      </c>
      <c r="G26" s="15" t="s">
        <v>673</v>
      </c>
      <c r="H26" s="15" t="s">
        <v>711</v>
      </c>
      <c r="I26" s="15" t="s">
        <v>658</v>
      </c>
      <c r="J26" s="15" t="s">
        <v>659</v>
      </c>
      <c r="K26" s="15" t="s">
        <v>712</v>
      </c>
    </row>
    <row r="27" ht="19.5" customHeight="1" spans="1:11">
      <c r="A27" s="154" t="s">
        <v>570</v>
      </c>
      <c r="B27" s="15" t="s">
        <v>568</v>
      </c>
      <c r="C27" s="15" t="s">
        <v>705</v>
      </c>
      <c r="D27" s="15" t="s">
        <v>661</v>
      </c>
      <c r="E27" s="15" t="s">
        <v>662</v>
      </c>
      <c r="F27" s="15" t="s">
        <v>713</v>
      </c>
      <c r="G27" s="15" t="s">
        <v>673</v>
      </c>
      <c r="H27" s="15" t="s">
        <v>714</v>
      </c>
      <c r="I27" s="15" t="s">
        <v>658</v>
      </c>
      <c r="J27" s="15" t="s">
        <v>659</v>
      </c>
      <c r="K27" s="15" t="s">
        <v>715</v>
      </c>
    </row>
    <row r="28" ht="19.5" customHeight="1" spans="1:11">
      <c r="A28" s="154" t="s">
        <v>570</v>
      </c>
      <c r="B28" s="15" t="s">
        <v>568</v>
      </c>
      <c r="C28" s="15" t="s">
        <v>705</v>
      </c>
      <c r="D28" s="15" t="s">
        <v>665</v>
      </c>
      <c r="E28" s="15" t="s">
        <v>666</v>
      </c>
      <c r="F28" s="15" t="s">
        <v>716</v>
      </c>
      <c r="G28" s="15" t="s">
        <v>656</v>
      </c>
      <c r="H28" s="15" t="s">
        <v>711</v>
      </c>
      <c r="I28" s="15" t="s">
        <v>658</v>
      </c>
      <c r="J28" s="15" t="s">
        <v>659</v>
      </c>
      <c r="K28" s="15" t="s">
        <v>717</v>
      </c>
    </row>
    <row r="29" ht="19.5" customHeight="1" spans="1:11">
      <c r="A29" s="154" t="s">
        <v>580</v>
      </c>
      <c r="B29" s="15" t="s">
        <v>579</v>
      </c>
      <c r="C29" s="15" t="s">
        <v>718</v>
      </c>
      <c r="D29" s="15" t="s">
        <v>643</v>
      </c>
      <c r="E29" s="15" t="s">
        <v>644</v>
      </c>
      <c r="F29" s="15" t="s">
        <v>719</v>
      </c>
      <c r="G29" s="15" t="s">
        <v>673</v>
      </c>
      <c r="H29" s="15" t="s">
        <v>720</v>
      </c>
      <c r="I29" s="15" t="s">
        <v>721</v>
      </c>
      <c r="J29" s="15" t="s">
        <v>649</v>
      </c>
      <c r="K29" s="15" t="s">
        <v>722</v>
      </c>
    </row>
    <row r="30" ht="19.5" customHeight="1" spans="1:11">
      <c r="A30" s="154" t="s">
        <v>580</v>
      </c>
      <c r="B30" s="15" t="s">
        <v>579</v>
      </c>
      <c r="C30" s="15" t="s">
        <v>718</v>
      </c>
      <c r="D30" s="15" t="s">
        <v>643</v>
      </c>
      <c r="E30" s="15" t="s">
        <v>644</v>
      </c>
      <c r="F30" s="15" t="s">
        <v>723</v>
      </c>
      <c r="G30" s="15" t="s">
        <v>656</v>
      </c>
      <c r="H30" s="15" t="s">
        <v>724</v>
      </c>
      <c r="I30" s="15" t="s">
        <v>675</v>
      </c>
      <c r="J30" s="15" t="s">
        <v>649</v>
      </c>
      <c r="K30" s="15" t="s">
        <v>722</v>
      </c>
    </row>
    <row r="31" ht="19.5" customHeight="1" spans="1:11">
      <c r="A31" s="154" t="s">
        <v>580</v>
      </c>
      <c r="B31" s="15" t="s">
        <v>579</v>
      </c>
      <c r="C31" s="15" t="s">
        <v>718</v>
      </c>
      <c r="D31" s="15" t="s">
        <v>643</v>
      </c>
      <c r="E31" s="15" t="s">
        <v>651</v>
      </c>
      <c r="F31" s="15" t="s">
        <v>725</v>
      </c>
      <c r="G31" s="15" t="s">
        <v>673</v>
      </c>
      <c r="H31" s="15" t="s">
        <v>726</v>
      </c>
      <c r="I31" s="15" t="s">
        <v>658</v>
      </c>
      <c r="J31" s="15" t="s">
        <v>659</v>
      </c>
      <c r="K31" s="15" t="s">
        <v>727</v>
      </c>
    </row>
    <row r="32" ht="19.5" customHeight="1" spans="1:11">
      <c r="A32" s="154" t="s">
        <v>580</v>
      </c>
      <c r="B32" s="15" t="s">
        <v>579</v>
      </c>
      <c r="C32" s="15" t="s">
        <v>718</v>
      </c>
      <c r="D32" s="15" t="s">
        <v>643</v>
      </c>
      <c r="E32" s="15" t="s">
        <v>651</v>
      </c>
      <c r="F32" s="15" t="s">
        <v>728</v>
      </c>
      <c r="G32" s="15" t="s">
        <v>646</v>
      </c>
      <c r="H32" s="15" t="s">
        <v>729</v>
      </c>
      <c r="I32" s="15" t="s">
        <v>658</v>
      </c>
      <c r="J32" s="15" t="s">
        <v>649</v>
      </c>
      <c r="K32" s="15" t="s">
        <v>730</v>
      </c>
    </row>
    <row r="33" ht="19.5" customHeight="1" spans="1:11">
      <c r="A33" s="154" t="s">
        <v>580</v>
      </c>
      <c r="B33" s="15" t="s">
        <v>579</v>
      </c>
      <c r="C33" s="15" t="s">
        <v>718</v>
      </c>
      <c r="D33" s="15" t="s">
        <v>643</v>
      </c>
      <c r="E33" s="15" t="s">
        <v>651</v>
      </c>
      <c r="F33" s="15" t="s">
        <v>663</v>
      </c>
      <c r="G33" s="15" t="s">
        <v>646</v>
      </c>
      <c r="H33" s="15" t="s">
        <v>729</v>
      </c>
      <c r="I33" s="15" t="s">
        <v>658</v>
      </c>
      <c r="J33" s="15" t="s">
        <v>649</v>
      </c>
      <c r="K33" s="15" t="s">
        <v>731</v>
      </c>
    </row>
    <row r="34" ht="19.5" customHeight="1" spans="1:11">
      <c r="A34" s="154" t="s">
        <v>580</v>
      </c>
      <c r="B34" s="15" t="s">
        <v>579</v>
      </c>
      <c r="C34" s="15" t="s">
        <v>718</v>
      </c>
      <c r="D34" s="15" t="s">
        <v>643</v>
      </c>
      <c r="E34" s="15" t="s">
        <v>651</v>
      </c>
      <c r="F34" s="15" t="s">
        <v>732</v>
      </c>
      <c r="G34" s="15" t="s">
        <v>656</v>
      </c>
      <c r="H34" s="15" t="s">
        <v>670</v>
      </c>
      <c r="I34" s="15" t="s">
        <v>658</v>
      </c>
      <c r="J34" s="15" t="s">
        <v>659</v>
      </c>
      <c r="K34" s="15" t="s">
        <v>727</v>
      </c>
    </row>
    <row r="35" ht="19.5" customHeight="1" spans="1:11">
      <c r="A35" s="154" t="s">
        <v>580</v>
      </c>
      <c r="B35" s="15" t="s">
        <v>579</v>
      </c>
      <c r="C35" s="15" t="s">
        <v>718</v>
      </c>
      <c r="D35" s="15" t="s">
        <v>643</v>
      </c>
      <c r="E35" s="15" t="s">
        <v>733</v>
      </c>
      <c r="F35" s="15" t="s">
        <v>734</v>
      </c>
      <c r="G35" s="15" t="s">
        <v>656</v>
      </c>
      <c r="H35" s="15" t="s">
        <v>735</v>
      </c>
      <c r="I35" s="15" t="s">
        <v>736</v>
      </c>
      <c r="J35" s="15" t="s">
        <v>649</v>
      </c>
      <c r="K35" s="15" t="s">
        <v>727</v>
      </c>
    </row>
    <row r="36" ht="19.5" customHeight="1" spans="1:11">
      <c r="A36" s="154" t="s">
        <v>580</v>
      </c>
      <c r="B36" s="15" t="s">
        <v>579</v>
      </c>
      <c r="C36" s="15" t="s">
        <v>718</v>
      </c>
      <c r="D36" s="15" t="s">
        <v>661</v>
      </c>
      <c r="E36" s="15" t="s">
        <v>737</v>
      </c>
      <c r="F36" s="15" t="s">
        <v>738</v>
      </c>
      <c r="G36" s="15" t="s">
        <v>673</v>
      </c>
      <c r="H36" s="15" t="s">
        <v>739</v>
      </c>
      <c r="I36" s="15" t="s">
        <v>658</v>
      </c>
      <c r="J36" s="15" t="s">
        <v>659</v>
      </c>
      <c r="K36" s="15" t="s">
        <v>727</v>
      </c>
    </row>
    <row r="37" ht="19.5" customHeight="1" spans="1:11">
      <c r="A37" s="154" t="s">
        <v>580</v>
      </c>
      <c r="B37" s="15" t="s">
        <v>579</v>
      </c>
      <c r="C37" s="15" t="s">
        <v>718</v>
      </c>
      <c r="D37" s="15" t="s">
        <v>665</v>
      </c>
      <c r="E37" s="15" t="s">
        <v>666</v>
      </c>
      <c r="F37" s="15" t="s">
        <v>740</v>
      </c>
      <c r="G37" s="15" t="s">
        <v>687</v>
      </c>
      <c r="H37" s="15" t="s">
        <v>711</v>
      </c>
      <c r="I37" s="15" t="s">
        <v>658</v>
      </c>
      <c r="J37" s="15" t="s">
        <v>659</v>
      </c>
      <c r="K37" s="15" t="s">
        <v>722</v>
      </c>
    </row>
    <row r="38" ht="19.5" customHeight="1" spans="1:11">
      <c r="A38" s="154" t="s">
        <v>590</v>
      </c>
      <c r="B38" s="15" t="s">
        <v>589</v>
      </c>
      <c r="C38" s="15" t="s">
        <v>741</v>
      </c>
      <c r="D38" s="15" t="s">
        <v>643</v>
      </c>
      <c r="E38" s="15" t="s">
        <v>651</v>
      </c>
      <c r="F38" s="15" t="s">
        <v>742</v>
      </c>
      <c r="G38" s="15" t="s">
        <v>656</v>
      </c>
      <c r="H38" s="15" t="s">
        <v>743</v>
      </c>
      <c r="I38" s="15" t="s">
        <v>744</v>
      </c>
      <c r="J38" s="15" t="s">
        <v>649</v>
      </c>
      <c r="K38" s="15" t="s">
        <v>745</v>
      </c>
    </row>
    <row r="39" ht="19.5" customHeight="1" spans="1:11">
      <c r="A39" s="154" t="s">
        <v>590</v>
      </c>
      <c r="B39" s="15" t="s">
        <v>589</v>
      </c>
      <c r="C39" s="15" t="s">
        <v>741</v>
      </c>
      <c r="D39" s="15" t="s">
        <v>643</v>
      </c>
      <c r="E39" s="15" t="s">
        <v>651</v>
      </c>
      <c r="F39" s="15" t="s">
        <v>746</v>
      </c>
      <c r="G39" s="15" t="s">
        <v>656</v>
      </c>
      <c r="H39" s="15" t="s">
        <v>670</v>
      </c>
      <c r="I39" s="15" t="s">
        <v>658</v>
      </c>
      <c r="J39" s="15" t="s">
        <v>649</v>
      </c>
      <c r="K39" s="15" t="s">
        <v>745</v>
      </c>
    </row>
    <row r="40" ht="19.5" customHeight="1" spans="1:11">
      <c r="A40" s="154" t="s">
        <v>590</v>
      </c>
      <c r="B40" s="15" t="s">
        <v>589</v>
      </c>
      <c r="C40" s="15" t="s">
        <v>741</v>
      </c>
      <c r="D40" s="15" t="s">
        <v>643</v>
      </c>
      <c r="E40" s="15" t="s">
        <v>651</v>
      </c>
      <c r="F40" s="15" t="s">
        <v>747</v>
      </c>
      <c r="G40" s="15" t="s">
        <v>656</v>
      </c>
      <c r="H40" s="15" t="s">
        <v>748</v>
      </c>
      <c r="I40" s="15" t="s">
        <v>658</v>
      </c>
      <c r="J40" s="15" t="s">
        <v>649</v>
      </c>
      <c r="K40" s="15" t="s">
        <v>749</v>
      </c>
    </row>
    <row r="41" ht="19.5" customHeight="1" spans="1:11">
      <c r="A41" s="154" t="s">
        <v>590</v>
      </c>
      <c r="B41" s="15" t="s">
        <v>589</v>
      </c>
      <c r="C41" s="15" t="s">
        <v>741</v>
      </c>
      <c r="D41" s="15" t="s">
        <v>661</v>
      </c>
      <c r="E41" s="15" t="s">
        <v>700</v>
      </c>
      <c r="F41" s="15" t="s">
        <v>750</v>
      </c>
      <c r="G41" s="15" t="s">
        <v>656</v>
      </c>
      <c r="H41" s="15" t="s">
        <v>751</v>
      </c>
      <c r="I41" s="15" t="s">
        <v>658</v>
      </c>
      <c r="J41" s="15" t="s">
        <v>659</v>
      </c>
      <c r="K41" s="15" t="s">
        <v>745</v>
      </c>
    </row>
    <row r="42" ht="19.5" customHeight="1" spans="1:11">
      <c r="A42" s="154" t="s">
        <v>590</v>
      </c>
      <c r="B42" s="15" t="s">
        <v>589</v>
      </c>
      <c r="C42" s="15" t="s">
        <v>741</v>
      </c>
      <c r="D42" s="15" t="s">
        <v>665</v>
      </c>
      <c r="E42" s="15" t="s">
        <v>666</v>
      </c>
      <c r="F42" s="15" t="s">
        <v>752</v>
      </c>
      <c r="G42" s="15" t="s">
        <v>673</v>
      </c>
      <c r="H42" s="15" t="s">
        <v>753</v>
      </c>
      <c r="I42" s="15" t="s">
        <v>754</v>
      </c>
      <c r="J42" s="15" t="s">
        <v>649</v>
      </c>
      <c r="K42" s="15" t="s">
        <v>745</v>
      </c>
    </row>
    <row r="43" ht="19.5" customHeight="1" spans="1:11">
      <c r="A43" s="154" t="s">
        <v>507</v>
      </c>
      <c r="B43" s="15" t="s">
        <v>508</v>
      </c>
      <c r="C43" s="15" t="s">
        <v>755</v>
      </c>
      <c r="D43" s="15" t="s">
        <v>643</v>
      </c>
      <c r="E43" s="15" t="s">
        <v>644</v>
      </c>
      <c r="F43" s="15" t="s">
        <v>756</v>
      </c>
      <c r="G43" s="15" t="s">
        <v>656</v>
      </c>
      <c r="H43" s="15" t="s">
        <v>191</v>
      </c>
      <c r="I43" s="15" t="s">
        <v>692</v>
      </c>
      <c r="J43" s="15" t="s">
        <v>649</v>
      </c>
      <c r="K43" s="15" t="s">
        <v>755</v>
      </c>
    </row>
    <row r="44" ht="19.5" customHeight="1" spans="1:11">
      <c r="A44" s="154" t="s">
        <v>507</v>
      </c>
      <c r="B44" s="15" t="s">
        <v>508</v>
      </c>
      <c r="C44" s="15" t="s">
        <v>755</v>
      </c>
      <c r="D44" s="15" t="s">
        <v>643</v>
      </c>
      <c r="E44" s="15" t="s">
        <v>733</v>
      </c>
      <c r="F44" s="15" t="s">
        <v>757</v>
      </c>
      <c r="G44" s="15" t="s">
        <v>656</v>
      </c>
      <c r="H44" s="15" t="s">
        <v>670</v>
      </c>
      <c r="I44" s="15" t="s">
        <v>658</v>
      </c>
      <c r="J44" s="15" t="s">
        <v>659</v>
      </c>
      <c r="K44" s="15" t="s">
        <v>755</v>
      </c>
    </row>
    <row r="45" ht="19.5" customHeight="1" spans="1:11">
      <c r="A45" s="154" t="s">
        <v>507</v>
      </c>
      <c r="B45" s="15" t="s">
        <v>508</v>
      </c>
      <c r="C45" s="15" t="s">
        <v>755</v>
      </c>
      <c r="D45" s="15" t="s">
        <v>661</v>
      </c>
      <c r="E45" s="15" t="s">
        <v>700</v>
      </c>
      <c r="F45" s="15" t="s">
        <v>758</v>
      </c>
      <c r="G45" s="15" t="s">
        <v>656</v>
      </c>
      <c r="H45" s="15" t="s">
        <v>670</v>
      </c>
      <c r="I45" s="15" t="s">
        <v>658</v>
      </c>
      <c r="J45" s="15" t="s">
        <v>659</v>
      </c>
      <c r="K45" s="15" t="s">
        <v>755</v>
      </c>
    </row>
    <row r="46" ht="19.5" customHeight="1" spans="1:11">
      <c r="A46" s="154" t="s">
        <v>507</v>
      </c>
      <c r="B46" s="15" t="s">
        <v>508</v>
      </c>
      <c r="C46" s="15" t="s">
        <v>755</v>
      </c>
      <c r="D46" s="15" t="s">
        <v>665</v>
      </c>
      <c r="E46" s="15" t="s">
        <v>666</v>
      </c>
      <c r="F46" s="15" t="s">
        <v>759</v>
      </c>
      <c r="G46" s="15" t="s">
        <v>656</v>
      </c>
      <c r="H46" s="15" t="s">
        <v>670</v>
      </c>
      <c r="I46" s="15" t="s">
        <v>658</v>
      </c>
      <c r="J46" s="15" t="s">
        <v>659</v>
      </c>
      <c r="K46" s="15" t="s">
        <v>755</v>
      </c>
    </row>
    <row r="47" ht="19.5" customHeight="1" spans="1:11">
      <c r="A47" s="154" t="s">
        <v>586</v>
      </c>
      <c r="B47" s="15" t="s">
        <v>585</v>
      </c>
      <c r="C47" s="15" t="s">
        <v>760</v>
      </c>
      <c r="D47" s="15" t="s">
        <v>643</v>
      </c>
      <c r="E47" s="15" t="s">
        <v>644</v>
      </c>
      <c r="F47" s="15" t="s">
        <v>761</v>
      </c>
      <c r="G47" s="15" t="s">
        <v>656</v>
      </c>
      <c r="H47" s="15" t="s">
        <v>762</v>
      </c>
      <c r="I47" s="15" t="s">
        <v>648</v>
      </c>
      <c r="J47" s="15" t="s">
        <v>649</v>
      </c>
      <c r="K47" s="15" t="s">
        <v>650</v>
      </c>
    </row>
    <row r="48" ht="19.5" customHeight="1" spans="1:11">
      <c r="A48" s="154" t="s">
        <v>586</v>
      </c>
      <c r="B48" s="15" t="s">
        <v>585</v>
      </c>
      <c r="C48" s="15" t="s">
        <v>760</v>
      </c>
      <c r="D48" s="15" t="s">
        <v>643</v>
      </c>
      <c r="E48" s="15" t="s">
        <v>651</v>
      </c>
      <c r="F48" s="15" t="s">
        <v>763</v>
      </c>
      <c r="G48" s="15" t="s">
        <v>673</v>
      </c>
      <c r="H48" s="15" t="s">
        <v>702</v>
      </c>
      <c r="I48" s="15" t="s">
        <v>658</v>
      </c>
      <c r="J48" s="15" t="s">
        <v>649</v>
      </c>
      <c r="K48" s="15" t="s">
        <v>650</v>
      </c>
    </row>
    <row r="49" ht="19.5" customHeight="1" spans="1:11">
      <c r="A49" s="154" t="s">
        <v>586</v>
      </c>
      <c r="B49" s="15" t="s">
        <v>585</v>
      </c>
      <c r="C49" s="15" t="s">
        <v>760</v>
      </c>
      <c r="D49" s="15" t="s">
        <v>643</v>
      </c>
      <c r="E49" s="15" t="s">
        <v>733</v>
      </c>
      <c r="F49" s="15" t="s">
        <v>764</v>
      </c>
      <c r="G49" s="15" t="s">
        <v>656</v>
      </c>
      <c r="H49" s="15" t="s">
        <v>765</v>
      </c>
      <c r="I49" s="15" t="s">
        <v>658</v>
      </c>
      <c r="J49" s="15" t="s">
        <v>649</v>
      </c>
      <c r="K49" s="15" t="s">
        <v>650</v>
      </c>
    </row>
    <row r="50" ht="19.5" customHeight="1" spans="1:11">
      <c r="A50" s="154" t="s">
        <v>586</v>
      </c>
      <c r="B50" s="15" t="s">
        <v>585</v>
      </c>
      <c r="C50" s="15" t="s">
        <v>760</v>
      </c>
      <c r="D50" s="15" t="s">
        <v>661</v>
      </c>
      <c r="E50" s="15" t="s">
        <v>737</v>
      </c>
      <c r="F50" s="15" t="s">
        <v>663</v>
      </c>
      <c r="G50" s="15" t="s">
        <v>656</v>
      </c>
      <c r="H50" s="15" t="s">
        <v>748</v>
      </c>
      <c r="I50" s="15" t="s">
        <v>658</v>
      </c>
      <c r="J50" s="15" t="s">
        <v>649</v>
      </c>
      <c r="K50" s="15" t="s">
        <v>650</v>
      </c>
    </row>
    <row r="51" ht="19.5" customHeight="1" spans="1:11">
      <c r="A51" s="154" t="s">
        <v>586</v>
      </c>
      <c r="B51" s="15" t="s">
        <v>585</v>
      </c>
      <c r="C51" s="15" t="s">
        <v>760</v>
      </c>
      <c r="D51" s="15" t="s">
        <v>665</v>
      </c>
      <c r="E51" s="15" t="s">
        <v>666</v>
      </c>
      <c r="F51" s="15" t="s">
        <v>766</v>
      </c>
      <c r="G51" s="15" t="s">
        <v>673</v>
      </c>
      <c r="H51" s="15" t="s">
        <v>653</v>
      </c>
      <c r="I51" s="15" t="s">
        <v>658</v>
      </c>
      <c r="J51" s="15" t="s">
        <v>649</v>
      </c>
      <c r="K51" s="15" t="s">
        <v>650</v>
      </c>
    </row>
    <row r="52" ht="19.5" customHeight="1" spans="1:11">
      <c r="A52" s="154" t="s">
        <v>576</v>
      </c>
      <c r="B52" s="15" t="s">
        <v>574</v>
      </c>
      <c r="C52" s="15" t="s">
        <v>767</v>
      </c>
      <c r="D52" s="15" t="s">
        <v>643</v>
      </c>
      <c r="E52" s="15" t="s">
        <v>644</v>
      </c>
      <c r="F52" s="15" t="s">
        <v>719</v>
      </c>
      <c r="G52" s="15" t="s">
        <v>673</v>
      </c>
      <c r="H52" s="15" t="s">
        <v>720</v>
      </c>
      <c r="I52" s="15" t="s">
        <v>721</v>
      </c>
      <c r="J52" s="15" t="s">
        <v>649</v>
      </c>
      <c r="K52" s="15" t="s">
        <v>768</v>
      </c>
    </row>
    <row r="53" ht="19.5" customHeight="1" spans="1:11">
      <c r="A53" s="154" t="s">
        <v>576</v>
      </c>
      <c r="B53" s="15" t="s">
        <v>574</v>
      </c>
      <c r="C53" s="15" t="s">
        <v>767</v>
      </c>
      <c r="D53" s="15" t="s">
        <v>643</v>
      </c>
      <c r="E53" s="15" t="s">
        <v>644</v>
      </c>
      <c r="F53" s="15" t="s">
        <v>683</v>
      </c>
      <c r="G53" s="15" t="s">
        <v>673</v>
      </c>
      <c r="H53" s="15" t="s">
        <v>769</v>
      </c>
      <c r="I53" s="15" t="s">
        <v>658</v>
      </c>
      <c r="J53" s="15" t="s">
        <v>649</v>
      </c>
      <c r="K53" s="15" t="s">
        <v>770</v>
      </c>
    </row>
    <row r="54" ht="19.5" customHeight="1" spans="1:11">
      <c r="A54" s="154" t="s">
        <v>576</v>
      </c>
      <c r="B54" s="15" t="s">
        <v>574</v>
      </c>
      <c r="C54" s="15" t="s">
        <v>767</v>
      </c>
      <c r="D54" s="15" t="s">
        <v>643</v>
      </c>
      <c r="E54" s="15" t="s">
        <v>644</v>
      </c>
      <c r="F54" s="15" t="s">
        <v>771</v>
      </c>
      <c r="G54" s="15" t="s">
        <v>673</v>
      </c>
      <c r="H54" s="15" t="s">
        <v>772</v>
      </c>
      <c r="I54" s="15" t="s">
        <v>658</v>
      </c>
      <c r="J54" s="15" t="s">
        <v>649</v>
      </c>
      <c r="K54" s="15" t="s">
        <v>773</v>
      </c>
    </row>
    <row r="55" ht="19.5" customHeight="1" spans="1:11">
      <c r="A55" s="154" t="s">
        <v>576</v>
      </c>
      <c r="B55" s="15" t="s">
        <v>574</v>
      </c>
      <c r="C55" s="15" t="s">
        <v>767</v>
      </c>
      <c r="D55" s="15" t="s">
        <v>643</v>
      </c>
      <c r="E55" s="15" t="s">
        <v>644</v>
      </c>
      <c r="F55" s="15" t="s">
        <v>774</v>
      </c>
      <c r="G55" s="15" t="s">
        <v>673</v>
      </c>
      <c r="H55" s="15" t="s">
        <v>775</v>
      </c>
      <c r="I55" s="15" t="s">
        <v>658</v>
      </c>
      <c r="J55" s="15" t="s">
        <v>649</v>
      </c>
      <c r="K55" s="15" t="s">
        <v>776</v>
      </c>
    </row>
    <row r="56" ht="19.5" customHeight="1" spans="1:11">
      <c r="A56" s="154" t="s">
        <v>576</v>
      </c>
      <c r="B56" s="15" t="s">
        <v>574</v>
      </c>
      <c r="C56" s="15" t="s">
        <v>767</v>
      </c>
      <c r="D56" s="15" t="s">
        <v>661</v>
      </c>
      <c r="E56" s="15" t="s">
        <v>662</v>
      </c>
      <c r="F56" s="15" t="s">
        <v>777</v>
      </c>
      <c r="G56" s="15" t="s">
        <v>656</v>
      </c>
      <c r="H56" s="15" t="s">
        <v>778</v>
      </c>
      <c r="I56" s="15"/>
      <c r="J56" s="15" t="s">
        <v>659</v>
      </c>
      <c r="K56" s="15" t="s">
        <v>779</v>
      </c>
    </row>
    <row r="57" ht="19.5" customHeight="1" spans="1:11">
      <c r="A57" s="154" t="s">
        <v>576</v>
      </c>
      <c r="B57" s="15" t="s">
        <v>574</v>
      </c>
      <c r="C57" s="15" t="s">
        <v>767</v>
      </c>
      <c r="D57" s="15" t="s">
        <v>665</v>
      </c>
      <c r="E57" s="15" t="s">
        <v>666</v>
      </c>
      <c r="F57" s="15" t="s">
        <v>686</v>
      </c>
      <c r="G57" s="15" t="s">
        <v>673</v>
      </c>
      <c r="H57" s="15" t="s">
        <v>653</v>
      </c>
      <c r="I57" s="15" t="s">
        <v>658</v>
      </c>
      <c r="J57" s="15" t="s">
        <v>649</v>
      </c>
      <c r="K57" s="15" t="s">
        <v>780</v>
      </c>
    </row>
    <row r="58" ht="19.5" customHeight="1" spans="1:11">
      <c r="A58" s="15"/>
      <c r="B58" s="66" t="s">
        <v>46</v>
      </c>
      <c r="C58" s="15"/>
      <c r="D58" s="15"/>
      <c r="E58" s="15"/>
      <c r="F58" s="15"/>
      <c r="G58" s="15"/>
      <c r="H58" s="15"/>
      <c r="I58" s="15"/>
      <c r="J58" s="15"/>
      <c r="K58" s="15"/>
    </row>
    <row r="59" ht="19.5" customHeight="1" spans="1:11">
      <c r="A59" s="154" t="s">
        <v>611</v>
      </c>
      <c r="B59" s="15" t="s">
        <v>610</v>
      </c>
      <c r="C59" s="15" t="s">
        <v>781</v>
      </c>
      <c r="D59" s="15" t="s">
        <v>643</v>
      </c>
      <c r="E59" s="15" t="s">
        <v>644</v>
      </c>
      <c r="F59" s="15" t="s">
        <v>782</v>
      </c>
      <c r="G59" s="15" t="s">
        <v>673</v>
      </c>
      <c r="H59" s="15" t="s">
        <v>188</v>
      </c>
      <c r="I59" s="15" t="s">
        <v>783</v>
      </c>
      <c r="J59" s="15" t="s">
        <v>649</v>
      </c>
      <c r="K59" s="15" t="s">
        <v>784</v>
      </c>
    </row>
    <row r="60" ht="19.5" customHeight="1" spans="1:11">
      <c r="A60" s="154" t="s">
        <v>611</v>
      </c>
      <c r="B60" s="15" t="s">
        <v>610</v>
      </c>
      <c r="C60" s="15" t="s">
        <v>781</v>
      </c>
      <c r="D60" s="15" t="s">
        <v>643</v>
      </c>
      <c r="E60" s="15" t="s">
        <v>651</v>
      </c>
      <c r="F60" s="15" t="s">
        <v>785</v>
      </c>
      <c r="G60" s="15" t="s">
        <v>673</v>
      </c>
      <c r="H60" s="15" t="s">
        <v>702</v>
      </c>
      <c r="I60" s="15" t="s">
        <v>658</v>
      </c>
      <c r="J60" s="15" t="s">
        <v>649</v>
      </c>
      <c r="K60" s="15" t="s">
        <v>786</v>
      </c>
    </row>
    <row r="61" ht="19.5" customHeight="1" spans="1:11">
      <c r="A61" s="154" t="s">
        <v>611</v>
      </c>
      <c r="B61" s="15" t="s">
        <v>610</v>
      </c>
      <c r="C61" s="15" t="s">
        <v>781</v>
      </c>
      <c r="D61" s="15" t="s">
        <v>643</v>
      </c>
      <c r="E61" s="15" t="s">
        <v>733</v>
      </c>
      <c r="F61" s="15" t="s">
        <v>787</v>
      </c>
      <c r="G61" s="15" t="s">
        <v>646</v>
      </c>
      <c r="H61" s="15" t="s">
        <v>213</v>
      </c>
      <c r="I61" s="15" t="s">
        <v>658</v>
      </c>
      <c r="J61" s="15" t="s">
        <v>659</v>
      </c>
      <c r="K61" s="15" t="s">
        <v>788</v>
      </c>
    </row>
    <row r="62" ht="19.5" customHeight="1" spans="1:11">
      <c r="A62" s="154" t="s">
        <v>611</v>
      </c>
      <c r="B62" s="15" t="s">
        <v>610</v>
      </c>
      <c r="C62" s="15" t="s">
        <v>781</v>
      </c>
      <c r="D62" s="15" t="s">
        <v>643</v>
      </c>
      <c r="E62" s="15" t="s">
        <v>733</v>
      </c>
      <c r="F62" s="15" t="s">
        <v>789</v>
      </c>
      <c r="G62" s="15" t="s">
        <v>673</v>
      </c>
      <c r="H62" s="15" t="s">
        <v>653</v>
      </c>
      <c r="I62" s="15" t="s">
        <v>658</v>
      </c>
      <c r="J62" s="15" t="s">
        <v>659</v>
      </c>
      <c r="K62" s="15" t="s">
        <v>790</v>
      </c>
    </row>
    <row r="63" ht="19.5" customHeight="1" spans="1:11">
      <c r="A63" s="154" t="s">
        <v>611</v>
      </c>
      <c r="B63" s="15" t="s">
        <v>610</v>
      </c>
      <c r="C63" s="15" t="s">
        <v>781</v>
      </c>
      <c r="D63" s="15" t="s">
        <v>661</v>
      </c>
      <c r="E63" s="15" t="s">
        <v>700</v>
      </c>
      <c r="F63" s="15" t="s">
        <v>791</v>
      </c>
      <c r="G63" s="15" t="s">
        <v>673</v>
      </c>
      <c r="H63" s="15" t="s">
        <v>653</v>
      </c>
      <c r="I63" s="15" t="s">
        <v>658</v>
      </c>
      <c r="J63" s="15" t="s">
        <v>659</v>
      </c>
      <c r="K63" s="15" t="s">
        <v>792</v>
      </c>
    </row>
    <row r="64" ht="19.5" customHeight="1" spans="1:11">
      <c r="A64" s="154" t="s">
        <v>611</v>
      </c>
      <c r="B64" s="15" t="s">
        <v>610</v>
      </c>
      <c r="C64" s="15" t="s">
        <v>781</v>
      </c>
      <c r="D64" s="15" t="s">
        <v>665</v>
      </c>
      <c r="E64" s="15" t="s">
        <v>666</v>
      </c>
      <c r="F64" s="15" t="s">
        <v>793</v>
      </c>
      <c r="G64" s="15" t="s">
        <v>656</v>
      </c>
      <c r="H64" s="15" t="s">
        <v>653</v>
      </c>
      <c r="I64" s="15" t="s">
        <v>658</v>
      </c>
      <c r="J64" s="15" t="s">
        <v>659</v>
      </c>
      <c r="K64" s="15" t="s">
        <v>794</v>
      </c>
    </row>
    <row r="65" ht="19.5" customHeight="1" spans="1:11">
      <c r="A65" s="154" t="s">
        <v>613</v>
      </c>
      <c r="B65" s="15" t="s">
        <v>612</v>
      </c>
      <c r="C65" s="15" t="s">
        <v>795</v>
      </c>
      <c r="D65" s="15" t="s">
        <v>643</v>
      </c>
      <c r="E65" s="15" t="s">
        <v>644</v>
      </c>
      <c r="F65" s="15" t="s">
        <v>796</v>
      </c>
      <c r="G65" s="15" t="s">
        <v>656</v>
      </c>
      <c r="H65" s="15" t="s">
        <v>797</v>
      </c>
      <c r="I65" s="15" t="s">
        <v>798</v>
      </c>
      <c r="J65" s="15" t="s">
        <v>649</v>
      </c>
      <c r="K65" s="15" t="s">
        <v>799</v>
      </c>
    </row>
    <row r="66" ht="19.5" customHeight="1" spans="1:11">
      <c r="A66" s="154" t="s">
        <v>613</v>
      </c>
      <c r="B66" s="15" t="s">
        <v>612</v>
      </c>
      <c r="C66" s="15" t="s">
        <v>795</v>
      </c>
      <c r="D66" s="15" t="s">
        <v>643</v>
      </c>
      <c r="E66" s="15" t="s">
        <v>644</v>
      </c>
      <c r="F66" s="15" t="s">
        <v>800</v>
      </c>
      <c r="G66" s="15" t="s">
        <v>656</v>
      </c>
      <c r="H66" s="15" t="s">
        <v>702</v>
      </c>
      <c r="I66" s="15" t="s">
        <v>658</v>
      </c>
      <c r="J66" s="15" t="s">
        <v>649</v>
      </c>
      <c r="K66" s="15" t="s">
        <v>801</v>
      </c>
    </row>
    <row r="67" ht="19.5" customHeight="1" spans="1:11">
      <c r="A67" s="154" t="s">
        <v>613</v>
      </c>
      <c r="B67" s="15" t="s">
        <v>612</v>
      </c>
      <c r="C67" s="15" t="s">
        <v>795</v>
      </c>
      <c r="D67" s="15" t="s">
        <v>643</v>
      </c>
      <c r="E67" s="15" t="s">
        <v>644</v>
      </c>
      <c r="F67" s="15" t="s">
        <v>802</v>
      </c>
      <c r="G67" s="15" t="s">
        <v>673</v>
      </c>
      <c r="H67" s="15" t="s">
        <v>188</v>
      </c>
      <c r="I67" s="15" t="s">
        <v>783</v>
      </c>
      <c r="J67" s="15" t="s">
        <v>649</v>
      </c>
      <c r="K67" s="15" t="s">
        <v>803</v>
      </c>
    </row>
    <row r="68" ht="19.5" customHeight="1" spans="1:11">
      <c r="A68" s="154" t="s">
        <v>613</v>
      </c>
      <c r="B68" s="15" t="s">
        <v>612</v>
      </c>
      <c r="C68" s="15" t="s">
        <v>795</v>
      </c>
      <c r="D68" s="15" t="s">
        <v>643</v>
      </c>
      <c r="E68" s="15" t="s">
        <v>644</v>
      </c>
      <c r="F68" s="15" t="s">
        <v>804</v>
      </c>
      <c r="G68" s="15" t="s">
        <v>656</v>
      </c>
      <c r="H68" s="15" t="s">
        <v>670</v>
      </c>
      <c r="I68" s="15" t="s">
        <v>658</v>
      </c>
      <c r="J68" s="15" t="s">
        <v>649</v>
      </c>
      <c r="K68" s="15" t="s">
        <v>805</v>
      </c>
    </row>
    <row r="69" ht="19.5" customHeight="1" spans="1:11">
      <c r="A69" s="154" t="s">
        <v>613</v>
      </c>
      <c r="B69" s="15" t="s">
        <v>612</v>
      </c>
      <c r="C69" s="15" t="s">
        <v>795</v>
      </c>
      <c r="D69" s="15" t="s">
        <v>643</v>
      </c>
      <c r="E69" s="15" t="s">
        <v>651</v>
      </c>
      <c r="F69" s="15" t="s">
        <v>806</v>
      </c>
      <c r="G69" s="15" t="s">
        <v>656</v>
      </c>
      <c r="H69" s="15" t="s">
        <v>670</v>
      </c>
      <c r="I69" s="15" t="s">
        <v>658</v>
      </c>
      <c r="J69" s="15" t="s">
        <v>649</v>
      </c>
      <c r="K69" s="15" t="s">
        <v>807</v>
      </c>
    </row>
    <row r="70" ht="19.5" customHeight="1" spans="1:11">
      <c r="A70" s="154" t="s">
        <v>613</v>
      </c>
      <c r="B70" s="15" t="s">
        <v>612</v>
      </c>
      <c r="C70" s="15" t="s">
        <v>795</v>
      </c>
      <c r="D70" s="15" t="s">
        <v>643</v>
      </c>
      <c r="E70" s="15" t="s">
        <v>733</v>
      </c>
      <c r="F70" s="15" t="s">
        <v>808</v>
      </c>
      <c r="G70" s="15" t="s">
        <v>656</v>
      </c>
      <c r="H70" s="15" t="s">
        <v>670</v>
      </c>
      <c r="I70" s="15" t="s">
        <v>658</v>
      </c>
      <c r="J70" s="15" t="s">
        <v>649</v>
      </c>
      <c r="K70" s="15" t="s">
        <v>809</v>
      </c>
    </row>
    <row r="71" ht="19.5" customHeight="1" spans="1:11">
      <c r="A71" s="154" t="s">
        <v>613</v>
      </c>
      <c r="B71" s="15" t="s">
        <v>612</v>
      </c>
      <c r="C71" s="15" t="s">
        <v>795</v>
      </c>
      <c r="D71" s="15" t="s">
        <v>643</v>
      </c>
      <c r="E71" s="15" t="s">
        <v>733</v>
      </c>
      <c r="F71" s="15" t="s">
        <v>810</v>
      </c>
      <c r="G71" s="15" t="s">
        <v>656</v>
      </c>
      <c r="H71" s="15" t="s">
        <v>670</v>
      </c>
      <c r="I71" s="15" t="s">
        <v>658</v>
      </c>
      <c r="J71" s="15" t="s">
        <v>649</v>
      </c>
      <c r="K71" s="15" t="s">
        <v>811</v>
      </c>
    </row>
    <row r="72" ht="19.5" customHeight="1" spans="1:11">
      <c r="A72" s="154" t="s">
        <v>613</v>
      </c>
      <c r="B72" s="15" t="s">
        <v>612</v>
      </c>
      <c r="C72" s="15" t="s">
        <v>795</v>
      </c>
      <c r="D72" s="15" t="s">
        <v>643</v>
      </c>
      <c r="E72" s="15" t="s">
        <v>733</v>
      </c>
      <c r="F72" s="15" t="s">
        <v>812</v>
      </c>
      <c r="G72" s="15" t="s">
        <v>646</v>
      </c>
      <c r="H72" s="15" t="s">
        <v>813</v>
      </c>
      <c r="I72" s="15" t="s">
        <v>658</v>
      </c>
      <c r="J72" s="15" t="s">
        <v>649</v>
      </c>
      <c r="K72" s="15" t="s">
        <v>814</v>
      </c>
    </row>
    <row r="73" ht="19.5" customHeight="1" spans="1:11">
      <c r="A73" s="154" t="s">
        <v>613</v>
      </c>
      <c r="B73" s="15" t="s">
        <v>612</v>
      </c>
      <c r="C73" s="15" t="s">
        <v>795</v>
      </c>
      <c r="D73" s="15" t="s">
        <v>643</v>
      </c>
      <c r="E73" s="15" t="s">
        <v>815</v>
      </c>
      <c r="F73" s="15" t="s">
        <v>816</v>
      </c>
      <c r="G73" s="15" t="s">
        <v>656</v>
      </c>
      <c r="H73" s="15" t="s">
        <v>817</v>
      </c>
      <c r="I73" s="15" t="s">
        <v>818</v>
      </c>
      <c r="J73" s="15" t="s">
        <v>649</v>
      </c>
      <c r="K73" s="15" t="s">
        <v>819</v>
      </c>
    </row>
    <row r="74" ht="19.5" customHeight="1" spans="1:11">
      <c r="A74" s="154" t="s">
        <v>613</v>
      </c>
      <c r="B74" s="15" t="s">
        <v>612</v>
      </c>
      <c r="C74" s="15" t="s">
        <v>795</v>
      </c>
      <c r="D74" s="15" t="s">
        <v>661</v>
      </c>
      <c r="E74" s="15" t="s">
        <v>700</v>
      </c>
      <c r="F74" s="15" t="s">
        <v>820</v>
      </c>
      <c r="G74" s="15" t="s">
        <v>656</v>
      </c>
      <c r="H74" s="15" t="s">
        <v>670</v>
      </c>
      <c r="I74" s="15" t="s">
        <v>658</v>
      </c>
      <c r="J74" s="15" t="s">
        <v>649</v>
      </c>
      <c r="K74" s="15" t="s">
        <v>821</v>
      </c>
    </row>
    <row r="75" ht="19.5" customHeight="1" spans="1:11">
      <c r="A75" s="154" t="s">
        <v>613</v>
      </c>
      <c r="B75" s="15" t="s">
        <v>612</v>
      </c>
      <c r="C75" s="15" t="s">
        <v>795</v>
      </c>
      <c r="D75" s="15" t="s">
        <v>661</v>
      </c>
      <c r="E75" s="15" t="s">
        <v>700</v>
      </c>
      <c r="F75" s="15" t="s">
        <v>822</v>
      </c>
      <c r="G75" s="15" t="s">
        <v>656</v>
      </c>
      <c r="H75" s="15" t="s">
        <v>670</v>
      </c>
      <c r="I75" s="15" t="s">
        <v>658</v>
      </c>
      <c r="J75" s="15" t="s">
        <v>649</v>
      </c>
      <c r="K75" s="15" t="s">
        <v>823</v>
      </c>
    </row>
    <row r="76" ht="19.5" customHeight="1" spans="1:11">
      <c r="A76" s="154" t="s">
        <v>613</v>
      </c>
      <c r="B76" s="15" t="s">
        <v>612</v>
      </c>
      <c r="C76" s="15" t="s">
        <v>795</v>
      </c>
      <c r="D76" s="15" t="s">
        <v>661</v>
      </c>
      <c r="E76" s="15" t="s">
        <v>700</v>
      </c>
      <c r="F76" s="15" t="s">
        <v>824</v>
      </c>
      <c r="G76" s="15" t="s">
        <v>656</v>
      </c>
      <c r="H76" s="15" t="s">
        <v>670</v>
      </c>
      <c r="I76" s="15" t="s">
        <v>658</v>
      </c>
      <c r="J76" s="15" t="s">
        <v>649</v>
      </c>
      <c r="K76" s="15" t="s">
        <v>825</v>
      </c>
    </row>
    <row r="77" ht="19.5" customHeight="1" spans="1:11">
      <c r="A77" s="154" t="s">
        <v>613</v>
      </c>
      <c r="B77" s="15" t="s">
        <v>612</v>
      </c>
      <c r="C77" s="15" t="s">
        <v>795</v>
      </c>
      <c r="D77" s="15" t="s">
        <v>661</v>
      </c>
      <c r="E77" s="15" t="s">
        <v>737</v>
      </c>
      <c r="F77" s="15" t="s">
        <v>826</v>
      </c>
      <c r="G77" s="15" t="s">
        <v>673</v>
      </c>
      <c r="H77" s="15" t="s">
        <v>827</v>
      </c>
      <c r="I77" s="15" t="s">
        <v>754</v>
      </c>
      <c r="J77" s="15" t="s">
        <v>649</v>
      </c>
      <c r="K77" s="15" t="s">
        <v>828</v>
      </c>
    </row>
    <row r="78" ht="19.5" customHeight="1" spans="1:11">
      <c r="A78" s="154" t="s">
        <v>613</v>
      </c>
      <c r="B78" s="15" t="s">
        <v>612</v>
      </c>
      <c r="C78" s="15" t="s">
        <v>795</v>
      </c>
      <c r="D78" s="15" t="s">
        <v>665</v>
      </c>
      <c r="E78" s="15" t="s">
        <v>666</v>
      </c>
      <c r="F78" s="15" t="s">
        <v>829</v>
      </c>
      <c r="G78" s="15" t="s">
        <v>656</v>
      </c>
      <c r="H78" s="15" t="s">
        <v>653</v>
      </c>
      <c r="I78" s="15" t="s">
        <v>658</v>
      </c>
      <c r="J78" s="15" t="s">
        <v>649</v>
      </c>
      <c r="K78" s="15" t="s">
        <v>830</v>
      </c>
    </row>
    <row r="79" ht="19.5" customHeight="1" spans="1:11">
      <c r="A79" s="154" t="s">
        <v>617</v>
      </c>
      <c r="B79" s="15" t="s">
        <v>616</v>
      </c>
      <c r="C79" s="15" t="s">
        <v>831</v>
      </c>
      <c r="D79" s="15" t="s">
        <v>643</v>
      </c>
      <c r="E79" s="15" t="s">
        <v>644</v>
      </c>
      <c r="F79" s="15" t="s">
        <v>832</v>
      </c>
      <c r="G79" s="15" t="s">
        <v>656</v>
      </c>
      <c r="H79" s="15" t="s">
        <v>188</v>
      </c>
      <c r="I79" s="15" t="s">
        <v>695</v>
      </c>
      <c r="J79" s="15" t="s">
        <v>649</v>
      </c>
      <c r="K79" s="15" t="s">
        <v>833</v>
      </c>
    </row>
    <row r="80" ht="19.5" customHeight="1" spans="1:11">
      <c r="A80" s="154" t="s">
        <v>617</v>
      </c>
      <c r="B80" s="15" t="s">
        <v>616</v>
      </c>
      <c r="C80" s="15" t="s">
        <v>831</v>
      </c>
      <c r="D80" s="15" t="s">
        <v>643</v>
      </c>
      <c r="E80" s="15" t="s">
        <v>651</v>
      </c>
      <c r="F80" s="15" t="s">
        <v>834</v>
      </c>
      <c r="G80" s="15" t="s">
        <v>673</v>
      </c>
      <c r="H80" s="15" t="s">
        <v>702</v>
      </c>
      <c r="I80" s="15" t="s">
        <v>658</v>
      </c>
      <c r="J80" s="15" t="s">
        <v>649</v>
      </c>
      <c r="K80" s="15" t="s">
        <v>835</v>
      </c>
    </row>
    <row r="81" ht="19.5" customHeight="1" spans="1:11">
      <c r="A81" s="154" t="s">
        <v>617</v>
      </c>
      <c r="B81" s="15" t="s">
        <v>616</v>
      </c>
      <c r="C81" s="15" t="s">
        <v>831</v>
      </c>
      <c r="D81" s="15" t="s">
        <v>643</v>
      </c>
      <c r="E81" s="15" t="s">
        <v>651</v>
      </c>
      <c r="F81" s="15" t="s">
        <v>836</v>
      </c>
      <c r="G81" s="15" t="s">
        <v>673</v>
      </c>
      <c r="H81" s="15" t="s">
        <v>653</v>
      </c>
      <c r="I81" s="15" t="s">
        <v>658</v>
      </c>
      <c r="J81" s="15" t="s">
        <v>649</v>
      </c>
      <c r="K81" s="15" t="s">
        <v>837</v>
      </c>
    </row>
    <row r="82" ht="19.5" customHeight="1" spans="1:11">
      <c r="A82" s="154" t="s">
        <v>617</v>
      </c>
      <c r="B82" s="15" t="s">
        <v>616</v>
      </c>
      <c r="C82" s="15" t="s">
        <v>831</v>
      </c>
      <c r="D82" s="15" t="s">
        <v>643</v>
      </c>
      <c r="E82" s="15" t="s">
        <v>733</v>
      </c>
      <c r="F82" s="15" t="s">
        <v>838</v>
      </c>
      <c r="G82" s="15" t="s">
        <v>656</v>
      </c>
      <c r="H82" s="15" t="s">
        <v>670</v>
      </c>
      <c r="I82" s="15" t="s">
        <v>658</v>
      </c>
      <c r="J82" s="15" t="s">
        <v>649</v>
      </c>
      <c r="K82" s="15" t="s">
        <v>839</v>
      </c>
    </row>
    <row r="83" ht="19.5" customHeight="1" spans="1:11">
      <c r="A83" s="154" t="s">
        <v>617</v>
      </c>
      <c r="B83" s="15" t="s">
        <v>616</v>
      </c>
      <c r="C83" s="15" t="s">
        <v>831</v>
      </c>
      <c r="D83" s="15" t="s">
        <v>643</v>
      </c>
      <c r="E83" s="15" t="s">
        <v>733</v>
      </c>
      <c r="F83" s="15" t="s">
        <v>840</v>
      </c>
      <c r="G83" s="15" t="s">
        <v>673</v>
      </c>
      <c r="H83" s="15" t="s">
        <v>657</v>
      </c>
      <c r="I83" s="15" t="s">
        <v>658</v>
      </c>
      <c r="J83" s="15" t="s">
        <v>649</v>
      </c>
      <c r="K83" s="15" t="s">
        <v>841</v>
      </c>
    </row>
    <row r="84" ht="19.5" customHeight="1" spans="1:11">
      <c r="A84" s="154" t="s">
        <v>617</v>
      </c>
      <c r="B84" s="15" t="s">
        <v>616</v>
      </c>
      <c r="C84" s="15" t="s">
        <v>831</v>
      </c>
      <c r="D84" s="15" t="s">
        <v>661</v>
      </c>
      <c r="E84" s="15" t="s">
        <v>700</v>
      </c>
      <c r="F84" s="15" t="s">
        <v>842</v>
      </c>
      <c r="G84" s="15" t="s">
        <v>673</v>
      </c>
      <c r="H84" s="15" t="s">
        <v>653</v>
      </c>
      <c r="I84" s="15" t="s">
        <v>658</v>
      </c>
      <c r="J84" s="15" t="s">
        <v>659</v>
      </c>
      <c r="K84" s="15" t="s">
        <v>843</v>
      </c>
    </row>
    <row r="85" ht="19.5" customHeight="1" spans="1:11">
      <c r="A85" s="154" t="s">
        <v>617</v>
      </c>
      <c r="B85" s="15" t="s">
        <v>616</v>
      </c>
      <c r="C85" s="15" t="s">
        <v>831</v>
      </c>
      <c r="D85" s="15" t="s">
        <v>661</v>
      </c>
      <c r="E85" s="15" t="s">
        <v>662</v>
      </c>
      <c r="F85" s="15" t="s">
        <v>844</v>
      </c>
      <c r="G85" s="15" t="s">
        <v>656</v>
      </c>
      <c r="H85" s="15" t="s">
        <v>845</v>
      </c>
      <c r="I85" s="15" t="s">
        <v>658</v>
      </c>
      <c r="J85" s="15" t="s">
        <v>659</v>
      </c>
      <c r="K85" s="15" t="s">
        <v>846</v>
      </c>
    </row>
    <row r="86" ht="19.5" customHeight="1" spans="1:11">
      <c r="A86" s="154" t="s">
        <v>617</v>
      </c>
      <c r="B86" s="15" t="s">
        <v>616</v>
      </c>
      <c r="C86" s="15" t="s">
        <v>831</v>
      </c>
      <c r="D86" s="15" t="s">
        <v>661</v>
      </c>
      <c r="E86" s="15" t="s">
        <v>662</v>
      </c>
      <c r="F86" s="15" t="s">
        <v>847</v>
      </c>
      <c r="G86" s="15" t="s">
        <v>656</v>
      </c>
      <c r="H86" s="15" t="s">
        <v>845</v>
      </c>
      <c r="I86" s="15" t="s">
        <v>658</v>
      </c>
      <c r="J86" s="15" t="s">
        <v>659</v>
      </c>
      <c r="K86" s="15" t="s">
        <v>848</v>
      </c>
    </row>
    <row r="87" ht="19.5" customHeight="1" spans="1:11">
      <c r="A87" s="154" t="s">
        <v>617</v>
      </c>
      <c r="B87" s="15" t="s">
        <v>616</v>
      </c>
      <c r="C87" s="15" t="s">
        <v>831</v>
      </c>
      <c r="D87" s="15" t="s">
        <v>665</v>
      </c>
      <c r="E87" s="15" t="s">
        <v>666</v>
      </c>
      <c r="F87" s="15" t="s">
        <v>849</v>
      </c>
      <c r="G87" s="15" t="s">
        <v>673</v>
      </c>
      <c r="H87" s="15" t="s">
        <v>653</v>
      </c>
      <c r="I87" s="15" t="s">
        <v>658</v>
      </c>
      <c r="J87" s="15" t="s">
        <v>659</v>
      </c>
      <c r="K87" s="15" t="s">
        <v>850</v>
      </c>
    </row>
    <row r="88" ht="19.5" customHeight="1" spans="1:11">
      <c r="A88" s="154" t="s">
        <v>617</v>
      </c>
      <c r="B88" s="15" t="s">
        <v>616</v>
      </c>
      <c r="C88" s="15" t="s">
        <v>831</v>
      </c>
      <c r="D88" s="15" t="s">
        <v>665</v>
      </c>
      <c r="E88" s="15" t="s">
        <v>666</v>
      </c>
      <c r="F88" s="15" t="s">
        <v>667</v>
      </c>
      <c r="G88" s="15" t="s">
        <v>673</v>
      </c>
      <c r="H88" s="15" t="s">
        <v>657</v>
      </c>
      <c r="I88" s="15" t="s">
        <v>658</v>
      </c>
      <c r="J88" s="15" t="s">
        <v>659</v>
      </c>
      <c r="K88" s="15" t="s">
        <v>851</v>
      </c>
    </row>
    <row r="89" ht="19.5" customHeight="1" spans="1:11">
      <c r="A89" s="154" t="s">
        <v>621</v>
      </c>
      <c r="B89" s="15" t="s">
        <v>620</v>
      </c>
      <c r="C89" s="15" t="s">
        <v>852</v>
      </c>
      <c r="D89" s="15" t="s">
        <v>643</v>
      </c>
      <c r="E89" s="15" t="s">
        <v>644</v>
      </c>
      <c r="F89" s="15" t="s">
        <v>853</v>
      </c>
      <c r="G89" s="15" t="s">
        <v>673</v>
      </c>
      <c r="H89" s="15" t="s">
        <v>188</v>
      </c>
      <c r="I89" s="15" t="s">
        <v>854</v>
      </c>
      <c r="J89" s="15" t="s">
        <v>649</v>
      </c>
      <c r="K89" s="15" t="s">
        <v>853</v>
      </c>
    </row>
    <row r="90" ht="19.5" customHeight="1" spans="1:11">
      <c r="A90" s="154" t="s">
        <v>621</v>
      </c>
      <c r="B90" s="15" t="s">
        <v>620</v>
      </c>
      <c r="C90" s="15" t="s">
        <v>852</v>
      </c>
      <c r="D90" s="15" t="s">
        <v>643</v>
      </c>
      <c r="E90" s="15" t="s">
        <v>733</v>
      </c>
      <c r="F90" s="15" t="s">
        <v>855</v>
      </c>
      <c r="G90" s="15" t="s">
        <v>673</v>
      </c>
      <c r="H90" s="15" t="s">
        <v>702</v>
      </c>
      <c r="I90" s="15" t="s">
        <v>658</v>
      </c>
      <c r="J90" s="15" t="s">
        <v>649</v>
      </c>
      <c r="K90" s="15" t="s">
        <v>855</v>
      </c>
    </row>
    <row r="91" ht="19.5" customHeight="1" spans="1:11">
      <c r="A91" s="154" t="s">
        <v>621</v>
      </c>
      <c r="B91" s="15" t="s">
        <v>620</v>
      </c>
      <c r="C91" s="15" t="s">
        <v>852</v>
      </c>
      <c r="D91" s="15" t="s">
        <v>661</v>
      </c>
      <c r="E91" s="15" t="s">
        <v>662</v>
      </c>
      <c r="F91" s="15" t="s">
        <v>663</v>
      </c>
      <c r="G91" s="15" t="s">
        <v>646</v>
      </c>
      <c r="H91" s="15" t="s">
        <v>856</v>
      </c>
      <c r="I91" s="15" t="s">
        <v>658</v>
      </c>
      <c r="J91" s="15" t="s">
        <v>649</v>
      </c>
      <c r="K91" s="15" t="s">
        <v>663</v>
      </c>
    </row>
    <row r="92" ht="19.5" customHeight="1" spans="1:11">
      <c r="A92" s="154" t="s">
        <v>621</v>
      </c>
      <c r="B92" s="15" t="s">
        <v>620</v>
      </c>
      <c r="C92" s="15" t="s">
        <v>852</v>
      </c>
      <c r="D92" s="15" t="s">
        <v>661</v>
      </c>
      <c r="E92" s="15" t="s">
        <v>737</v>
      </c>
      <c r="F92" s="15" t="s">
        <v>857</v>
      </c>
      <c r="G92" s="15" t="s">
        <v>673</v>
      </c>
      <c r="H92" s="15" t="s">
        <v>657</v>
      </c>
      <c r="I92" s="15" t="s">
        <v>658</v>
      </c>
      <c r="J92" s="15" t="s">
        <v>659</v>
      </c>
      <c r="K92" s="15" t="s">
        <v>857</v>
      </c>
    </row>
    <row r="93" ht="19.5" customHeight="1" spans="1:11">
      <c r="A93" s="154" t="s">
        <v>621</v>
      </c>
      <c r="B93" s="15" t="s">
        <v>620</v>
      </c>
      <c r="C93" s="15" t="s">
        <v>852</v>
      </c>
      <c r="D93" s="15" t="s">
        <v>665</v>
      </c>
      <c r="E93" s="15" t="s">
        <v>666</v>
      </c>
      <c r="F93" s="15" t="s">
        <v>858</v>
      </c>
      <c r="G93" s="15" t="s">
        <v>673</v>
      </c>
      <c r="H93" s="15" t="s">
        <v>726</v>
      </c>
      <c r="I93" s="15" t="s">
        <v>658</v>
      </c>
      <c r="J93" s="15" t="s">
        <v>649</v>
      </c>
      <c r="K93" s="15" t="s">
        <v>858</v>
      </c>
    </row>
    <row r="94" ht="19.5" customHeight="1" spans="1:11">
      <c r="A94" s="154" t="s">
        <v>619</v>
      </c>
      <c r="B94" s="15" t="s">
        <v>618</v>
      </c>
      <c r="C94" s="15" t="s">
        <v>859</v>
      </c>
      <c r="D94" s="15" t="s">
        <v>643</v>
      </c>
      <c r="E94" s="15" t="s">
        <v>644</v>
      </c>
      <c r="F94" s="15" t="s">
        <v>860</v>
      </c>
      <c r="G94" s="15" t="s">
        <v>673</v>
      </c>
      <c r="H94" s="15" t="s">
        <v>861</v>
      </c>
      <c r="I94" s="15" t="s">
        <v>862</v>
      </c>
      <c r="J94" s="15" t="s">
        <v>649</v>
      </c>
      <c r="K94" s="15" t="s">
        <v>863</v>
      </c>
    </row>
    <row r="95" ht="19.5" customHeight="1" spans="1:11">
      <c r="A95" s="154" t="s">
        <v>619</v>
      </c>
      <c r="B95" s="15" t="s">
        <v>618</v>
      </c>
      <c r="C95" s="15" t="s">
        <v>859</v>
      </c>
      <c r="D95" s="15" t="s">
        <v>643</v>
      </c>
      <c r="E95" s="15" t="s">
        <v>644</v>
      </c>
      <c r="F95" s="15" t="s">
        <v>864</v>
      </c>
      <c r="G95" s="15" t="s">
        <v>673</v>
      </c>
      <c r="H95" s="15" t="s">
        <v>670</v>
      </c>
      <c r="I95" s="15" t="s">
        <v>658</v>
      </c>
      <c r="J95" s="15" t="s">
        <v>649</v>
      </c>
      <c r="K95" s="15" t="s">
        <v>865</v>
      </c>
    </row>
    <row r="96" ht="19.5" customHeight="1" spans="1:11">
      <c r="A96" s="154" t="s">
        <v>619</v>
      </c>
      <c r="B96" s="15" t="s">
        <v>618</v>
      </c>
      <c r="C96" s="15" t="s">
        <v>859</v>
      </c>
      <c r="D96" s="15" t="s">
        <v>643</v>
      </c>
      <c r="E96" s="15" t="s">
        <v>644</v>
      </c>
      <c r="F96" s="15" t="s">
        <v>866</v>
      </c>
      <c r="G96" s="15" t="s">
        <v>673</v>
      </c>
      <c r="H96" s="15" t="s">
        <v>867</v>
      </c>
      <c r="I96" s="15" t="s">
        <v>868</v>
      </c>
      <c r="J96" s="15" t="s">
        <v>649</v>
      </c>
      <c r="K96" s="15" t="s">
        <v>869</v>
      </c>
    </row>
    <row r="97" ht="19.5" customHeight="1" spans="1:11">
      <c r="A97" s="154" t="s">
        <v>619</v>
      </c>
      <c r="B97" s="15" t="s">
        <v>618</v>
      </c>
      <c r="C97" s="15" t="s">
        <v>859</v>
      </c>
      <c r="D97" s="15" t="s">
        <v>643</v>
      </c>
      <c r="E97" s="15" t="s">
        <v>651</v>
      </c>
      <c r="F97" s="15" t="s">
        <v>763</v>
      </c>
      <c r="G97" s="15" t="s">
        <v>673</v>
      </c>
      <c r="H97" s="15" t="s">
        <v>702</v>
      </c>
      <c r="I97" s="15" t="s">
        <v>658</v>
      </c>
      <c r="J97" s="15" t="s">
        <v>649</v>
      </c>
      <c r="K97" s="15" t="s">
        <v>870</v>
      </c>
    </row>
    <row r="98" ht="19.5" customHeight="1" spans="1:11">
      <c r="A98" s="154" t="s">
        <v>619</v>
      </c>
      <c r="B98" s="15" t="s">
        <v>618</v>
      </c>
      <c r="C98" s="15" t="s">
        <v>859</v>
      </c>
      <c r="D98" s="15" t="s">
        <v>661</v>
      </c>
      <c r="E98" s="15" t="s">
        <v>662</v>
      </c>
      <c r="F98" s="15" t="s">
        <v>663</v>
      </c>
      <c r="G98" s="15" t="s">
        <v>646</v>
      </c>
      <c r="H98" s="15" t="s">
        <v>188</v>
      </c>
      <c r="I98" s="15" t="s">
        <v>658</v>
      </c>
      <c r="J98" s="15" t="s">
        <v>649</v>
      </c>
      <c r="K98" s="15" t="s">
        <v>871</v>
      </c>
    </row>
    <row r="99" ht="19.5" customHeight="1" spans="1:11">
      <c r="A99" s="154" t="s">
        <v>619</v>
      </c>
      <c r="B99" s="15" t="s">
        <v>618</v>
      </c>
      <c r="C99" s="15" t="s">
        <v>859</v>
      </c>
      <c r="D99" s="15" t="s">
        <v>661</v>
      </c>
      <c r="E99" s="15" t="s">
        <v>662</v>
      </c>
      <c r="F99" s="15" t="s">
        <v>652</v>
      </c>
      <c r="G99" s="15" t="s">
        <v>646</v>
      </c>
      <c r="H99" s="15" t="s">
        <v>189</v>
      </c>
      <c r="I99" s="15" t="s">
        <v>872</v>
      </c>
      <c r="J99" s="15" t="s">
        <v>649</v>
      </c>
      <c r="K99" s="15" t="s">
        <v>873</v>
      </c>
    </row>
    <row r="100" ht="19.5" customHeight="1" spans="1:11">
      <c r="A100" s="154" t="s">
        <v>619</v>
      </c>
      <c r="B100" s="15" t="s">
        <v>618</v>
      </c>
      <c r="C100" s="15" t="s">
        <v>859</v>
      </c>
      <c r="D100" s="15" t="s">
        <v>661</v>
      </c>
      <c r="E100" s="15" t="s">
        <v>662</v>
      </c>
      <c r="F100" s="15" t="s">
        <v>874</v>
      </c>
      <c r="G100" s="15" t="s">
        <v>646</v>
      </c>
      <c r="H100" s="15" t="s">
        <v>875</v>
      </c>
      <c r="I100" s="15" t="s">
        <v>675</v>
      </c>
      <c r="J100" s="15" t="s">
        <v>649</v>
      </c>
      <c r="K100" s="15" t="s">
        <v>876</v>
      </c>
    </row>
    <row r="101" ht="19.5" customHeight="1" spans="1:11">
      <c r="A101" s="154" t="s">
        <v>619</v>
      </c>
      <c r="B101" s="15" t="s">
        <v>618</v>
      </c>
      <c r="C101" s="15" t="s">
        <v>859</v>
      </c>
      <c r="D101" s="15" t="s">
        <v>665</v>
      </c>
      <c r="E101" s="15" t="s">
        <v>666</v>
      </c>
      <c r="F101" s="15" t="s">
        <v>877</v>
      </c>
      <c r="G101" s="15" t="s">
        <v>656</v>
      </c>
      <c r="H101" s="15" t="s">
        <v>653</v>
      </c>
      <c r="I101" s="15" t="s">
        <v>658</v>
      </c>
      <c r="J101" s="15" t="s">
        <v>649</v>
      </c>
      <c r="K101" s="15" t="s">
        <v>878</v>
      </c>
    </row>
    <row r="102" ht="19.5" customHeight="1" spans="1:11">
      <c r="A102" s="15"/>
      <c r="B102" s="66" t="s">
        <v>48</v>
      </c>
      <c r="C102" s="15"/>
      <c r="D102" s="15"/>
      <c r="E102" s="15"/>
      <c r="F102" s="15"/>
      <c r="G102" s="15"/>
      <c r="H102" s="15"/>
      <c r="I102" s="15"/>
      <c r="J102" s="15"/>
      <c r="K102" s="15"/>
    </row>
    <row r="103" ht="19.5" customHeight="1" spans="1:11">
      <c r="A103" s="154" t="s">
        <v>627</v>
      </c>
      <c r="B103" s="15" t="s">
        <v>626</v>
      </c>
      <c r="C103" s="15" t="s">
        <v>879</v>
      </c>
      <c r="D103" s="15" t="s">
        <v>643</v>
      </c>
      <c r="E103" s="15" t="s">
        <v>651</v>
      </c>
      <c r="F103" s="15" t="s">
        <v>880</v>
      </c>
      <c r="G103" s="15" t="s">
        <v>673</v>
      </c>
      <c r="H103" s="15" t="s">
        <v>881</v>
      </c>
      <c r="I103" s="15" t="s">
        <v>658</v>
      </c>
      <c r="J103" s="15" t="s">
        <v>649</v>
      </c>
      <c r="K103" s="15" t="s">
        <v>881</v>
      </c>
    </row>
    <row r="104" ht="19.5" customHeight="1" spans="1:11">
      <c r="A104" s="154" t="s">
        <v>627</v>
      </c>
      <c r="B104" s="15" t="s">
        <v>626</v>
      </c>
      <c r="C104" s="15" t="s">
        <v>879</v>
      </c>
      <c r="D104" s="15" t="s">
        <v>661</v>
      </c>
      <c r="E104" s="15" t="s">
        <v>737</v>
      </c>
      <c r="F104" s="15" t="s">
        <v>882</v>
      </c>
      <c r="G104" s="15" t="s">
        <v>656</v>
      </c>
      <c r="H104" s="15" t="s">
        <v>883</v>
      </c>
      <c r="I104" s="15" t="s">
        <v>658</v>
      </c>
      <c r="J104" s="15" t="s">
        <v>659</v>
      </c>
      <c r="K104" s="15" t="s">
        <v>884</v>
      </c>
    </row>
    <row r="105" ht="19.5" customHeight="1" spans="1:11">
      <c r="A105" s="154" t="s">
        <v>627</v>
      </c>
      <c r="B105" s="15" t="s">
        <v>626</v>
      </c>
      <c r="C105" s="15" t="s">
        <v>879</v>
      </c>
      <c r="D105" s="15" t="s">
        <v>661</v>
      </c>
      <c r="E105" s="15" t="s">
        <v>737</v>
      </c>
      <c r="F105" s="15" t="s">
        <v>885</v>
      </c>
      <c r="G105" s="15" t="s">
        <v>656</v>
      </c>
      <c r="H105" s="15" t="s">
        <v>886</v>
      </c>
      <c r="I105" s="15" t="s">
        <v>887</v>
      </c>
      <c r="J105" s="15" t="s">
        <v>659</v>
      </c>
      <c r="K105" s="15" t="s">
        <v>888</v>
      </c>
    </row>
    <row r="106" ht="19.5" customHeight="1" spans="1:11">
      <c r="A106" s="154" t="s">
        <v>627</v>
      </c>
      <c r="B106" s="15" t="s">
        <v>626</v>
      </c>
      <c r="C106" s="15" t="s">
        <v>879</v>
      </c>
      <c r="D106" s="15" t="s">
        <v>661</v>
      </c>
      <c r="E106" s="15" t="s">
        <v>737</v>
      </c>
      <c r="F106" s="15" t="s">
        <v>889</v>
      </c>
      <c r="G106" s="15" t="s">
        <v>656</v>
      </c>
      <c r="H106" s="15" t="s">
        <v>890</v>
      </c>
      <c r="I106" s="15" t="s">
        <v>658</v>
      </c>
      <c r="J106" s="15" t="s">
        <v>659</v>
      </c>
      <c r="K106" s="15" t="s">
        <v>891</v>
      </c>
    </row>
    <row r="107" ht="19.5" customHeight="1" spans="1:11">
      <c r="A107" s="154" t="s">
        <v>627</v>
      </c>
      <c r="B107" s="15" t="s">
        <v>626</v>
      </c>
      <c r="C107" s="15" t="s">
        <v>879</v>
      </c>
      <c r="D107" s="15" t="s">
        <v>661</v>
      </c>
      <c r="E107" s="15" t="s">
        <v>737</v>
      </c>
      <c r="F107" s="15" t="s">
        <v>892</v>
      </c>
      <c r="G107" s="15" t="s">
        <v>656</v>
      </c>
      <c r="H107" s="15" t="s">
        <v>893</v>
      </c>
      <c r="I107" s="15" t="s">
        <v>658</v>
      </c>
      <c r="J107" s="15" t="s">
        <v>659</v>
      </c>
      <c r="K107" s="15" t="s">
        <v>894</v>
      </c>
    </row>
    <row r="108" ht="19.5" customHeight="1" spans="1:11">
      <c r="A108" s="154" t="s">
        <v>627</v>
      </c>
      <c r="B108" s="15" t="s">
        <v>626</v>
      </c>
      <c r="C108" s="15" t="s">
        <v>879</v>
      </c>
      <c r="D108" s="15" t="s">
        <v>661</v>
      </c>
      <c r="E108" s="15" t="s">
        <v>737</v>
      </c>
      <c r="F108" s="15" t="s">
        <v>683</v>
      </c>
      <c r="G108" s="15" t="s">
        <v>656</v>
      </c>
      <c r="H108" s="15" t="s">
        <v>895</v>
      </c>
      <c r="I108" s="15" t="s">
        <v>658</v>
      </c>
      <c r="J108" s="15" t="s">
        <v>659</v>
      </c>
      <c r="K108" s="15" t="s">
        <v>896</v>
      </c>
    </row>
    <row r="109" ht="19.5" customHeight="1" spans="1:11">
      <c r="A109" s="154" t="s">
        <v>627</v>
      </c>
      <c r="B109" s="15" t="s">
        <v>626</v>
      </c>
      <c r="C109" s="15" t="s">
        <v>879</v>
      </c>
      <c r="D109" s="15" t="s">
        <v>665</v>
      </c>
      <c r="E109" s="15" t="s">
        <v>666</v>
      </c>
      <c r="F109" s="15" t="s">
        <v>897</v>
      </c>
      <c r="G109" s="15" t="s">
        <v>673</v>
      </c>
      <c r="H109" s="15" t="s">
        <v>898</v>
      </c>
      <c r="I109" s="15" t="s">
        <v>658</v>
      </c>
      <c r="J109" s="15" t="s">
        <v>649</v>
      </c>
      <c r="K109" s="15" t="s">
        <v>899</v>
      </c>
    </row>
    <row r="110" ht="19.5" customHeight="1" spans="1:11">
      <c r="A110" s="154" t="s">
        <v>628</v>
      </c>
      <c r="B110" s="15" t="s">
        <v>585</v>
      </c>
      <c r="C110" s="15" t="s">
        <v>900</v>
      </c>
      <c r="D110" s="15" t="s">
        <v>643</v>
      </c>
      <c r="E110" s="15" t="s">
        <v>651</v>
      </c>
      <c r="F110" s="15" t="s">
        <v>901</v>
      </c>
      <c r="G110" s="15" t="s">
        <v>646</v>
      </c>
      <c r="H110" s="15" t="s">
        <v>902</v>
      </c>
      <c r="I110" s="15" t="s">
        <v>903</v>
      </c>
      <c r="J110" s="15" t="s">
        <v>659</v>
      </c>
      <c r="K110" s="15" t="s">
        <v>904</v>
      </c>
    </row>
    <row r="111" ht="19.5" customHeight="1" spans="1:11">
      <c r="A111" s="154" t="s">
        <v>628</v>
      </c>
      <c r="B111" s="15" t="s">
        <v>585</v>
      </c>
      <c r="C111" s="15" t="s">
        <v>900</v>
      </c>
      <c r="D111" s="15" t="s">
        <v>643</v>
      </c>
      <c r="E111" s="15" t="s">
        <v>651</v>
      </c>
      <c r="F111" s="15" t="s">
        <v>905</v>
      </c>
      <c r="G111" s="15" t="s">
        <v>646</v>
      </c>
      <c r="H111" s="15" t="s">
        <v>702</v>
      </c>
      <c r="I111" s="15" t="s">
        <v>658</v>
      </c>
      <c r="J111" s="15" t="s">
        <v>659</v>
      </c>
      <c r="K111" s="15" t="s">
        <v>904</v>
      </c>
    </row>
    <row r="112" ht="19.5" customHeight="1" spans="1:11">
      <c r="A112" s="154" t="s">
        <v>628</v>
      </c>
      <c r="B112" s="15" t="s">
        <v>585</v>
      </c>
      <c r="C112" s="15" t="s">
        <v>900</v>
      </c>
      <c r="D112" s="15" t="s">
        <v>661</v>
      </c>
      <c r="E112" s="15" t="s">
        <v>662</v>
      </c>
      <c r="F112" s="15" t="s">
        <v>906</v>
      </c>
      <c r="G112" s="15" t="s">
        <v>646</v>
      </c>
      <c r="H112" s="15" t="s">
        <v>907</v>
      </c>
      <c r="I112" s="15" t="s">
        <v>658</v>
      </c>
      <c r="J112" s="15" t="s">
        <v>659</v>
      </c>
      <c r="K112" s="15" t="s">
        <v>904</v>
      </c>
    </row>
    <row r="113" ht="19.5" customHeight="1" spans="1:11">
      <c r="A113" s="154" t="s">
        <v>628</v>
      </c>
      <c r="B113" s="15" t="s">
        <v>585</v>
      </c>
      <c r="C113" s="15" t="s">
        <v>900</v>
      </c>
      <c r="D113" s="15" t="s">
        <v>665</v>
      </c>
      <c r="E113" s="15" t="s">
        <v>666</v>
      </c>
      <c r="F113" s="15" t="s">
        <v>908</v>
      </c>
      <c r="G113" s="15" t="s">
        <v>673</v>
      </c>
      <c r="H113" s="15" t="s">
        <v>702</v>
      </c>
      <c r="I113" s="15" t="s">
        <v>658</v>
      </c>
      <c r="J113" s="15" t="s">
        <v>659</v>
      </c>
      <c r="K113" s="15" t="s">
        <v>904</v>
      </c>
    </row>
  </sheetData>
  <mergeCells count="52">
    <mergeCell ref="B2:K2"/>
    <mergeCell ref="A8:A13"/>
    <mergeCell ref="A14:A16"/>
    <mergeCell ref="A17:A19"/>
    <mergeCell ref="A20:A24"/>
    <mergeCell ref="A25:A28"/>
    <mergeCell ref="A29:A37"/>
    <mergeCell ref="A38:A42"/>
    <mergeCell ref="A43:A46"/>
    <mergeCell ref="A47:A51"/>
    <mergeCell ref="A52:A57"/>
    <mergeCell ref="A59:A64"/>
    <mergeCell ref="A65:A78"/>
    <mergeCell ref="A79:A88"/>
    <mergeCell ref="A89:A93"/>
    <mergeCell ref="A94:A101"/>
    <mergeCell ref="A103:A109"/>
    <mergeCell ref="A110:A113"/>
    <mergeCell ref="B8:B13"/>
    <mergeCell ref="B14:B16"/>
    <mergeCell ref="B17:B19"/>
    <mergeCell ref="B20:B24"/>
    <mergeCell ref="B25:B28"/>
    <mergeCell ref="B29:B37"/>
    <mergeCell ref="B38:B42"/>
    <mergeCell ref="B43:B46"/>
    <mergeCell ref="B47:B51"/>
    <mergeCell ref="B52:B57"/>
    <mergeCell ref="B59:B64"/>
    <mergeCell ref="B65:B78"/>
    <mergeCell ref="B79:B88"/>
    <mergeCell ref="B89:B93"/>
    <mergeCell ref="B94:B101"/>
    <mergeCell ref="B103:B109"/>
    <mergeCell ref="B110:B113"/>
    <mergeCell ref="C8:C13"/>
    <mergeCell ref="C14:C16"/>
    <mergeCell ref="C17:C19"/>
    <mergeCell ref="C20:C24"/>
    <mergeCell ref="C25:C28"/>
    <mergeCell ref="C29:C37"/>
    <mergeCell ref="C38:C42"/>
    <mergeCell ref="C43:C46"/>
    <mergeCell ref="C47:C51"/>
    <mergeCell ref="C52:C57"/>
    <mergeCell ref="C59:C64"/>
    <mergeCell ref="C65:C78"/>
    <mergeCell ref="C79:C88"/>
    <mergeCell ref="C89:C93"/>
    <mergeCell ref="C94:C101"/>
    <mergeCell ref="C103:C109"/>
    <mergeCell ref="C110:C113"/>
  </mergeCells>
  <pageMargins left="0.75" right="0.75" top="1" bottom="1" header="0.5" footer="0.5"/>
  <pageSetup paperSize="9" fitToWidth="0" fitToHeight="0"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B7" sqref="B7"/>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81" t="s">
        <v>909</v>
      </c>
    </row>
    <row r="2" ht="28.5" customHeight="1" spans="2:11">
      <c r="B2" s="138" t="s">
        <v>910</v>
      </c>
      <c r="C2" s="22"/>
      <c r="D2" s="22"/>
      <c r="E2" s="22"/>
      <c r="F2" s="22"/>
      <c r="G2" s="87"/>
      <c r="H2" s="22"/>
      <c r="I2" s="87"/>
      <c r="J2" s="87"/>
      <c r="K2" s="22"/>
    </row>
    <row r="3" ht="17.25" customHeight="1" spans="1:2">
      <c r="A3" t="s">
        <v>150</v>
      </c>
      <c r="B3" s="139"/>
    </row>
    <row r="4" ht="44.25" customHeight="1" spans="1:11">
      <c r="A4" s="140" t="s">
        <v>405</v>
      </c>
      <c r="B4" s="48" t="s">
        <v>632</v>
      </c>
      <c r="C4" s="48" t="s">
        <v>633</v>
      </c>
      <c r="D4" s="48" t="s">
        <v>634</v>
      </c>
      <c r="E4" s="48" t="s">
        <v>635</v>
      </c>
      <c r="F4" s="48" t="s">
        <v>636</v>
      </c>
      <c r="G4" s="64" t="s">
        <v>637</v>
      </c>
      <c r="H4" s="48" t="s">
        <v>638</v>
      </c>
      <c r="I4" s="64" t="s">
        <v>639</v>
      </c>
      <c r="J4" s="64" t="s">
        <v>640</v>
      </c>
      <c r="K4" s="48" t="s">
        <v>641</v>
      </c>
    </row>
    <row r="5" ht="14.25" customHeight="1" spans="1:11">
      <c r="A5" s="141">
        <v>1</v>
      </c>
      <c r="B5" s="142">
        <v>2</v>
      </c>
      <c r="C5" s="143">
        <v>3</v>
      </c>
      <c r="D5" s="144">
        <v>4</v>
      </c>
      <c r="E5" s="144">
        <v>5</v>
      </c>
      <c r="F5" s="144">
        <v>6</v>
      </c>
      <c r="G5" s="144">
        <v>7</v>
      </c>
      <c r="H5" s="143">
        <v>8</v>
      </c>
      <c r="I5" s="144">
        <v>8</v>
      </c>
      <c r="J5" s="143">
        <v>10</v>
      </c>
      <c r="K5" s="143">
        <v>11</v>
      </c>
    </row>
    <row r="6" ht="42" customHeight="1" spans="1:11">
      <c r="A6" s="16"/>
      <c r="B6" s="15"/>
      <c r="C6" s="145"/>
      <c r="D6" s="145"/>
      <c r="E6" s="145"/>
      <c r="F6" s="146"/>
      <c r="G6" s="147"/>
      <c r="H6" s="146"/>
      <c r="I6" s="147"/>
      <c r="J6" s="147"/>
      <c r="K6" s="146"/>
    </row>
    <row r="7" ht="51.75" customHeight="1" spans="1:11">
      <c r="A7" s="148"/>
      <c r="B7" s="56"/>
      <c r="C7" s="56"/>
      <c r="D7" s="56"/>
      <c r="E7" s="15"/>
      <c r="F7" s="15"/>
      <c r="G7" s="15"/>
      <c r="H7" s="15"/>
      <c r="I7" s="15"/>
      <c r="J7" s="15"/>
      <c r="K7" s="34"/>
    </row>
    <row r="8" ht="18" customHeight="1" spans="1:4">
      <c r="A8" s="149" t="s">
        <v>911</v>
      </c>
      <c r="B8" s="149"/>
      <c r="C8" s="149"/>
      <c r="D8" s="149"/>
    </row>
  </sheetData>
  <mergeCells count="2">
    <mergeCell ref="B2:K2"/>
    <mergeCell ref="A8:D8"/>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C13" sqref="C13"/>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16">
        <v>1</v>
      </c>
      <c r="B1" s="117">
        <v>0</v>
      </c>
      <c r="C1" s="116">
        <v>1</v>
      </c>
      <c r="D1" s="132"/>
      <c r="E1" s="132"/>
      <c r="F1" s="115" t="s">
        <v>912</v>
      </c>
    </row>
    <row r="2" ht="26.25" customHeight="1" spans="1:6">
      <c r="A2" s="120" t="s">
        <v>913</v>
      </c>
      <c r="B2" s="120" t="s">
        <v>913</v>
      </c>
      <c r="C2" s="121"/>
      <c r="D2" s="133"/>
      <c r="E2" s="133"/>
      <c r="F2" s="133"/>
    </row>
    <row r="3" ht="13.5" customHeight="1" spans="1:6">
      <c r="A3" s="4" t="str">
        <f>"单位名称："&amp;"曲靖市林业和草原局"</f>
        <v>单位名称：曲靖市林业和草原局</v>
      </c>
      <c r="B3" s="4" t="s">
        <v>914</v>
      </c>
      <c r="C3" s="116"/>
      <c r="D3" s="132"/>
      <c r="E3" s="132"/>
      <c r="F3" s="310" t="s">
        <v>2</v>
      </c>
    </row>
    <row r="4" ht="19.5" customHeight="1" spans="1:6">
      <c r="A4" s="78" t="s">
        <v>915</v>
      </c>
      <c r="B4" s="134" t="s">
        <v>51</v>
      </c>
      <c r="C4" s="78" t="s">
        <v>52</v>
      </c>
      <c r="D4" s="10" t="s">
        <v>916</v>
      </c>
      <c r="E4" s="10"/>
      <c r="F4" s="10"/>
    </row>
    <row r="5" ht="18.75" customHeight="1" spans="1:6">
      <c r="A5" s="78"/>
      <c r="B5" s="135"/>
      <c r="C5" s="78"/>
      <c r="D5" s="10" t="s">
        <v>29</v>
      </c>
      <c r="E5" s="10" t="s">
        <v>53</v>
      </c>
      <c r="F5" s="10" t="s">
        <v>54</v>
      </c>
    </row>
    <row r="6" ht="23.25" customHeight="1" spans="1:6">
      <c r="A6" s="64">
        <v>1</v>
      </c>
      <c r="B6" s="128" t="s">
        <v>189</v>
      </c>
      <c r="C6" s="64">
        <v>3</v>
      </c>
      <c r="D6" s="77">
        <v>4</v>
      </c>
      <c r="E6" s="77">
        <v>5</v>
      </c>
      <c r="F6" s="77">
        <v>6</v>
      </c>
    </row>
    <row r="7" ht="23.25" customHeight="1" spans="1:6">
      <c r="A7" s="15"/>
      <c r="B7" s="16"/>
      <c r="C7" s="16"/>
      <c r="D7" s="17"/>
      <c r="E7" s="17"/>
      <c r="F7" s="17"/>
    </row>
    <row r="8" ht="24" customHeight="1" spans="1:6">
      <c r="A8" s="16"/>
      <c r="B8" s="15"/>
      <c r="C8" s="15"/>
      <c r="D8" s="17"/>
      <c r="E8" s="17"/>
      <c r="F8" s="17"/>
    </row>
    <row r="9" ht="18.75" customHeight="1" spans="1:6">
      <c r="A9" s="136" t="s">
        <v>147</v>
      </c>
      <c r="B9" s="136" t="s">
        <v>147</v>
      </c>
      <c r="C9" s="137" t="s">
        <v>147</v>
      </c>
      <c r="D9" s="17"/>
      <c r="E9" s="17"/>
      <c r="F9" s="17"/>
    </row>
    <row r="10" customHeight="1" spans="1:1">
      <c r="A10" t="s">
        <v>917</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D21" sqref="D21"/>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6">
        <v>1</v>
      </c>
      <c r="B1" s="117">
        <v>0</v>
      </c>
      <c r="C1" s="116">
        <v>1</v>
      </c>
      <c r="D1" s="118"/>
      <c r="E1" s="118"/>
      <c r="F1" s="119" t="s">
        <v>912</v>
      </c>
    </row>
    <row r="2" ht="26.25" customHeight="1" spans="1:6">
      <c r="A2" s="120" t="s">
        <v>918</v>
      </c>
      <c r="B2" s="120" t="s">
        <v>913</v>
      </c>
      <c r="C2" s="121"/>
      <c r="D2" s="122"/>
      <c r="E2" s="122"/>
      <c r="F2" s="122"/>
    </row>
    <row r="3" ht="13.5" customHeight="1" spans="1:6">
      <c r="A3" s="4" t="str">
        <f>"单位名称："&amp;"曲靖市林业和草原局"</f>
        <v>单位名称：曲靖市林业和草原局</v>
      </c>
      <c r="B3" s="123" t="s">
        <v>914</v>
      </c>
      <c r="C3" s="116"/>
      <c r="D3" s="118"/>
      <c r="E3" s="118"/>
      <c r="F3" s="310" t="s">
        <v>2</v>
      </c>
    </row>
    <row r="4" ht="19.5" customHeight="1" spans="1:6">
      <c r="A4" s="124" t="s">
        <v>915</v>
      </c>
      <c r="B4" s="125" t="s">
        <v>51</v>
      </c>
      <c r="C4" s="124" t="s">
        <v>52</v>
      </c>
      <c r="D4" s="39" t="s">
        <v>919</v>
      </c>
      <c r="E4" s="40"/>
      <c r="F4" s="41"/>
    </row>
    <row r="5" ht="18.75" customHeight="1" spans="1:6">
      <c r="A5" s="126"/>
      <c r="B5" s="127"/>
      <c r="C5" s="126"/>
      <c r="D5" s="27" t="s">
        <v>29</v>
      </c>
      <c r="E5" s="39" t="s">
        <v>53</v>
      </c>
      <c r="F5" s="27" t="s">
        <v>54</v>
      </c>
    </row>
    <row r="6" ht="18.75" customHeight="1" spans="1:6">
      <c r="A6" s="64">
        <v>1</v>
      </c>
      <c r="B6" s="128" t="s">
        <v>189</v>
      </c>
      <c r="C6" s="64">
        <v>3</v>
      </c>
      <c r="D6" s="77">
        <v>4</v>
      </c>
      <c r="E6" s="77">
        <v>5</v>
      </c>
      <c r="F6" s="77">
        <v>6</v>
      </c>
    </row>
    <row r="7" ht="21" customHeight="1" spans="1:6">
      <c r="A7" s="15"/>
      <c r="B7" s="129"/>
      <c r="C7" s="129"/>
      <c r="D7" s="17"/>
      <c r="E7" s="17"/>
      <c r="F7" s="17"/>
    </row>
    <row r="8" ht="21" customHeight="1" spans="1:6">
      <c r="A8" s="129"/>
      <c r="B8" s="15"/>
      <c r="C8" s="15"/>
      <c r="D8" s="17"/>
      <c r="E8" s="17"/>
      <c r="F8" s="17"/>
    </row>
    <row r="9" ht="18.75" customHeight="1" spans="1:6">
      <c r="A9" s="130" t="s">
        <v>147</v>
      </c>
      <c r="B9" s="130" t="s">
        <v>147</v>
      </c>
      <c r="C9" s="131" t="s">
        <v>147</v>
      </c>
      <c r="D9" s="17"/>
      <c r="E9" s="17"/>
      <c r="F9" s="17"/>
    </row>
    <row r="10" customHeight="1" spans="1:1">
      <c r="A10" t="s">
        <v>920</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4"/>
  <sheetViews>
    <sheetView workbookViewId="0">
      <selection activeCell="C32" sqref="C32"/>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81"/>
      <c r="P1" s="81"/>
      <c r="Q1" s="42" t="s">
        <v>921</v>
      </c>
    </row>
    <row r="2" ht="27.75" customHeight="1" spans="1:17">
      <c r="A2" s="43" t="s">
        <v>922</v>
      </c>
      <c r="B2" s="22"/>
      <c r="C2" s="22"/>
      <c r="D2" s="22"/>
      <c r="E2" s="22"/>
      <c r="F2" s="22"/>
      <c r="G2" s="22"/>
      <c r="H2" s="22"/>
      <c r="I2" s="22"/>
      <c r="J2" s="22"/>
      <c r="K2" s="87"/>
      <c r="L2" s="22"/>
      <c r="M2" s="22"/>
      <c r="N2" s="22"/>
      <c r="O2" s="87"/>
      <c r="P2" s="87"/>
      <c r="Q2" s="22"/>
    </row>
    <row r="3" ht="18.75" customHeight="1" spans="1:17">
      <c r="A3" s="44" t="str">
        <f>"单位名称："&amp;"曲靖市林业和草原局"</f>
        <v>单位名称：曲靖市林业和草原局</v>
      </c>
      <c r="B3" s="24"/>
      <c r="C3" s="24"/>
      <c r="D3" s="24"/>
      <c r="E3" s="24"/>
      <c r="F3" s="24"/>
      <c r="G3" s="24"/>
      <c r="H3" s="24"/>
      <c r="I3" s="24"/>
      <c r="J3" s="24"/>
      <c r="O3" s="102"/>
      <c r="P3" s="102"/>
      <c r="Q3" s="310" t="s">
        <v>2</v>
      </c>
    </row>
    <row r="4" ht="15.75" customHeight="1" spans="1:17">
      <c r="A4" s="26" t="s">
        <v>923</v>
      </c>
      <c r="B4" s="89" t="s">
        <v>924</v>
      </c>
      <c r="C4" s="89" t="s">
        <v>925</v>
      </c>
      <c r="D4" s="89" t="s">
        <v>926</v>
      </c>
      <c r="E4" s="89" t="s">
        <v>927</v>
      </c>
      <c r="F4" s="89" t="s">
        <v>928</v>
      </c>
      <c r="G4" s="46" t="s">
        <v>411</v>
      </c>
      <c r="H4" s="46"/>
      <c r="I4" s="46"/>
      <c r="J4" s="46"/>
      <c r="K4" s="103"/>
      <c r="L4" s="46"/>
      <c r="M4" s="46"/>
      <c r="N4" s="46"/>
      <c r="O4" s="104"/>
      <c r="P4" s="103"/>
      <c r="Q4" s="47"/>
    </row>
    <row r="5" ht="17.25" customHeight="1" spans="1:17">
      <c r="A5" s="29"/>
      <c r="B5" s="91"/>
      <c r="C5" s="91"/>
      <c r="D5" s="91"/>
      <c r="E5" s="91"/>
      <c r="F5" s="91"/>
      <c r="G5" s="91" t="s">
        <v>29</v>
      </c>
      <c r="H5" s="91" t="s">
        <v>32</v>
      </c>
      <c r="I5" s="91" t="s">
        <v>929</v>
      </c>
      <c r="J5" s="91" t="s">
        <v>930</v>
      </c>
      <c r="K5" s="92" t="s">
        <v>931</v>
      </c>
      <c r="L5" s="105" t="s">
        <v>36</v>
      </c>
      <c r="M5" s="105"/>
      <c r="N5" s="105"/>
      <c r="O5" s="106"/>
      <c r="P5" s="111"/>
      <c r="Q5" s="93"/>
    </row>
    <row r="6" ht="54" customHeight="1" spans="1:17">
      <c r="A6" s="32"/>
      <c r="B6" s="93"/>
      <c r="C6" s="93"/>
      <c r="D6" s="93"/>
      <c r="E6" s="93"/>
      <c r="F6" s="93"/>
      <c r="G6" s="93"/>
      <c r="H6" s="93" t="s">
        <v>31</v>
      </c>
      <c r="I6" s="93"/>
      <c r="J6" s="93"/>
      <c r="K6" s="94"/>
      <c r="L6" s="93" t="s">
        <v>31</v>
      </c>
      <c r="M6" s="93" t="s">
        <v>37</v>
      </c>
      <c r="N6" s="93" t="s">
        <v>420</v>
      </c>
      <c r="O6" s="65" t="s">
        <v>39</v>
      </c>
      <c r="P6" s="94" t="s">
        <v>40</v>
      </c>
      <c r="Q6" s="93" t="s">
        <v>41</v>
      </c>
    </row>
    <row r="7" ht="15" customHeight="1" spans="1:17">
      <c r="A7" s="33">
        <v>1</v>
      </c>
      <c r="B7" s="112">
        <v>2</v>
      </c>
      <c r="C7" s="112">
        <v>3</v>
      </c>
      <c r="D7" s="112">
        <v>4</v>
      </c>
      <c r="E7" s="112">
        <v>5</v>
      </c>
      <c r="F7" s="112">
        <v>6</v>
      </c>
      <c r="G7" s="113">
        <v>7</v>
      </c>
      <c r="H7" s="113">
        <v>8</v>
      </c>
      <c r="I7" s="113">
        <v>9</v>
      </c>
      <c r="J7" s="113">
        <v>10</v>
      </c>
      <c r="K7" s="113">
        <v>11</v>
      </c>
      <c r="L7" s="113">
        <v>12</v>
      </c>
      <c r="M7" s="113">
        <v>13</v>
      </c>
      <c r="N7" s="113">
        <v>14</v>
      </c>
      <c r="O7" s="113">
        <v>15</v>
      </c>
      <c r="P7" s="113">
        <v>16</v>
      </c>
      <c r="Q7" s="113">
        <v>17</v>
      </c>
    </row>
    <row r="8" ht="25.5" customHeight="1" spans="1:17">
      <c r="A8" s="15" t="s">
        <v>579</v>
      </c>
      <c r="B8" s="15" t="s">
        <v>932</v>
      </c>
      <c r="C8" s="15" t="s">
        <v>933</v>
      </c>
      <c r="D8" s="15" t="s">
        <v>934</v>
      </c>
      <c r="E8" s="15" t="s">
        <v>188</v>
      </c>
      <c r="F8" s="17">
        <v>5</v>
      </c>
      <c r="G8" s="17">
        <v>5</v>
      </c>
      <c r="H8" s="17">
        <v>5</v>
      </c>
      <c r="I8" s="17"/>
      <c r="J8" s="17"/>
      <c r="K8" s="17"/>
      <c r="L8" s="17"/>
      <c r="M8" s="17"/>
      <c r="N8" s="17"/>
      <c r="O8" s="17"/>
      <c r="P8" s="17"/>
      <c r="Q8" s="17"/>
    </row>
    <row r="9" ht="25.5" customHeight="1" spans="1:17">
      <c r="A9" s="15" t="s">
        <v>579</v>
      </c>
      <c r="B9" s="15" t="s">
        <v>935</v>
      </c>
      <c r="C9" s="15" t="s">
        <v>936</v>
      </c>
      <c r="D9" s="15" t="s">
        <v>934</v>
      </c>
      <c r="E9" s="15" t="s">
        <v>188</v>
      </c>
      <c r="F9" s="17">
        <v>8</v>
      </c>
      <c r="G9" s="17">
        <v>8</v>
      </c>
      <c r="H9" s="17">
        <v>8</v>
      </c>
      <c r="I9" s="17"/>
      <c r="J9" s="17"/>
      <c r="K9" s="17"/>
      <c r="L9" s="17"/>
      <c r="M9" s="17"/>
      <c r="N9" s="17"/>
      <c r="O9" s="17"/>
      <c r="P9" s="17"/>
      <c r="Q9" s="17"/>
    </row>
    <row r="10" ht="25.5" customHeight="1" spans="1:17">
      <c r="A10" s="15" t="s">
        <v>579</v>
      </c>
      <c r="B10" s="15" t="s">
        <v>937</v>
      </c>
      <c r="C10" s="15" t="s">
        <v>938</v>
      </c>
      <c r="D10" s="15" t="s">
        <v>934</v>
      </c>
      <c r="E10" s="15" t="s">
        <v>188</v>
      </c>
      <c r="F10" s="17">
        <v>25</v>
      </c>
      <c r="G10" s="17">
        <v>25</v>
      </c>
      <c r="H10" s="17">
        <v>25</v>
      </c>
      <c r="I10" s="17"/>
      <c r="J10" s="17"/>
      <c r="K10" s="17"/>
      <c r="L10" s="17"/>
      <c r="M10" s="17"/>
      <c r="N10" s="17"/>
      <c r="O10" s="17"/>
      <c r="P10" s="17"/>
      <c r="Q10" s="17"/>
    </row>
    <row r="11" ht="25.5" customHeight="1" spans="1:17">
      <c r="A11" s="15" t="s">
        <v>579</v>
      </c>
      <c r="B11" s="15" t="s">
        <v>939</v>
      </c>
      <c r="C11" s="15" t="s">
        <v>940</v>
      </c>
      <c r="D11" s="15" t="s">
        <v>934</v>
      </c>
      <c r="E11" s="15" t="s">
        <v>188</v>
      </c>
      <c r="F11" s="17">
        <v>5</v>
      </c>
      <c r="G11" s="17">
        <v>5</v>
      </c>
      <c r="H11" s="17">
        <v>5</v>
      </c>
      <c r="I11" s="17"/>
      <c r="J11" s="17"/>
      <c r="K11" s="17"/>
      <c r="L11" s="17"/>
      <c r="M11" s="17"/>
      <c r="N11" s="17"/>
      <c r="O11" s="17"/>
      <c r="P11" s="17"/>
      <c r="Q11" s="17"/>
    </row>
    <row r="12" ht="25.5" customHeight="1" spans="1:17">
      <c r="A12" s="15" t="s">
        <v>589</v>
      </c>
      <c r="B12" s="15" t="s">
        <v>941</v>
      </c>
      <c r="C12" s="15" t="s">
        <v>942</v>
      </c>
      <c r="D12" s="15" t="s">
        <v>934</v>
      </c>
      <c r="E12" s="15" t="s">
        <v>188</v>
      </c>
      <c r="F12" s="17">
        <v>75</v>
      </c>
      <c r="G12" s="17">
        <v>75</v>
      </c>
      <c r="H12" s="17">
        <v>75</v>
      </c>
      <c r="I12" s="17"/>
      <c r="J12" s="17"/>
      <c r="K12" s="17"/>
      <c r="L12" s="17"/>
      <c r="M12" s="17"/>
      <c r="N12" s="17"/>
      <c r="O12" s="17"/>
      <c r="P12" s="17"/>
      <c r="Q12" s="17"/>
    </row>
    <row r="13" ht="25.5" customHeight="1" spans="1:17">
      <c r="A13" s="15" t="s">
        <v>583</v>
      </c>
      <c r="B13" s="15" t="s">
        <v>943</v>
      </c>
      <c r="C13" s="15" t="s">
        <v>944</v>
      </c>
      <c r="D13" s="15" t="s">
        <v>945</v>
      </c>
      <c r="E13" s="15" t="s">
        <v>188</v>
      </c>
      <c r="F13" s="17">
        <v>10</v>
      </c>
      <c r="G13" s="17">
        <v>10</v>
      </c>
      <c r="H13" s="17">
        <v>10</v>
      </c>
      <c r="I13" s="17"/>
      <c r="J13" s="17"/>
      <c r="K13" s="17"/>
      <c r="L13" s="17"/>
      <c r="M13" s="17"/>
      <c r="N13" s="17"/>
      <c r="O13" s="17"/>
      <c r="P13" s="17"/>
      <c r="Q13" s="17"/>
    </row>
    <row r="14" ht="25.5" customHeight="1" spans="1:17">
      <c r="A14" s="15" t="s">
        <v>465</v>
      </c>
      <c r="B14" s="15" t="s">
        <v>946</v>
      </c>
      <c r="C14" s="15" t="s">
        <v>944</v>
      </c>
      <c r="D14" s="15" t="s">
        <v>945</v>
      </c>
      <c r="E14" s="15" t="s">
        <v>188</v>
      </c>
      <c r="F14" s="17">
        <v>3</v>
      </c>
      <c r="G14" s="17">
        <v>3</v>
      </c>
      <c r="H14" s="17">
        <v>3</v>
      </c>
      <c r="I14" s="17"/>
      <c r="J14" s="17"/>
      <c r="K14" s="17"/>
      <c r="L14" s="17"/>
      <c r="M14" s="17"/>
      <c r="N14" s="17"/>
      <c r="O14" s="17"/>
      <c r="P14" s="17"/>
      <c r="Q14" s="17"/>
    </row>
    <row r="15" ht="25.5" customHeight="1" spans="1:17">
      <c r="A15" s="15" t="s">
        <v>465</v>
      </c>
      <c r="B15" s="15" t="s">
        <v>947</v>
      </c>
      <c r="C15" s="15" t="s">
        <v>948</v>
      </c>
      <c r="D15" s="15" t="s">
        <v>945</v>
      </c>
      <c r="E15" s="15" t="s">
        <v>188</v>
      </c>
      <c r="F15" s="17">
        <v>3</v>
      </c>
      <c r="G15" s="17">
        <v>3</v>
      </c>
      <c r="H15" s="17">
        <v>3</v>
      </c>
      <c r="I15" s="17"/>
      <c r="J15" s="17"/>
      <c r="K15" s="17"/>
      <c r="L15" s="17"/>
      <c r="M15" s="17"/>
      <c r="N15" s="17"/>
      <c r="O15" s="17"/>
      <c r="P15" s="17"/>
      <c r="Q15" s="17"/>
    </row>
    <row r="16" ht="25.5" customHeight="1" spans="1:17">
      <c r="A16" s="15" t="s">
        <v>465</v>
      </c>
      <c r="B16" s="15" t="s">
        <v>949</v>
      </c>
      <c r="C16" s="15" t="s">
        <v>950</v>
      </c>
      <c r="D16" s="15" t="s">
        <v>945</v>
      </c>
      <c r="E16" s="15" t="s">
        <v>188</v>
      </c>
      <c r="F16" s="17">
        <v>1</v>
      </c>
      <c r="G16" s="17">
        <v>1</v>
      </c>
      <c r="H16" s="17">
        <v>1</v>
      </c>
      <c r="I16" s="17"/>
      <c r="J16" s="17"/>
      <c r="K16" s="17"/>
      <c r="L16" s="17"/>
      <c r="M16" s="17"/>
      <c r="N16" s="17"/>
      <c r="O16" s="17"/>
      <c r="P16" s="17"/>
      <c r="Q16" s="17"/>
    </row>
    <row r="17" ht="25.5" customHeight="1" spans="1:17">
      <c r="A17" s="15" t="s">
        <v>465</v>
      </c>
      <c r="B17" s="15" t="s">
        <v>951</v>
      </c>
      <c r="C17" s="15" t="s">
        <v>952</v>
      </c>
      <c r="D17" s="15" t="s">
        <v>945</v>
      </c>
      <c r="E17" s="15" t="s">
        <v>188</v>
      </c>
      <c r="F17" s="17">
        <v>1</v>
      </c>
      <c r="G17" s="17">
        <v>1</v>
      </c>
      <c r="H17" s="17">
        <v>1</v>
      </c>
      <c r="I17" s="17"/>
      <c r="J17" s="17"/>
      <c r="K17" s="17"/>
      <c r="L17" s="17"/>
      <c r="M17" s="17"/>
      <c r="N17" s="17"/>
      <c r="O17" s="17"/>
      <c r="P17" s="17"/>
      <c r="Q17" s="17"/>
    </row>
    <row r="18" ht="25.5" customHeight="1" spans="1:17">
      <c r="A18" s="15" t="s">
        <v>465</v>
      </c>
      <c r="B18" s="15" t="s">
        <v>953</v>
      </c>
      <c r="C18" s="15" t="s">
        <v>954</v>
      </c>
      <c r="D18" s="15" t="s">
        <v>945</v>
      </c>
      <c r="E18" s="15" t="s">
        <v>188</v>
      </c>
      <c r="F18" s="17">
        <v>1.25</v>
      </c>
      <c r="G18" s="17">
        <v>1.25</v>
      </c>
      <c r="H18" s="17">
        <v>1.25</v>
      </c>
      <c r="I18" s="17"/>
      <c r="J18" s="17"/>
      <c r="K18" s="17"/>
      <c r="L18" s="17"/>
      <c r="M18" s="17"/>
      <c r="N18" s="17"/>
      <c r="O18" s="17"/>
      <c r="P18" s="17"/>
      <c r="Q18" s="17"/>
    </row>
    <row r="19" ht="25.5" customHeight="1" spans="1:17">
      <c r="A19" s="15" t="s">
        <v>465</v>
      </c>
      <c r="B19" s="15" t="s">
        <v>955</v>
      </c>
      <c r="C19" s="15" t="s">
        <v>956</v>
      </c>
      <c r="D19" s="15" t="s">
        <v>945</v>
      </c>
      <c r="E19" s="15" t="s">
        <v>188</v>
      </c>
      <c r="F19" s="17">
        <v>0.1</v>
      </c>
      <c r="G19" s="17">
        <v>0.1</v>
      </c>
      <c r="H19" s="17">
        <v>0.1</v>
      </c>
      <c r="I19" s="17"/>
      <c r="J19" s="17"/>
      <c r="K19" s="17"/>
      <c r="L19" s="17"/>
      <c r="M19" s="17"/>
      <c r="N19" s="17"/>
      <c r="O19" s="17"/>
      <c r="P19" s="17"/>
      <c r="Q19" s="17"/>
    </row>
    <row r="20" ht="25.5" customHeight="1" spans="1:17">
      <c r="A20" s="15" t="s">
        <v>465</v>
      </c>
      <c r="B20" s="15" t="s">
        <v>957</v>
      </c>
      <c r="C20" s="15" t="s">
        <v>958</v>
      </c>
      <c r="D20" s="15" t="s">
        <v>959</v>
      </c>
      <c r="E20" s="15" t="s">
        <v>188</v>
      </c>
      <c r="F20" s="17">
        <v>2.1</v>
      </c>
      <c r="G20" s="17">
        <v>2.1</v>
      </c>
      <c r="H20" s="17">
        <v>2.1</v>
      </c>
      <c r="I20" s="17"/>
      <c r="J20" s="17"/>
      <c r="K20" s="17"/>
      <c r="L20" s="17"/>
      <c r="M20" s="17"/>
      <c r="N20" s="17"/>
      <c r="O20" s="17"/>
      <c r="P20" s="17"/>
      <c r="Q20" s="17"/>
    </row>
    <row r="21" ht="25.5" customHeight="1" spans="1:17">
      <c r="A21" s="15" t="s">
        <v>465</v>
      </c>
      <c r="B21" s="15" t="s">
        <v>960</v>
      </c>
      <c r="C21" s="15" t="s">
        <v>961</v>
      </c>
      <c r="D21" s="15" t="s">
        <v>959</v>
      </c>
      <c r="E21" s="15" t="s">
        <v>188</v>
      </c>
      <c r="F21" s="17">
        <v>1</v>
      </c>
      <c r="G21" s="17">
        <v>1</v>
      </c>
      <c r="H21" s="17">
        <v>1</v>
      </c>
      <c r="I21" s="17"/>
      <c r="J21" s="17"/>
      <c r="K21" s="17"/>
      <c r="L21" s="17"/>
      <c r="M21" s="17"/>
      <c r="N21" s="17"/>
      <c r="O21" s="17"/>
      <c r="P21" s="17"/>
      <c r="Q21" s="17"/>
    </row>
    <row r="22" ht="25.5" customHeight="1" spans="1:17">
      <c r="A22" s="15" t="s">
        <v>465</v>
      </c>
      <c r="B22" s="15" t="s">
        <v>962</v>
      </c>
      <c r="C22" s="15" t="s">
        <v>963</v>
      </c>
      <c r="D22" s="15" t="s">
        <v>964</v>
      </c>
      <c r="E22" s="15" t="s">
        <v>188</v>
      </c>
      <c r="F22" s="17">
        <v>1.05</v>
      </c>
      <c r="G22" s="17">
        <v>1.05</v>
      </c>
      <c r="H22" s="17">
        <v>1.05</v>
      </c>
      <c r="I22" s="17"/>
      <c r="J22" s="17"/>
      <c r="K22" s="17"/>
      <c r="L22" s="17"/>
      <c r="M22" s="17"/>
      <c r="N22" s="17"/>
      <c r="O22" s="17"/>
      <c r="P22" s="17"/>
      <c r="Q22" s="17"/>
    </row>
    <row r="23" ht="25.5" customHeight="1" spans="1:17">
      <c r="A23" s="15" t="s">
        <v>465</v>
      </c>
      <c r="B23" s="15" t="s">
        <v>965</v>
      </c>
      <c r="C23" s="15" t="s">
        <v>966</v>
      </c>
      <c r="D23" s="15" t="s">
        <v>744</v>
      </c>
      <c r="E23" s="15" t="s">
        <v>188</v>
      </c>
      <c r="F23" s="17">
        <v>1.3</v>
      </c>
      <c r="G23" s="17">
        <v>1.3</v>
      </c>
      <c r="H23" s="17">
        <v>1.3</v>
      </c>
      <c r="I23" s="17"/>
      <c r="J23" s="17"/>
      <c r="K23" s="17"/>
      <c r="L23" s="17"/>
      <c r="M23" s="17"/>
      <c r="N23" s="17"/>
      <c r="O23" s="17"/>
      <c r="P23" s="17"/>
      <c r="Q23" s="17"/>
    </row>
    <row r="24" ht="25.5" customHeight="1" spans="1:17">
      <c r="A24" s="15" t="s">
        <v>465</v>
      </c>
      <c r="B24" s="15" t="s">
        <v>967</v>
      </c>
      <c r="C24" s="15" t="s">
        <v>968</v>
      </c>
      <c r="D24" s="15" t="s">
        <v>744</v>
      </c>
      <c r="E24" s="15" t="s">
        <v>188</v>
      </c>
      <c r="F24" s="17">
        <v>2.2</v>
      </c>
      <c r="G24" s="17">
        <v>2.2</v>
      </c>
      <c r="H24" s="17">
        <v>2.2</v>
      </c>
      <c r="I24" s="17"/>
      <c r="J24" s="17"/>
      <c r="K24" s="17"/>
      <c r="L24" s="17"/>
      <c r="M24" s="17"/>
      <c r="N24" s="17"/>
      <c r="O24" s="17"/>
      <c r="P24" s="17"/>
      <c r="Q24" s="17"/>
    </row>
    <row r="25" ht="25.5" customHeight="1" spans="1:17">
      <c r="A25" s="15" t="s">
        <v>465</v>
      </c>
      <c r="B25" s="15" t="s">
        <v>935</v>
      </c>
      <c r="C25" s="15" t="s">
        <v>936</v>
      </c>
      <c r="D25" s="15" t="s">
        <v>969</v>
      </c>
      <c r="E25" s="15" t="s">
        <v>188</v>
      </c>
      <c r="F25" s="17">
        <v>3</v>
      </c>
      <c r="G25" s="17">
        <v>3</v>
      </c>
      <c r="H25" s="17">
        <v>3</v>
      </c>
      <c r="I25" s="17"/>
      <c r="J25" s="17"/>
      <c r="K25" s="17"/>
      <c r="L25" s="17"/>
      <c r="M25" s="17"/>
      <c r="N25" s="17"/>
      <c r="O25" s="17"/>
      <c r="P25" s="17"/>
      <c r="Q25" s="17"/>
    </row>
    <row r="26" ht="25.5" customHeight="1" spans="1:17">
      <c r="A26" s="15" t="s">
        <v>465</v>
      </c>
      <c r="B26" s="15" t="s">
        <v>970</v>
      </c>
      <c r="C26" s="15" t="s">
        <v>971</v>
      </c>
      <c r="D26" s="15" t="s">
        <v>972</v>
      </c>
      <c r="E26" s="15" t="s">
        <v>188</v>
      </c>
      <c r="F26" s="17"/>
      <c r="G26" s="17">
        <v>4.5</v>
      </c>
      <c r="H26" s="17">
        <v>4.5</v>
      </c>
      <c r="I26" s="17"/>
      <c r="J26" s="17"/>
      <c r="K26" s="17"/>
      <c r="L26" s="17"/>
      <c r="M26" s="17"/>
      <c r="N26" s="17"/>
      <c r="O26" s="17"/>
      <c r="P26" s="17"/>
      <c r="Q26" s="17"/>
    </row>
    <row r="27" ht="25.5" customHeight="1" spans="1:17">
      <c r="A27" s="15" t="s">
        <v>465</v>
      </c>
      <c r="B27" s="15" t="s">
        <v>939</v>
      </c>
      <c r="C27" s="15" t="s">
        <v>940</v>
      </c>
      <c r="D27" s="15" t="s">
        <v>972</v>
      </c>
      <c r="E27" s="15" t="s">
        <v>188</v>
      </c>
      <c r="F27" s="17">
        <v>1</v>
      </c>
      <c r="G27" s="17">
        <v>1</v>
      </c>
      <c r="H27" s="17">
        <v>1</v>
      </c>
      <c r="I27" s="17"/>
      <c r="J27" s="17"/>
      <c r="K27" s="17"/>
      <c r="L27" s="17"/>
      <c r="M27" s="17"/>
      <c r="N27" s="17"/>
      <c r="O27" s="17"/>
      <c r="P27" s="17"/>
      <c r="Q27" s="17"/>
    </row>
    <row r="28" ht="25.5" customHeight="1" spans="1:17">
      <c r="A28" s="15" t="s">
        <v>465</v>
      </c>
      <c r="B28" s="15" t="s">
        <v>973</v>
      </c>
      <c r="C28" s="15" t="s">
        <v>974</v>
      </c>
      <c r="D28" s="15" t="s">
        <v>972</v>
      </c>
      <c r="E28" s="15" t="s">
        <v>188</v>
      </c>
      <c r="F28" s="17"/>
      <c r="G28" s="17">
        <v>15.5</v>
      </c>
      <c r="H28" s="17">
        <v>15.5</v>
      </c>
      <c r="I28" s="17"/>
      <c r="J28" s="17"/>
      <c r="K28" s="17"/>
      <c r="L28" s="17"/>
      <c r="M28" s="17"/>
      <c r="N28" s="17"/>
      <c r="O28" s="17"/>
      <c r="P28" s="17"/>
      <c r="Q28" s="17"/>
    </row>
    <row r="29" ht="25.5" customHeight="1" spans="1:17">
      <c r="A29" s="15" t="s">
        <v>465</v>
      </c>
      <c r="B29" s="15" t="s">
        <v>975</v>
      </c>
      <c r="C29" s="15" t="s">
        <v>976</v>
      </c>
      <c r="D29" s="15" t="s">
        <v>972</v>
      </c>
      <c r="E29" s="15" t="s">
        <v>188</v>
      </c>
      <c r="F29" s="17"/>
      <c r="G29" s="17">
        <v>8</v>
      </c>
      <c r="H29" s="17">
        <v>8</v>
      </c>
      <c r="I29" s="17"/>
      <c r="J29" s="17"/>
      <c r="K29" s="17"/>
      <c r="L29" s="17"/>
      <c r="M29" s="17"/>
      <c r="N29" s="17"/>
      <c r="O29" s="17"/>
      <c r="P29" s="17"/>
      <c r="Q29" s="17"/>
    </row>
    <row r="30" ht="25.5" customHeight="1" spans="1:17">
      <c r="A30" s="15" t="s">
        <v>622</v>
      </c>
      <c r="B30" s="15" t="s">
        <v>977</v>
      </c>
      <c r="C30" s="15" t="s">
        <v>978</v>
      </c>
      <c r="D30" s="15" t="s">
        <v>934</v>
      </c>
      <c r="E30" s="15" t="s">
        <v>188</v>
      </c>
      <c r="F30" s="17"/>
      <c r="G30" s="17">
        <v>182.95</v>
      </c>
      <c r="H30" s="17">
        <v>182.95</v>
      </c>
      <c r="I30" s="17"/>
      <c r="J30" s="17"/>
      <c r="K30" s="17"/>
      <c r="L30" s="17"/>
      <c r="M30" s="17"/>
      <c r="N30" s="17"/>
      <c r="O30" s="17"/>
      <c r="P30" s="17"/>
      <c r="Q30" s="17"/>
    </row>
    <row r="31" ht="25.5" customHeight="1" spans="1:17">
      <c r="A31" s="15" t="s">
        <v>616</v>
      </c>
      <c r="B31" s="15" t="s">
        <v>979</v>
      </c>
      <c r="C31" s="15" t="s">
        <v>978</v>
      </c>
      <c r="D31" s="15" t="s">
        <v>934</v>
      </c>
      <c r="E31" s="15" t="s">
        <v>188</v>
      </c>
      <c r="F31" s="17"/>
      <c r="G31" s="17">
        <v>57.05</v>
      </c>
      <c r="H31" s="17">
        <v>57.05</v>
      </c>
      <c r="I31" s="17"/>
      <c r="J31" s="17"/>
      <c r="K31" s="17"/>
      <c r="L31" s="17"/>
      <c r="M31" s="17"/>
      <c r="N31" s="17"/>
      <c r="O31" s="17"/>
      <c r="P31" s="17"/>
      <c r="Q31" s="17"/>
    </row>
    <row r="32" ht="25.5" customHeight="1" spans="1:17">
      <c r="A32" s="15" t="s">
        <v>626</v>
      </c>
      <c r="B32" s="15" t="s">
        <v>932</v>
      </c>
      <c r="C32" s="15" t="s">
        <v>980</v>
      </c>
      <c r="D32" s="15" t="s">
        <v>934</v>
      </c>
      <c r="E32" s="15" t="s">
        <v>188</v>
      </c>
      <c r="F32" s="17">
        <v>4</v>
      </c>
      <c r="G32" s="17">
        <v>4</v>
      </c>
      <c r="H32" s="17">
        <v>4</v>
      </c>
      <c r="I32" s="17"/>
      <c r="J32" s="17"/>
      <c r="K32" s="17"/>
      <c r="L32" s="17"/>
      <c r="M32" s="17"/>
      <c r="N32" s="17"/>
      <c r="O32" s="17"/>
      <c r="P32" s="17"/>
      <c r="Q32" s="17"/>
    </row>
    <row r="33" ht="25.5" customHeight="1" spans="1:17">
      <c r="A33" s="15" t="s">
        <v>626</v>
      </c>
      <c r="B33" s="15" t="s">
        <v>935</v>
      </c>
      <c r="C33" s="15" t="s">
        <v>936</v>
      </c>
      <c r="D33" s="15" t="s">
        <v>934</v>
      </c>
      <c r="E33" s="15" t="s">
        <v>188</v>
      </c>
      <c r="F33" s="17">
        <v>1</v>
      </c>
      <c r="G33" s="17">
        <v>1</v>
      </c>
      <c r="H33" s="17">
        <v>1</v>
      </c>
      <c r="I33" s="17"/>
      <c r="J33" s="17"/>
      <c r="K33" s="17"/>
      <c r="L33" s="17"/>
      <c r="M33" s="17"/>
      <c r="N33" s="17"/>
      <c r="O33" s="17"/>
      <c r="P33" s="17"/>
      <c r="Q33" s="17"/>
    </row>
    <row r="34" ht="21" customHeight="1" spans="1:17">
      <c r="A34" s="97" t="s">
        <v>147</v>
      </c>
      <c r="B34" s="98"/>
      <c r="C34" s="98"/>
      <c r="D34" s="98"/>
      <c r="E34" s="114"/>
      <c r="F34" s="17">
        <v>154</v>
      </c>
      <c r="G34" s="17">
        <v>422</v>
      </c>
      <c r="H34" s="17">
        <v>422</v>
      </c>
      <c r="I34" s="17"/>
      <c r="J34" s="17"/>
      <c r="K34" s="17"/>
      <c r="L34" s="17"/>
      <c r="M34" s="17"/>
      <c r="N34" s="17"/>
      <c r="O34" s="17"/>
      <c r="P34" s="17"/>
      <c r="Q34" s="17"/>
    </row>
  </sheetData>
  <mergeCells count="16">
    <mergeCell ref="A2:Q2"/>
    <mergeCell ref="A3:F3"/>
    <mergeCell ref="G4:Q4"/>
    <mergeCell ref="L5:Q5"/>
    <mergeCell ref="A34:E3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E11" sqref="E11"/>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84"/>
      <c r="B1" s="84"/>
      <c r="C1" s="84"/>
      <c r="D1" s="85"/>
      <c r="E1" s="85"/>
      <c r="F1" s="85"/>
      <c r="G1" s="85"/>
      <c r="H1" s="84"/>
      <c r="I1" s="84"/>
      <c r="J1" s="84"/>
      <c r="K1" s="84"/>
      <c r="L1" s="100"/>
      <c r="M1" s="84"/>
      <c r="N1" s="84"/>
      <c r="O1" s="84"/>
      <c r="P1" s="81"/>
      <c r="Q1" s="107"/>
      <c r="R1" s="108" t="s">
        <v>981</v>
      </c>
    </row>
    <row r="2" ht="27.75" customHeight="1" spans="1:18">
      <c r="A2" s="43" t="s">
        <v>982</v>
      </c>
      <c r="B2" s="86"/>
      <c r="C2" s="86"/>
      <c r="D2" s="87"/>
      <c r="E2" s="87"/>
      <c r="F2" s="87"/>
      <c r="G2" s="87"/>
      <c r="H2" s="86"/>
      <c r="I2" s="86"/>
      <c r="J2" s="86"/>
      <c r="K2" s="86"/>
      <c r="L2" s="101"/>
      <c r="M2" s="86"/>
      <c r="N2" s="86"/>
      <c r="O2" s="86"/>
      <c r="P2" s="87"/>
      <c r="Q2" s="101"/>
      <c r="R2" s="86"/>
    </row>
    <row r="3" ht="18.75" customHeight="1" spans="1:18">
      <c r="A3" s="88" t="str">
        <f>"单位名称："&amp;"曲靖市林业和草原局"</f>
        <v>单位名称：曲靖市林业和草原局</v>
      </c>
      <c r="B3" s="73"/>
      <c r="C3" s="73"/>
      <c r="D3" s="75"/>
      <c r="E3" s="75"/>
      <c r="F3" s="75"/>
      <c r="G3" s="75"/>
      <c r="H3" s="73"/>
      <c r="I3" s="73"/>
      <c r="J3" s="73"/>
      <c r="K3" s="73"/>
      <c r="L3" s="100"/>
      <c r="M3" s="84"/>
      <c r="N3" s="84"/>
      <c r="O3" s="84"/>
      <c r="P3" s="102"/>
      <c r="Q3" s="109"/>
      <c r="R3" s="313" t="s">
        <v>2</v>
      </c>
    </row>
    <row r="4" ht="15.75" customHeight="1" spans="1:18">
      <c r="A4" s="26" t="s">
        <v>923</v>
      </c>
      <c r="B4" s="89" t="s">
        <v>983</v>
      </c>
      <c r="C4" s="89" t="s">
        <v>984</v>
      </c>
      <c r="D4" s="90" t="s">
        <v>985</v>
      </c>
      <c r="E4" s="90" t="s">
        <v>986</v>
      </c>
      <c r="F4" s="90" t="s">
        <v>987</v>
      </c>
      <c r="G4" s="90" t="s">
        <v>988</v>
      </c>
      <c r="H4" s="46" t="s">
        <v>411</v>
      </c>
      <c r="I4" s="46"/>
      <c r="J4" s="46"/>
      <c r="K4" s="46"/>
      <c r="L4" s="103"/>
      <c r="M4" s="46"/>
      <c r="N4" s="46"/>
      <c r="O4" s="46"/>
      <c r="P4" s="104"/>
      <c r="Q4" s="103"/>
      <c r="R4" s="47"/>
    </row>
    <row r="5" ht="17.25" customHeight="1" spans="1:18">
      <c r="A5" s="29"/>
      <c r="B5" s="91"/>
      <c r="C5" s="91"/>
      <c r="D5" s="92"/>
      <c r="E5" s="92"/>
      <c r="F5" s="92"/>
      <c r="G5" s="92"/>
      <c r="H5" s="91" t="s">
        <v>29</v>
      </c>
      <c r="I5" s="91" t="s">
        <v>32</v>
      </c>
      <c r="J5" s="91" t="s">
        <v>929</v>
      </c>
      <c r="K5" s="91" t="s">
        <v>930</v>
      </c>
      <c r="L5" s="92" t="s">
        <v>931</v>
      </c>
      <c r="M5" s="105" t="s">
        <v>989</v>
      </c>
      <c r="N5" s="105"/>
      <c r="O5" s="105"/>
      <c r="P5" s="106"/>
      <c r="Q5" s="111"/>
      <c r="R5" s="93"/>
    </row>
    <row r="6" ht="54" customHeight="1" spans="1:18">
      <c r="A6" s="32"/>
      <c r="B6" s="93"/>
      <c r="C6" s="93"/>
      <c r="D6" s="94"/>
      <c r="E6" s="94"/>
      <c r="F6" s="94"/>
      <c r="G6" s="94"/>
      <c r="H6" s="93"/>
      <c r="I6" s="93" t="s">
        <v>31</v>
      </c>
      <c r="J6" s="93"/>
      <c r="K6" s="93"/>
      <c r="L6" s="94"/>
      <c r="M6" s="93" t="s">
        <v>31</v>
      </c>
      <c r="N6" s="93" t="s">
        <v>37</v>
      </c>
      <c r="O6" s="93" t="s">
        <v>420</v>
      </c>
      <c r="P6" s="65" t="s">
        <v>39</v>
      </c>
      <c r="Q6" s="94" t="s">
        <v>40</v>
      </c>
      <c r="R6" s="93" t="s">
        <v>41</v>
      </c>
    </row>
    <row r="7" ht="15" customHeight="1" spans="1:18">
      <c r="A7" s="32">
        <v>1</v>
      </c>
      <c r="B7" s="93">
        <v>2</v>
      </c>
      <c r="C7" s="93">
        <v>3</v>
      </c>
      <c r="D7" s="94">
        <v>4</v>
      </c>
      <c r="E7" s="94">
        <v>5</v>
      </c>
      <c r="F7" s="94">
        <v>6</v>
      </c>
      <c r="G7" s="94">
        <v>7</v>
      </c>
      <c r="H7" s="94">
        <v>8</v>
      </c>
      <c r="I7" s="94">
        <v>9</v>
      </c>
      <c r="J7" s="94">
        <v>10</v>
      </c>
      <c r="K7" s="94">
        <v>11</v>
      </c>
      <c r="L7" s="94">
        <v>12</v>
      </c>
      <c r="M7" s="94">
        <v>13</v>
      </c>
      <c r="N7" s="94">
        <v>14</v>
      </c>
      <c r="O7" s="94">
        <v>15</v>
      </c>
      <c r="P7" s="94">
        <v>16</v>
      </c>
      <c r="Q7" s="94">
        <v>17</v>
      </c>
      <c r="R7" s="94">
        <v>18</v>
      </c>
    </row>
    <row r="8" ht="21" customHeight="1" spans="1:18">
      <c r="A8" s="15"/>
      <c r="B8" s="95"/>
      <c r="C8" s="95"/>
      <c r="D8" s="96"/>
      <c r="E8" s="96"/>
      <c r="F8" s="96"/>
      <c r="G8" s="96"/>
      <c r="H8" s="17"/>
      <c r="I8" s="17"/>
      <c r="J8" s="17"/>
      <c r="K8" s="17"/>
      <c r="L8" s="17"/>
      <c r="M8" s="17"/>
      <c r="N8" s="17"/>
      <c r="O8" s="17"/>
      <c r="P8" s="17"/>
      <c r="Q8" s="17"/>
      <c r="R8" s="17"/>
    </row>
    <row r="9" ht="21" customHeight="1" spans="1:18">
      <c r="A9" s="15"/>
      <c r="B9" s="15"/>
      <c r="C9" s="15"/>
      <c r="D9" s="15"/>
      <c r="E9" s="15"/>
      <c r="F9" s="15"/>
      <c r="G9" s="15"/>
      <c r="H9" s="17"/>
      <c r="I9" s="17"/>
      <c r="J9" s="17"/>
      <c r="K9" s="17"/>
      <c r="L9" s="17"/>
      <c r="M9" s="17"/>
      <c r="N9" s="17"/>
      <c r="O9" s="17"/>
      <c r="P9" s="17"/>
      <c r="Q9" s="17"/>
      <c r="R9" s="17"/>
    </row>
    <row r="10" ht="21" customHeight="1" spans="1:18">
      <c r="A10" s="97" t="s">
        <v>990</v>
      </c>
      <c r="B10" s="98"/>
      <c r="C10" s="99"/>
      <c r="D10" s="96"/>
      <c r="E10" s="96"/>
      <c r="F10" s="96"/>
      <c r="G10" s="96"/>
      <c r="H10" s="17"/>
      <c r="I10" s="17"/>
      <c r="J10" s="17"/>
      <c r="K10" s="17"/>
      <c r="L10" s="17"/>
      <c r="M10" s="17"/>
      <c r="N10" s="17"/>
      <c r="O10" s="17"/>
      <c r="P10" s="17"/>
      <c r="Q10" s="17"/>
      <c r="R10" s="17"/>
    </row>
    <row r="11" customHeight="1" spans="1:1">
      <c r="A11" t="s">
        <v>991</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workbookViewId="0">
      <selection activeCell="H8" sqref="H8"/>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68"/>
      <c r="F1" s="69"/>
      <c r="N1" s="81" t="s">
        <v>992</v>
      </c>
    </row>
    <row r="2" ht="35.25" customHeight="1" spans="1:14">
      <c r="A2" s="70" t="s">
        <v>993</v>
      </c>
      <c r="B2" s="71"/>
      <c r="C2" s="71"/>
      <c r="D2" s="71"/>
      <c r="E2" s="71"/>
      <c r="F2" s="71"/>
      <c r="G2" s="71"/>
      <c r="H2" s="71"/>
      <c r="I2" s="71"/>
      <c r="J2" s="71"/>
      <c r="K2" s="71"/>
      <c r="L2" s="71"/>
      <c r="M2" s="71"/>
      <c r="N2" s="71"/>
    </row>
    <row r="3" ht="24" customHeight="1" spans="1:13">
      <c r="A3" s="72" t="str">
        <f>"单位名称："&amp;"曲靖市林业和草原局"</f>
        <v>单位名称：曲靖市林业和草原局</v>
      </c>
      <c r="B3" s="73"/>
      <c r="C3" s="73"/>
      <c r="D3" s="74"/>
      <c r="E3" s="73"/>
      <c r="F3" s="75"/>
      <c r="G3" s="73"/>
      <c r="H3" s="73"/>
      <c r="I3" s="73"/>
      <c r="J3" s="73"/>
      <c r="K3" s="24"/>
      <c r="L3" s="24"/>
      <c r="M3" s="314" t="s">
        <v>2</v>
      </c>
    </row>
    <row r="4" ht="19.5" customHeight="1" spans="1:14">
      <c r="A4" s="10" t="s">
        <v>994</v>
      </c>
      <c r="B4" s="10" t="s">
        <v>411</v>
      </c>
      <c r="C4" s="10"/>
      <c r="D4" s="10"/>
      <c r="E4" s="10" t="s">
        <v>995</v>
      </c>
      <c r="F4" s="10"/>
      <c r="G4" s="10"/>
      <c r="H4" s="10"/>
      <c r="I4" s="10"/>
      <c r="J4" s="10"/>
      <c r="K4" s="10"/>
      <c r="L4" s="10"/>
      <c r="M4" s="10"/>
      <c r="N4" s="10"/>
    </row>
    <row r="5" ht="40.5" customHeight="1" spans="1:14">
      <c r="A5" s="10"/>
      <c r="B5" s="10" t="s">
        <v>29</v>
      </c>
      <c r="C5" s="9" t="s">
        <v>32</v>
      </c>
      <c r="D5" s="76" t="s">
        <v>996</v>
      </c>
      <c r="E5" s="64" t="s">
        <v>997</v>
      </c>
      <c r="F5" s="64" t="s">
        <v>998</v>
      </c>
      <c r="G5" s="64" t="s">
        <v>999</v>
      </c>
      <c r="H5" s="64" t="s">
        <v>1000</v>
      </c>
      <c r="I5" s="64" t="s">
        <v>1001</v>
      </c>
      <c r="J5" s="64" t="s">
        <v>1002</v>
      </c>
      <c r="K5" s="64" t="s">
        <v>1003</v>
      </c>
      <c r="L5" s="64" t="s">
        <v>1004</v>
      </c>
      <c r="M5" s="64" t="s">
        <v>1005</v>
      </c>
      <c r="N5" s="64" t="s">
        <v>1006</v>
      </c>
    </row>
    <row r="6" ht="19.5" customHeight="1" spans="1:14">
      <c r="A6" s="77">
        <v>1</v>
      </c>
      <c r="B6" s="77">
        <v>2</v>
      </c>
      <c r="C6" s="77">
        <v>3</v>
      </c>
      <c r="D6" s="10">
        <v>4</v>
      </c>
      <c r="E6" s="64">
        <v>5</v>
      </c>
      <c r="F6" s="77">
        <v>6</v>
      </c>
      <c r="G6" s="64">
        <v>7</v>
      </c>
      <c r="H6" s="78">
        <v>8</v>
      </c>
      <c r="I6" s="64">
        <v>9</v>
      </c>
      <c r="J6" s="64">
        <v>10</v>
      </c>
      <c r="K6" s="64">
        <v>11</v>
      </c>
      <c r="L6" s="78">
        <v>12</v>
      </c>
      <c r="M6" s="64">
        <v>13</v>
      </c>
      <c r="N6" s="83">
        <v>14</v>
      </c>
    </row>
    <row r="7" ht="18.75" customHeight="1" spans="1:14">
      <c r="A7" s="79" t="s">
        <v>43</v>
      </c>
      <c r="B7" s="17">
        <v>750</v>
      </c>
      <c r="C7" s="17">
        <v>750</v>
      </c>
      <c r="D7" s="17"/>
      <c r="E7" s="17">
        <v>55</v>
      </c>
      <c r="F7" s="17">
        <v>66</v>
      </c>
      <c r="G7" s="17">
        <v>94.9</v>
      </c>
      <c r="H7" s="17">
        <v>66</v>
      </c>
      <c r="I7" s="17">
        <v>86</v>
      </c>
      <c r="J7" s="17">
        <v>68.4</v>
      </c>
      <c r="K7" s="17">
        <v>67</v>
      </c>
      <c r="L7" s="17">
        <v>67</v>
      </c>
      <c r="M7" s="17">
        <v>66</v>
      </c>
      <c r="N7" s="17">
        <v>113.7</v>
      </c>
    </row>
    <row r="8" ht="18.75" customHeight="1" spans="1:14">
      <c r="A8" s="80" t="s">
        <v>43</v>
      </c>
      <c r="B8" s="17">
        <v>750</v>
      </c>
      <c r="C8" s="17">
        <v>750</v>
      </c>
      <c r="D8" s="17"/>
      <c r="E8" s="17">
        <v>55</v>
      </c>
      <c r="F8" s="17">
        <v>66</v>
      </c>
      <c r="G8" s="17">
        <v>94.9</v>
      </c>
      <c r="H8" s="17">
        <v>66</v>
      </c>
      <c r="I8" s="17">
        <v>86</v>
      </c>
      <c r="J8" s="17">
        <v>68.4</v>
      </c>
      <c r="K8" s="17">
        <v>67</v>
      </c>
      <c r="L8" s="17">
        <v>67</v>
      </c>
      <c r="M8" s="17">
        <v>66</v>
      </c>
      <c r="N8" s="17">
        <v>113.7</v>
      </c>
    </row>
    <row r="9" ht="18.75" customHeight="1" spans="1:14">
      <c r="A9" s="79" t="s">
        <v>587</v>
      </c>
      <c r="B9" s="17">
        <v>150</v>
      </c>
      <c r="C9" s="17">
        <v>150</v>
      </c>
      <c r="D9" s="17"/>
      <c r="E9" s="17">
        <v>5</v>
      </c>
      <c r="F9" s="17">
        <v>16</v>
      </c>
      <c r="G9" s="17">
        <v>16</v>
      </c>
      <c r="H9" s="17">
        <v>16</v>
      </c>
      <c r="I9" s="17"/>
      <c r="J9" s="17">
        <v>17</v>
      </c>
      <c r="K9" s="17">
        <v>17</v>
      </c>
      <c r="L9" s="17">
        <v>17</v>
      </c>
      <c r="M9" s="17">
        <v>16</v>
      </c>
      <c r="N9" s="17">
        <v>30</v>
      </c>
    </row>
    <row r="10" ht="18.75" customHeight="1" spans="1:14">
      <c r="A10" s="79" t="s">
        <v>571</v>
      </c>
      <c r="B10" s="17">
        <v>500</v>
      </c>
      <c r="C10" s="17">
        <v>500</v>
      </c>
      <c r="D10" s="17"/>
      <c r="E10" s="17">
        <v>50</v>
      </c>
      <c r="F10" s="17">
        <v>50</v>
      </c>
      <c r="G10" s="17">
        <v>50</v>
      </c>
      <c r="H10" s="17">
        <v>50</v>
      </c>
      <c r="I10" s="17">
        <v>50</v>
      </c>
      <c r="J10" s="17">
        <v>50</v>
      </c>
      <c r="K10" s="17">
        <v>50</v>
      </c>
      <c r="L10" s="17">
        <v>50</v>
      </c>
      <c r="M10" s="17">
        <v>50</v>
      </c>
      <c r="N10" s="17">
        <v>50</v>
      </c>
    </row>
    <row r="11" ht="18.75" customHeight="1" spans="1:14">
      <c r="A11" s="79" t="s">
        <v>595</v>
      </c>
      <c r="B11" s="17">
        <v>100</v>
      </c>
      <c r="C11" s="17">
        <v>100</v>
      </c>
      <c r="D11" s="17"/>
      <c r="E11" s="17"/>
      <c r="F11" s="17"/>
      <c r="G11" s="17">
        <v>28.9</v>
      </c>
      <c r="H11" s="17"/>
      <c r="I11" s="17">
        <v>36</v>
      </c>
      <c r="J11" s="17">
        <v>1.4</v>
      </c>
      <c r="K11" s="17"/>
      <c r="L11" s="17"/>
      <c r="M11" s="17"/>
      <c r="N11" s="17">
        <v>33.7</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7"/>
  <sheetViews>
    <sheetView topLeftCell="A7" workbookViewId="0">
      <selection activeCell="B29" sqref="B29"/>
    </sheetView>
  </sheetViews>
  <sheetFormatPr defaultColWidth="9.14166666666667" defaultRowHeight="12" customHeight="1"/>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67" t="s">
        <v>1007</v>
      </c>
    </row>
    <row r="2" ht="28.5" customHeight="1" spans="1:10">
      <c r="A2" s="62" t="s">
        <v>1008</v>
      </c>
      <c r="B2" s="3"/>
      <c r="C2" s="3"/>
      <c r="D2" s="3"/>
      <c r="E2" s="3"/>
      <c r="F2" s="63"/>
      <c r="G2" s="3"/>
      <c r="H2" s="63"/>
      <c r="I2" s="63"/>
      <c r="J2" s="3"/>
    </row>
    <row r="3" ht="17.25" customHeight="1" spans="1:1">
      <c r="A3" s="4" t="str">
        <f>"单位名称："&amp;"曲靖市林业和草原局"</f>
        <v>单位名称：曲靖市林业和草原局</v>
      </c>
    </row>
    <row r="4" ht="44.25" customHeight="1" spans="1:10">
      <c r="A4" s="48" t="s">
        <v>632</v>
      </c>
      <c r="B4" s="48" t="s">
        <v>633</v>
      </c>
      <c r="C4" s="48" t="s">
        <v>634</v>
      </c>
      <c r="D4" s="48" t="s">
        <v>635</v>
      </c>
      <c r="E4" s="48" t="s">
        <v>636</v>
      </c>
      <c r="F4" s="64" t="s">
        <v>637</v>
      </c>
      <c r="G4" s="48" t="s">
        <v>638</v>
      </c>
      <c r="H4" s="64" t="s">
        <v>639</v>
      </c>
      <c r="I4" s="64" t="s">
        <v>640</v>
      </c>
      <c r="J4" s="48" t="s">
        <v>641</v>
      </c>
    </row>
    <row r="5" ht="14.25" customHeight="1" spans="1:10">
      <c r="A5" s="48">
        <v>1</v>
      </c>
      <c r="B5" s="64">
        <v>2</v>
      </c>
      <c r="C5" s="65">
        <v>3</v>
      </c>
      <c r="D5" s="65">
        <v>4</v>
      </c>
      <c r="E5" s="65">
        <v>5</v>
      </c>
      <c r="F5" s="65">
        <v>6</v>
      </c>
      <c r="G5" s="64">
        <v>7</v>
      </c>
      <c r="H5" s="65">
        <v>8</v>
      </c>
      <c r="I5" s="64">
        <v>9</v>
      </c>
      <c r="J5" s="64">
        <v>10</v>
      </c>
    </row>
    <row r="6" ht="27.75" customHeight="1" spans="1:10">
      <c r="A6" s="15" t="s">
        <v>43</v>
      </c>
      <c r="B6" s="16"/>
      <c r="C6" s="16"/>
      <c r="D6" s="16"/>
      <c r="E6" s="16"/>
      <c r="F6" s="16"/>
      <c r="G6" s="16"/>
      <c r="H6" s="16"/>
      <c r="I6" s="16"/>
      <c r="J6" s="16"/>
    </row>
    <row r="7" ht="26.25" customHeight="1" spans="1:10">
      <c r="A7" s="66" t="s">
        <v>43</v>
      </c>
      <c r="B7" s="15"/>
      <c r="C7" s="15"/>
      <c r="D7" s="15"/>
      <c r="E7" s="15"/>
      <c r="F7" s="15"/>
      <c r="G7" s="15"/>
      <c r="H7" s="15"/>
      <c r="I7" s="15"/>
      <c r="J7" s="15"/>
    </row>
    <row r="8" ht="26.25" customHeight="1" spans="1:10">
      <c r="A8" s="15" t="s">
        <v>603</v>
      </c>
      <c r="B8" s="15" t="s">
        <v>1009</v>
      </c>
      <c r="C8" s="15" t="s">
        <v>643</v>
      </c>
      <c r="D8" s="15" t="s">
        <v>644</v>
      </c>
      <c r="E8" s="15" t="s">
        <v>673</v>
      </c>
      <c r="F8" s="15" t="s">
        <v>673</v>
      </c>
      <c r="G8" s="15" t="s">
        <v>1010</v>
      </c>
      <c r="H8" s="15" t="s">
        <v>658</v>
      </c>
      <c r="I8" s="15" t="s">
        <v>659</v>
      </c>
      <c r="J8" s="15" t="s">
        <v>1011</v>
      </c>
    </row>
    <row r="9" ht="26.25" customHeight="1" spans="1:10">
      <c r="A9" s="15" t="s">
        <v>603</v>
      </c>
      <c r="B9" s="15" t="s">
        <v>1009</v>
      </c>
      <c r="C9" s="15" t="s">
        <v>643</v>
      </c>
      <c r="D9" s="15" t="s">
        <v>644</v>
      </c>
      <c r="E9" s="15" t="s">
        <v>656</v>
      </c>
      <c r="F9" s="15" t="s">
        <v>656</v>
      </c>
      <c r="G9" s="15" t="s">
        <v>670</v>
      </c>
      <c r="H9" s="15" t="s">
        <v>658</v>
      </c>
      <c r="I9" s="15" t="s">
        <v>659</v>
      </c>
      <c r="J9" s="15" t="s">
        <v>1012</v>
      </c>
    </row>
    <row r="10" ht="26.25" customHeight="1" spans="1:10">
      <c r="A10" s="15" t="s">
        <v>603</v>
      </c>
      <c r="B10" s="15" t="s">
        <v>1009</v>
      </c>
      <c r="C10" s="15" t="s">
        <v>643</v>
      </c>
      <c r="D10" s="15" t="s">
        <v>644</v>
      </c>
      <c r="E10" s="15" t="s">
        <v>656</v>
      </c>
      <c r="F10" s="15" t="s">
        <v>656</v>
      </c>
      <c r="G10" s="15" t="s">
        <v>1013</v>
      </c>
      <c r="H10" s="15" t="s">
        <v>681</v>
      </c>
      <c r="I10" s="15" t="s">
        <v>649</v>
      </c>
      <c r="J10" s="15" t="s">
        <v>1014</v>
      </c>
    </row>
    <row r="11" ht="26.25" customHeight="1" spans="1:10">
      <c r="A11" s="15" t="s">
        <v>603</v>
      </c>
      <c r="B11" s="15" t="s">
        <v>1009</v>
      </c>
      <c r="C11" s="15" t="s">
        <v>643</v>
      </c>
      <c r="D11" s="15" t="s">
        <v>644</v>
      </c>
      <c r="E11" s="15" t="s">
        <v>656</v>
      </c>
      <c r="F11" s="15" t="s">
        <v>656</v>
      </c>
      <c r="G11" s="15" t="s">
        <v>1015</v>
      </c>
      <c r="H11" s="15" t="s">
        <v>681</v>
      </c>
      <c r="I11" s="15" t="s">
        <v>649</v>
      </c>
      <c r="J11" s="15" t="s">
        <v>1016</v>
      </c>
    </row>
    <row r="12" ht="26.25" customHeight="1" spans="1:10">
      <c r="A12" s="15" t="s">
        <v>603</v>
      </c>
      <c r="B12" s="15" t="s">
        <v>1009</v>
      </c>
      <c r="C12" s="15" t="s">
        <v>643</v>
      </c>
      <c r="D12" s="15" t="s">
        <v>651</v>
      </c>
      <c r="E12" s="15" t="s">
        <v>656</v>
      </c>
      <c r="F12" s="15" t="s">
        <v>656</v>
      </c>
      <c r="G12" s="15" t="s">
        <v>1017</v>
      </c>
      <c r="H12" s="15" t="s">
        <v>658</v>
      </c>
      <c r="I12" s="15" t="s">
        <v>659</v>
      </c>
      <c r="J12" s="15" t="s">
        <v>1018</v>
      </c>
    </row>
    <row r="13" ht="26.25" customHeight="1" spans="1:10">
      <c r="A13" s="15" t="s">
        <v>603</v>
      </c>
      <c r="B13" s="15" t="s">
        <v>1009</v>
      </c>
      <c r="C13" s="15" t="s">
        <v>643</v>
      </c>
      <c r="D13" s="15" t="s">
        <v>733</v>
      </c>
      <c r="E13" s="15" t="s">
        <v>656</v>
      </c>
      <c r="F13" s="15" t="s">
        <v>656</v>
      </c>
      <c r="G13" s="15" t="s">
        <v>653</v>
      </c>
      <c r="H13" s="15" t="s">
        <v>658</v>
      </c>
      <c r="I13" s="15" t="s">
        <v>659</v>
      </c>
      <c r="J13" s="15" t="s">
        <v>1019</v>
      </c>
    </row>
    <row r="14" ht="26.25" customHeight="1" spans="1:10">
      <c r="A14" s="15" t="s">
        <v>603</v>
      </c>
      <c r="B14" s="15" t="s">
        <v>1009</v>
      </c>
      <c r="C14" s="15" t="s">
        <v>643</v>
      </c>
      <c r="D14" s="15" t="s">
        <v>733</v>
      </c>
      <c r="E14" s="15" t="s">
        <v>656</v>
      </c>
      <c r="F14" s="15" t="s">
        <v>656</v>
      </c>
      <c r="G14" s="15" t="s">
        <v>653</v>
      </c>
      <c r="H14" s="15" t="s">
        <v>658</v>
      </c>
      <c r="I14" s="15" t="s">
        <v>659</v>
      </c>
      <c r="J14" s="15" t="s">
        <v>1020</v>
      </c>
    </row>
    <row r="15" ht="26.25" customHeight="1" spans="1:10">
      <c r="A15" s="15" t="s">
        <v>603</v>
      </c>
      <c r="B15" s="15" t="s">
        <v>1009</v>
      </c>
      <c r="C15" s="15" t="s">
        <v>643</v>
      </c>
      <c r="D15" s="15" t="s">
        <v>700</v>
      </c>
      <c r="E15" s="15" t="s">
        <v>656</v>
      </c>
      <c r="F15" s="15" t="s">
        <v>656</v>
      </c>
      <c r="G15" s="15" t="s">
        <v>845</v>
      </c>
      <c r="H15" s="15" t="s">
        <v>658</v>
      </c>
      <c r="I15" s="15" t="s">
        <v>659</v>
      </c>
      <c r="J15" s="15" t="s">
        <v>1021</v>
      </c>
    </row>
    <row r="16" ht="26.25" customHeight="1" spans="1:10">
      <c r="A16" s="15" t="s">
        <v>603</v>
      </c>
      <c r="B16" s="15" t="s">
        <v>1009</v>
      </c>
      <c r="C16" s="15" t="s">
        <v>643</v>
      </c>
      <c r="D16" s="15" t="s">
        <v>700</v>
      </c>
      <c r="E16" s="15" t="s">
        <v>656</v>
      </c>
      <c r="F16" s="15" t="s">
        <v>656</v>
      </c>
      <c r="G16" s="15" t="s">
        <v>845</v>
      </c>
      <c r="H16" s="15" t="s">
        <v>658</v>
      </c>
      <c r="I16" s="15" t="s">
        <v>659</v>
      </c>
      <c r="J16" s="15" t="s">
        <v>847</v>
      </c>
    </row>
    <row r="17" ht="26.25" customHeight="1" spans="1:10">
      <c r="A17" s="15" t="s">
        <v>603</v>
      </c>
      <c r="B17" s="15" t="s">
        <v>1009</v>
      </c>
      <c r="C17" s="15" t="s">
        <v>643</v>
      </c>
      <c r="D17" s="15" t="s">
        <v>662</v>
      </c>
      <c r="E17" s="15" t="s">
        <v>656</v>
      </c>
      <c r="F17" s="15" t="s">
        <v>656</v>
      </c>
      <c r="G17" s="15" t="s">
        <v>1022</v>
      </c>
      <c r="H17" s="15" t="s">
        <v>658</v>
      </c>
      <c r="I17" s="15" t="s">
        <v>659</v>
      </c>
      <c r="J17" s="15" t="s">
        <v>1023</v>
      </c>
    </row>
    <row r="18" ht="26.25" customHeight="1" spans="1:10">
      <c r="A18" s="15" t="s">
        <v>603</v>
      </c>
      <c r="B18" s="15" t="s">
        <v>1009</v>
      </c>
      <c r="C18" s="15" t="s">
        <v>643</v>
      </c>
      <c r="D18" s="15" t="s">
        <v>737</v>
      </c>
      <c r="E18" s="15" t="s">
        <v>656</v>
      </c>
      <c r="F18" s="15" t="s">
        <v>656</v>
      </c>
      <c r="G18" s="15" t="s">
        <v>1024</v>
      </c>
      <c r="H18" s="15" t="s">
        <v>658</v>
      </c>
      <c r="I18" s="15" t="s">
        <v>659</v>
      </c>
      <c r="J18" s="15" t="s">
        <v>1025</v>
      </c>
    </row>
    <row r="19" ht="26.25" customHeight="1" spans="1:10">
      <c r="A19" s="15" t="s">
        <v>603</v>
      </c>
      <c r="B19" s="15" t="s">
        <v>1009</v>
      </c>
      <c r="C19" s="15" t="s">
        <v>643</v>
      </c>
      <c r="D19" s="15" t="s">
        <v>666</v>
      </c>
      <c r="E19" s="15" t="s">
        <v>656</v>
      </c>
      <c r="F19" s="15" t="s">
        <v>656</v>
      </c>
      <c r="G19" s="15" t="s">
        <v>657</v>
      </c>
      <c r="H19" s="15" t="s">
        <v>658</v>
      </c>
      <c r="I19" s="15" t="s">
        <v>659</v>
      </c>
      <c r="J19" s="15" t="s">
        <v>1026</v>
      </c>
    </row>
    <row r="20" ht="26.25" customHeight="1" spans="1:10">
      <c r="A20" s="15" t="s">
        <v>571</v>
      </c>
      <c r="B20" s="15" t="s">
        <v>1027</v>
      </c>
      <c r="C20" s="15" t="s">
        <v>643</v>
      </c>
      <c r="D20" s="15" t="s">
        <v>733</v>
      </c>
      <c r="E20" s="15" t="s">
        <v>673</v>
      </c>
      <c r="F20" s="15" t="s">
        <v>673</v>
      </c>
      <c r="G20" s="15" t="s">
        <v>1028</v>
      </c>
      <c r="H20" s="15" t="s">
        <v>675</v>
      </c>
      <c r="I20" s="15" t="s">
        <v>659</v>
      </c>
      <c r="J20" s="15" t="s">
        <v>1029</v>
      </c>
    </row>
    <row r="21" ht="26.25" customHeight="1" spans="1:10">
      <c r="A21" s="15" t="s">
        <v>571</v>
      </c>
      <c r="B21" s="15" t="s">
        <v>1027</v>
      </c>
      <c r="C21" s="15" t="s">
        <v>643</v>
      </c>
      <c r="D21" s="15" t="s">
        <v>700</v>
      </c>
      <c r="E21" s="15" t="s">
        <v>673</v>
      </c>
      <c r="F21" s="15" t="s">
        <v>673</v>
      </c>
      <c r="G21" s="15" t="s">
        <v>1030</v>
      </c>
      <c r="H21" s="15" t="s">
        <v>675</v>
      </c>
      <c r="I21" s="15" t="s">
        <v>659</v>
      </c>
      <c r="J21" s="15" t="s">
        <v>1031</v>
      </c>
    </row>
    <row r="22" ht="26.25" customHeight="1" spans="1:10">
      <c r="A22" s="15" t="s">
        <v>571</v>
      </c>
      <c r="B22" s="15" t="s">
        <v>1027</v>
      </c>
      <c r="C22" s="15" t="s">
        <v>643</v>
      </c>
      <c r="D22" s="15" t="s">
        <v>662</v>
      </c>
      <c r="E22" s="15" t="s">
        <v>673</v>
      </c>
      <c r="F22" s="15" t="s">
        <v>673</v>
      </c>
      <c r="G22" s="15" t="s">
        <v>1032</v>
      </c>
      <c r="H22" s="15" t="s">
        <v>675</v>
      </c>
      <c r="I22" s="15" t="s">
        <v>659</v>
      </c>
      <c r="J22" s="15" t="s">
        <v>1033</v>
      </c>
    </row>
    <row r="23" ht="26.25" customHeight="1" spans="1:10">
      <c r="A23" s="15" t="s">
        <v>571</v>
      </c>
      <c r="B23" s="15" t="s">
        <v>1027</v>
      </c>
      <c r="C23" s="15" t="s">
        <v>643</v>
      </c>
      <c r="D23" s="15" t="s">
        <v>737</v>
      </c>
      <c r="E23" s="15" t="s">
        <v>673</v>
      </c>
      <c r="F23" s="15" t="s">
        <v>673</v>
      </c>
      <c r="G23" s="15" t="s">
        <v>1034</v>
      </c>
      <c r="H23" s="15" t="s">
        <v>675</v>
      </c>
      <c r="I23" s="15" t="s">
        <v>659</v>
      </c>
      <c r="J23" s="15" t="s">
        <v>1034</v>
      </c>
    </row>
    <row r="24" ht="26.25" customHeight="1" spans="1:10">
      <c r="A24" s="15" t="s">
        <v>571</v>
      </c>
      <c r="B24" s="15" t="s">
        <v>1027</v>
      </c>
      <c r="C24" s="15" t="s">
        <v>643</v>
      </c>
      <c r="D24" s="15" t="s">
        <v>666</v>
      </c>
      <c r="E24" s="15" t="s">
        <v>673</v>
      </c>
      <c r="F24" s="15" t="s">
        <v>673</v>
      </c>
      <c r="G24" s="15" t="s">
        <v>1032</v>
      </c>
      <c r="H24" s="15" t="s">
        <v>675</v>
      </c>
      <c r="I24" s="15" t="s">
        <v>659</v>
      </c>
      <c r="J24" s="15" t="s">
        <v>1035</v>
      </c>
    </row>
    <row r="25" ht="26.25" customHeight="1" spans="1:10">
      <c r="A25" s="15" t="s">
        <v>587</v>
      </c>
      <c r="B25" s="15" t="s">
        <v>760</v>
      </c>
      <c r="C25" s="15" t="s">
        <v>643</v>
      </c>
      <c r="D25" s="15" t="s">
        <v>651</v>
      </c>
      <c r="E25" s="15" t="s">
        <v>656</v>
      </c>
      <c r="F25" s="15" t="s">
        <v>656</v>
      </c>
      <c r="G25" s="15" t="s">
        <v>1036</v>
      </c>
      <c r="H25" s="15" t="s">
        <v>658</v>
      </c>
      <c r="I25" s="15" t="s">
        <v>649</v>
      </c>
      <c r="J25" s="15" t="s">
        <v>650</v>
      </c>
    </row>
    <row r="26" ht="26.25" customHeight="1" spans="1:10">
      <c r="A26" s="15" t="s">
        <v>587</v>
      </c>
      <c r="B26" s="15" t="s">
        <v>760</v>
      </c>
      <c r="C26" s="15" t="s">
        <v>643</v>
      </c>
      <c r="D26" s="15" t="s">
        <v>651</v>
      </c>
      <c r="E26" s="15" t="s">
        <v>656</v>
      </c>
      <c r="F26" s="15" t="s">
        <v>656</v>
      </c>
      <c r="G26" s="15" t="s">
        <v>1037</v>
      </c>
      <c r="H26" s="15" t="s">
        <v>654</v>
      </c>
      <c r="I26" s="15" t="s">
        <v>649</v>
      </c>
      <c r="J26" s="15" t="s">
        <v>650</v>
      </c>
    </row>
    <row r="27" ht="26.25" customHeight="1" spans="1:10">
      <c r="A27" s="15" t="s">
        <v>587</v>
      </c>
      <c r="B27" s="15" t="s">
        <v>760</v>
      </c>
      <c r="C27" s="15" t="s">
        <v>643</v>
      </c>
      <c r="D27" s="15" t="s">
        <v>737</v>
      </c>
      <c r="E27" s="15" t="s">
        <v>656</v>
      </c>
      <c r="F27" s="15" t="s">
        <v>656</v>
      </c>
      <c r="G27" s="15" t="s">
        <v>1038</v>
      </c>
      <c r="H27" s="15" t="s">
        <v>658</v>
      </c>
      <c r="I27" s="15" t="s">
        <v>649</v>
      </c>
      <c r="J27" s="15" t="s">
        <v>650</v>
      </c>
    </row>
    <row r="28" ht="26.25" customHeight="1" spans="1:10">
      <c r="A28" s="15" t="s">
        <v>587</v>
      </c>
      <c r="B28" s="15" t="s">
        <v>760</v>
      </c>
      <c r="C28" s="15" t="s">
        <v>643</v>
      </c>
      <c r="D28" s="15" t="s">
        <v>666</v>
      </c>
      <c r="E28" s="15" t="s">
        <v>656</v>
      </c>
      <c r="F28" s="15" t="s">
        <v>656</v>
      </c>
      <c r="G28" s="15" t="s">
        <v>1039</v>
      </c>
      <c r="H28" s="15" t="s">
        <v>658</v>
      </c>
      <c r="I28" s="15" t="s">
        <v>649</v>
      </c>
      <c r="J28" s="15" t="s">
        <v>650</v>
      </c>
    </row>
    <row r="29" ht="26.25" customHeight="1" spans="1:10">
      <c r="A29" s="15" t="s">
        <v>595</v>
      </c>
      <c r="B29" s="15" t="s">
        <v>1040</v>
      </c>
      <c r="C29" s="15" t="s">
        <v>643</v>
      </c>
      <c r="D29" s="15" t="s">
        <v>651</v>
      </c>
      <c r="E29" s="15" t="s">
        <v>673</v>
      </c>
      <c r="F29" s="15" t="s">
        <v>673</v>
      </c>
      <c r="G29" s="15" t="s">
        <v>670</v>
      </c>
      <c r="H29" s="15" t="s">
        <v>658</v>
      </c>
      <c r="I29" s="15" t="s">
        <v>649</v>
      </c>
      <c r="J29" s="15" t="s">
        <v>1041</v>
      </c>
    </row>
    <row r="30" ht="26.25" customHeight="1" spans="1:10">
      <c r="A30" s="15" t="s">
        <v>595</v>
      </c>
      <c r="B30" s="15" t="s">
        <v>1040</v>
      </c>
      <c r="C30" s="15" t="s">
        <v>643</v>
      </c>
      <c r="D30" s="15" t="s">
        <v>662</v>
      </c>
      <c r="E30" s="15" t="s">
        <v>656</v>
      </c>
      <c r="F30" s="15" t="s">
        <v>656</v>
      </c>
      <c r="G30" s="15" t="s">
        <v>670</v>
      </c>
      <c r="H30" s="15" t="s">
        <v>658</v>
      </c>
      <c r="I30" s="15" t="s">
        <v>659</v>
      </c>
      <c r="J30" s="15" t="s">
        <v>1042</v>
      </c>
    </row>
    <row r="31" ht="26.25" customHeight="1" spans="1:10">
      <c r="A31" s="15" t="s">
        <v>595</v>
      </c>
      <c r="B31" s="15" t="s">
        <v>1040</v>
      </c>
      <c r="C31" s="15" t="s">
        <v>643</v>
      </c>
      <c r="D31" s="15" t="s">
        <v>666</v>
      </c>
      <c r="E31" s="15" t="s">
        <v>673</v>
      </c>
      <c r="F31" s="15" t="s">
        <v>673</v>
      </c>
      <c r="G31" s="15" t="s">
        <v>657</v>
      </c>
      <c r="H31" s="15" t="s">
        <v>658</v>
      </c>
      <c r="I31" s="15" t="s">
        <v>659</v>
      </c>
      <c r="J31" s="15" t="s">
        <v>667</v>
      </c>
    </row>
    <row r="32" ht="26.25" customHeight="1" spans="1:10">
      <c r="A32" s="15" t="s">
        <v>591</v>
      </c>
      <c r="B32" s="15" t="s">
        <v>642</v>
      </c>
      <c r="C32" s="15" t="s">
        <v>643</v>
      </c>
      <c r="D32" s="15" t="s">
        <v>644</v>
      </c>
      <c r="E32" s="15" t="s">
        <v>656</v>
      </c>
      <c r="F32" s="15" t="s">
        <v>656</v>
      </c>
      <c r="G32" s="15" t="s">
        <v>1043</v>
      </c>
      <c r="H32" s="15" t="s">
        <v>681</v>
      </c>
      <c r="I32" s="15" t="s">
        <v>649</v>
      </c>
      <c r="J32" s="15" t="s">
        <v>650</v>
      </c>
    </row>
    <row r="33" ht="26.25" customHeight="1" spans="1:10">
      <c r="A33" s="15" t="s">
        <v>591</v>
      </c>
      <c r="B33" s="15" t="s">
        <v>642</v>
      </c>
      <c r="C33" s="15" t="s">
        <v>643</v>
      </c>
      <c r="D33" s="15" t="s">
        <v>644</v>
      </c>
      <c r="E33" s="15" t="s">
        <v>673</v>
      </c>
      <c r="F33" s="15" t="s">
        <v>673</v>
      </c>
      <c r="G33" s="15" t="s">
        <v>201</v>
      </c>
      <c r="H33" s="15" t="s">
        <v>1044</v>
      </c>
      <c r="I33" s="15" t="s">
        <v>649</v>
      </c>
      <c r="J33" s="15" t="s">
        <v>650</v>
      </c>
    </row>
    <row r="34" ht="26.25" customHeight="1" spans="1:10">
      <c r="A34" s="15" t="s">
        <v>591</v>
      </c>
      <c r="B34" s="15" t="s">
        <v>642</v>
      </c>
      <c r="C34" s="15" t="s">
        <v>643</v>
      </c>
      <c r="D34" s="15" t="s">
        <v>644</v>
      </c>
      <c r="E34" s="15" t="s">
        <v>673</v>
      </c>
      <c r="F34" s="15" t="s">
        <v>673</v>
      </c>
      <c r="G34" s="15" t="s">
        <v>188</v>
      </c>
      <c r="H34" s="15" t="s">
        <v>654</v>
      </c>
      <c r="I34" s="15" t="s">
        <v>649</v>
      </c>
      <c r="J34" s="15" t="s">
        <v>650</v>
      </c>
    </row>
    <row r="35" ht="26.25" customHeight="1" spans="1:10">
      <c r="A35" s="15" t="s">
        <v>591</v>
      </c>
      <c r="B35" s="15" t="s">
        <v>642</v>
      </c>
      <c r="C35" s="15" t="s">
        <v>643</v>
      </c>
      <c r="D35" s="15" t="s">
        <v>644</v>
      </c>
      <c r="E35" s="15" t="s">
        <v>673</v>
      </c>
      <c r="F35" s="15" t="s">
        <v>673</v>
      </c>
      <c r="G35" s="15" t="s">
        <v>1045</v>
      </c>
      <c r="H35" s="15" t="s">
        <v>658</v>
      </c>
      <c r="I35" s="15" t="s">
        <v>649</v>
      </c>
      <c r="J35" s="15" t="s">
        <v>650</v>
      </c>
    </row>
    <row r="36" ht="26.25" customHeight="1" spans="1:10">
      <c r="A36" s="15" t="s">
        <v>591</v>
      </c>
      <c r="B36" s="15" t="s">
        <v>642</v>
      </c>
      <c r="C36" s="15" t="s">
        <v>643</v>
      </c>
      <c r="D36" s="15" t="s">
        <v>662</v>
      </c>
      <c r="E36" s="15" t="s">
        <v>646</v>
      </c>
      <c r="F36" s="15" t="s">
        <v>646</v>
      </c>
      <c r="G36" s="15" t="s">
        <v>856</v>
      </c>
      <c r="H36" s="15" t="s">
        <v>1046</v>
      </c>
      <c r="I36" s="15" t="s">
        <v>659</v>
      </c>
      <c r="J36" s="15" t="s">
        <v>650</v>
      </c>
    </row>
    <row r="37" ht="26.25" customHeight="1" spans="1:10">
      <c r="A37" s="15" t="s">
        <v>591</v>
      </c>
      <c r="B37" s="15" t="s">
        <v>642</v>
      </c>
      <c r="C37" s="15" t="s">
        <v>643</v>
      </c>
      <c r="D37" s="15" t="s">
        <v>666</v>
      </c>
      <c r="E37" s="15" t="s">
        <v>687</v>
      </c>
      <c r="F37" s="15" t="s">
        <v>687</v>
      </c>
      <c r="G37" s="15" t="s">
        <v>657</v>
      </c>
      <c r="H37" s="15" t="s">
        <v>658</v>
      </c>
      <c r="I37" s="15" t="s">
        <v>659</v>
      </c>
      <c r="J37" s="15" t="s">
        <v>650</v>
      </c>
    </row>
    <row r="38" ht="26.25" customHeight="1" spans="1:10">
      <c r="A38" s="15" t="s">
        <v>605</v>
      </c>
      <c r="B38" s="15" t="s">
        <v>1047</v>
      </c>
      <c r="C38" s="15" t="s">
        <v>643</v>
      </c>
      <c r="D38" s="15" t="s">
        <v>644</v>
      </c>
      <c r="E38" s="15" t="s">
        <v>656</v>
      </c>
      <c r="F38" s="15" t="s">
        <v>656</v>
      </c>
      <c r="G38" s="15" t="s">
        <v>1048</v>
      </c>
      <c r="H38" s="15" t="s">
        <v>681</v>
      </c>
      <c r="I38" s="15" t="s">
        <v>649</v>
      </c>
      <c r="J38" s="15" t="s">
        <v>1049</v>
      </c>
    </row>
    <row r="39" ht="26.25" customHeight="1" spans="1:10">
      <c r="A39" s="15" t="s">
        <v>605</v>
      </c>
      <c r="B39" s="15" t="s">
        <v>1047</v>
      </c>
      <c r="C39" s="15" t="s">
        <v>643</v>
      </c>
      <c r="D39" s="15" t="s">
        <v>644</v>
      </c>
      <c r="E39" s="15" t="s">
        <v>656</v>
      </c>
      <c r="F39" s="15" t="s">
        <v>656</v>
      </c>
      <c r="G39" s="15" t="s">
        <v>1015</v>
      </c>
      <c r="H39" s="15" t="s">
        <v>1050</v>
      </c>
      <c r="I39" s="15" t="s">
        <v>649</v>
      </c>
      <c r="J39" s="15" t="s">
        <v>1051</v>
      </c>
    </row>
    <row r="40" ht="26.25" customHeight="1" spans="1:10">
      <c r="A40" s="15" t="s">
        <v>605</v>
      </c>
      <c r="B40" s="15" t="s">
        <v>1047</v>
      </c>
      <c r="C40" s="15" t="s">
        <v>643</v>
      </c>
      <c r="D40" s="15" t="s">
        <v>651</v>
      </c>
      <c r="E40" s="15" t="s">
        <v>656</v>
      </c>
      <c r="F40" s="15" t="s">
        <v>656</v>
      </c>
      <c r="G40" s="15" t="s">
        <v>653</v>
      </c>
      <c r="H40" s="15" t="s">
        <v>658</v>
      </c>
      <c r="I40" s="15" t="s">
        <v>659</v>
      </c>
      <c r="J40" s="15" t="s">
        <v>1052</v>
      </c>
    </row>
    <row r="41" ht="26.25" customHeight="1" spans="1:10">
      <c r="A41" s="15" t="s">
        <v>605</v>
      </c>
      <c r="B41" s="15" t="s">
        <v>1047</v>
      </c>
      <c r="C41" s="15" t="s">
        <v>643</v>
      </c>
      <c r="D41" s="15" t="s">
        <v>651</v>
      </c>
      <c r="E41" s="15" t="s">
        <v>656</v>
      </c>
      <c r="F41" s="15" t="s">
        <v>656</v>
      </c>
      <c r="G41" s="15" t="s">
        <v>748</v>
      </c>
      <c r="H41" s="15" t="s">
        <v>658</v>
      </c>
      <c r="I41" s="15" t="s">
        <v>659</v>
      </c>
      <c r="J41" s="15" t="s">
        <v>663</v>
      </c>
    </row>
    <row r="42" ht="26.25" customHeight="1" spans="1:10">
      <c r="A42" s="15" t="s">
        <v>605</v>
      </c>
      <c r="B42" s="15" t="s">
        <v>1047</v>
      </c>
      <c r="C42" s="15" t="s">
        <v>643</v>
      </c>
      <c r="D42" s="15" t="s">
        <v>651</v>
      </c>
      <c r="E42" s="15" t="s">
        <v>656</v>
      </c>
      <c r="F42" s="15" t="s">
        <v>656</v>
      </c>
      <c r="G42" s="15" t="s">
        <v>188</v>
      </c>
      <c r="H42" s="15" t="s">
        <v>658</v>
      </c>
      <c r="I42" s="15" t="s">
        <v>659</v>
      </c>
      <c r="J42" s="15" t="s">
        <v>1053</v>
      </c>
    </row>
    <row r="43" ht="26.25" customHeight="1" spans="1:10">
      <c r="A43" s="15" t="s">
        <v>605</v>
      </c>
      <c r="B43" s="15" t="s">
        <v>1047</v>
      </c>
      <c r="C43" s="15" t="s">
        <v>643</v>
      </c>
      <c r="D43" s="15" t="s">
        <v>733</v>
      </c>
      <c r="E43" s="15" t="s">
        <v>656</v>
      </c>
      <c r="F43" s="15" t="s">
        <v>656</v>
      </c>
      <c r="G43" s="15" t="s">
        <v>653</v>
      </c>
      <c r="H43" s="15" t="s">
        <v>658</v>
      </c>
      <c r="I43" s="15" t="s">
        <v>659</v>
      </c>
      <c r="J43" s="15" t="s">
        <v>1054</v>
      </c>
    </row>
    <row r="44" ht="26.25" customHeight="1" spans="1:10">
      <c r="A44" s="15" t="s">
        <v>605</v>
      </c>
      <c r="B44" s="15" t="s">
        <v>1047</v>
      </c>
      <c r="C44" s="15" t="s">
        <v>643</v>
      </c>
      <c r="D44" s="15" t="s">
        <v>662</v>
      </c>
      <c r="E44" s="15" t="s">
        <v>656</v>
      </c>
      <c r="F44" s="15" t="s">
        <v>656</v>
      </c>
      <c r="G44" s="15" t="s">
        <v>653</v>
      </c>
      <c r="H44" s="15" t="s">
        <v>658</v>
      </c>
      <c r="I44" s="15" t="s">
        <v>659</v>
      </c>
      <c r="J44" s="15" t="s">
        <v>1055</v>
      </c>
    </row>
    <row r="45" ht="26.25" customHeight="1" spans="1:10">
      <c r="A45" s="15" t="s">
        <v>605</v>
      </c>
      <c r="B45" s="15" t="s">
        <v>1047</v>
      </c>
      <c r="C45" s="15" t="s">
        <v>643</v>
      </c>
      <c r="D45" s="15" t="s">
        <v>662</v>
      </c>
      <c r="E45" s="15" t="s">
        <v>656</v>
      </c>
      <c r="F45" s="15" t="s">
        <v>656</v>
      </c>
      <c r="G45" s="15" t="s">
        <v>845</v>
      </c>
      <c r="H45" s="15" t="s">
        <v>658</v>
      </c>
      <c r="I45" s="15" t="s">
        <v>659</v>
      </c>
      <c r="J45" s="15" t="s">
        <v>1056</v>
      </c>
    </row>
    <row r="46" ht="26.25" customHeight="1" spans="1:10">
      <c r="A46" s="15" t="s">
        <v>605</v>
      </c>
      <c r="B46" s="15" t="s">
        <v>1047</v>
      </c>
      <c r="C46" s="15" t="s">
        <v>643</v>
      </c>
      <c r="D46" s="15" t="s">
        <v>737</v>
      </c>
      <c r="E46" s="15" t="s">
        <v>656</v>
      </c>
      <c r="F46" s="15" t="s">
        <v>656</v>
      </c>
      <c r="G46" s="15" t="s">
        <v>845</v>
      </c>
      <c r="H46" s="15" t="s">
        <v>658</v>
      </c>
      <c r="I46" s="15" t="s">
        <v>659</v>
      </c>
      <c r="J46" s="15" t="s">
        <v>1057</v>
      </c>
    </row>
    <row r="47" ht="26.25" customHeight="1" spans="1:10">
      <c r="A47" s="15" t="s">
        <v>605</v>
      </c>
      <c r="B47" s="15" t="s">
        <v>1047</v>
      </c>
      <c r="C47" s="15" t="s">
        <v>643</v>
      </c>
      <c r="D47" s="15" t="s">
        <v>666</v>
      </c>
      <c r="E47" s="15" t="s">
        <v>656</v>
      </c>
      <c r="F47" s="15" t="s">
        <v>656</v>
      </c>
      <c r="G47" s="15" t="s">
        <v>657</v>
      </c>
      <c r="H47" s="15" t="s">
        <v>658</v>
      </c>
      <c r="I47" s="15" t="s">
        <v>659</v>
      </c>
      <c r="J47" s="15" t="s">
        <v>1058</v>
      </c>
    </row>
  </sheetData>
  <mergeCells count="2">
    <mergeCell ref="A2:J2"/>
    <mergeCell ref="A3:H3"/>
  </mergeCells>
  <pageMargins left="0.75" right="0.75" top="1" bottom="1" header="0.5" footer="0.5"/>
  <pageSetup paperSize="9" fitToWidth="0" fitToHeight="0" orientation="portrait"/>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workbookViewId="0">
      <selection activeCell="F24" sqref="F24"/>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2" t="s">
        <v>1059</v>
      </c>
    </row>
    <row r="2" ht="28.5" customHeight="1" spans="1:8">
      <c r="A2" s="43" t="s">
        <v>1060</v>
      </c>
      <c r="B2" s="22"/>
      <c r="C2" s="22"/>
      <c r="D2" s="22"/>
      <c r="E2" s="22"/>
      <c r="F2" s="22"/>
      <c r="G2" s="22"/>
      <c r="H2" s="22"/>
    </row>
    <row r="3" ht="13.5" customHeight="1" spans="1:2">
      <c r="A3" s="44" t="str">
        <f>"单位名称："&amp;"曲靖市林业和草原局"</f>
        <v>单位名称：曲靖市林业和草原局</v>
      </c>
      <c r="B3" s="23"/>
    </row>
    <row r="4" ht="18" customHeight="1" spans="1:8">
      <c r="A4" s="26" t="s">
        <v>915</v>
      </c>
      <c r="B4" s="26" t="s">
        <v>1061</v>
      </c>
      <c r="C4" s="26" t="s">
        <v>1062</v>
      </c>
      <c r="D4" s="26" t="s">
        <v>1063</v>
      </c>
      <c r="E4" s="26" t="s">
        <v>1064</v>
      </c>
      <c r="F4" s="45" t="s">
        <v>1065</v>
      </c>
      <c r="G4" s="46"/>
      <c r="H4" s="47"/>
    </row>
    <row r="5" ht="18" customHeight="1" spans="1:8">
      <c r="A5" s="32"/>
      <c r="B5" s="32"/>
      <c r="C5" s="32"/>
      <c r="D5" s="32"/>
      <c r="E5" s="32"/>
      <c r="F5" s="48" t="s">
        <v>927</v>
      </c>
      <c r="G5" s="48" t="s">
        <v>1066</v>
      </c>
      <c r="H5" s="48" t="s">
        <v>1067</v>
      </c>
    </row>
    <row r="6" ht="21" customHeight="1" spans="1:8">
      <c r="A6" s="49">
        <v>1</v>
      </c>
      <c r="B6" s="49">
        <v>2</v>
      </c>
      <c r="C6" s="49">
        <v>3</v>
      </c>
      <c r="D6" s="48">
        <v>4</v>
      </c>
      <c r="E6" s="49">
        <v>5</v>
      </c>
      <c r="F6" s="49">
        <v>6</v>
      </c>
      <c r="G6" s="49">
        <v>7</v>
      </c>
      <c r="H6" s="49">
        <v>8</v>
      </c>
    </row>
    <row r="7" ht="19" customHeight="1" spans="1:8">
      <c r="A7" s="50" t="s">
        <v>43</v>
      </c>
      <c r="B7" s="51" t="s">
        <v>1068</v>
      </c>
      <c r="C7" s="15" t="s">
        <v>933</v>
      </c>
      <c r="D7" s="52" t="s">
        <v>932</v>
      </c>
      <c r="E7" s="15" t="s">
        <v>934</v>
      </c>
      <c r="F7" s="53" t="s">
        <v>188</v>
      </c>
      <c r="G7" s="17">
        <v>5</v>
      </c>
      <c r="H7" s="17">
        <v>5</v>
      </c>
    </row>
    <row r="8" ht="19" customHeight="1" spans="1:8">
      <c r="A8" s="50" t="s">
        <v>43</v>
      </c>
      <c r="B8" s="50" t="s">
        <v>1068</v>
      </c>
      <c r="C8" s="15" t="s">
        <v>938</v>
      </c>
      <c r="D8" s="52" t="s">
        <v>937</v>
      </c>
      <c r="E8" s="15" t="s">
        <v>934</v>
      </c>
      <c r="F8" s="53" t="s">
        <v>188</v>
      </c>
      <c r="G8" s="17">
        <v>25</v>
      </c>
      <c r="H8" s="17">
        <v>25</v>
      </c>
    </row>
    <row r="9" ht="19" customHeight="1" spans="1:8">
      <c r="A9" s="50" t="s">
        <v>43</v>
      </c>
      <c r="B9" s="50" t="s">
        <v>1068</v>
      </c>
      <c r="C9" s="15" t="s">
        <v>944</v>
      </c>
      <c r="D9" s="52" t="s">
        <v>943</v>
      </c>
      <c r="E9" s="15" t="s">
        <v>945</v>
      </c>
      <c r="F9" s="53" t="s">
        <v>188</v>
      </c>
      <c r="G9" s="17">
        <v>10</v>
      </c>
      <c r="H9" s="17">
        <v>10</v>
      </c>
    </row>
    <row r="10" ht="19" customHeight="1" spans="1:8">
      <c r="A10" s="50" t="s">
        <v>46</v>
      </c>
      <c r="B10" s="50" t="s">
        <v>1068</v>
      </c>
      <c r="C10" s="15" t="s">
        <v>944</v>
      </c>
      <c r="D10" s="52" t="s">
        <v>946</v>
      </c>
      <c r="E10" s="15" t="s">
        <v>945</v>
      </c>
      <c r="F10" s="53" t="s">
        <v>188</v>
      </c>
      <c r="G10" s="17">
        <v>3</v>
      </c>
      <c r="H10" s="17">
        <v>3</v>
      </c>
    </row>
    <row r="11" ht="19" customHeight="1" spans="1:8">
      <c r="A11" s="50" t="s">
        <v>46</v>
      </c>
      <c r="B11" s="51" t="s">
        <v>1068</v>
      </c>
      <c r="C11" s="15" t="s">
        <v>948</v>
      </c>
      <c r="D11" s="52" t="s">
        <v>947</v>
      </c>
      <c r="E11" s="15" t="s">
        <v>945</v>
      </c>
      <c r="F11" s="53" t="s">
        <v>188</v>
      </c>
      <c r="G11" s="17">
        <v>3</v>
      </c>
      <c r="H11" s="17">
        <v>3</v>
      </c>
    </row>
    <row r="12" ht="19" customHeight="1" spans="1:8">
      <c r="A12" s="50" t="s">
        <v>46</v>
      </c>
      <c r="B12" s="50" t="s">
        <v>1068</v>
      </c>
      <c r="C12" s="15" t="s">
        <v>950</v>
      </c>
      <c r="D12" s="52" t="s">
        <v>949</v>
      </c>
      <c r="E12" s="15" t="s">
        <v>945</v>
      </c>
      <c r="F12" s="53" t="s">
        <v>188</v>
      </c>
      <c r="G12" s="17">
        <v>1</v>
      </c>
      <c r="H12" s="17">
        <v>1</v>
      </c>
    </row>
    <row r="13" ht="19" customHeight="1" spans="1:8">
      <c r="A13" s="50" t="s">
        <v>46</v>
      </c>
      <c r="B13" s="50" t="s">
        <v>1068</v>
      </c>
      <c r="C13" s="15" t="s">
        <v>952</v>
      </c>
      <c r="D13" s="52" t="s">
        <v>951</v>
      </c>
      <c r="E13" s="15" t="s">
        <v>945</v>
      </c>
      <c r="F13" s="53" t="s">
        <v>188</v>
      </c>
      <c r="G13" s="17">
        <v>1</v>
      </c>
      <c r="H13" s="17">
        <v>1</v>
      </c>
    </row>
    <row r="14" ht="19" customHeight="1" spans="1:8">
      <c r="A14" s="50" t="s">
        <v>46</v>
      </c>
      <c r="B14" s="50" t="s">
        <v>1068</v>
      </c>
      <c r="C14" s="15" t="s">
        <v>954</v>
      </c>
      <c r="D14" s="52" t="s">
        <v>953</v>
      </c>
      <c r="E14" s="15" t="s">
        <v>945</v>
      </c>
      <c r="F14" s="53" t="s">
        <v>188</v>
      </c>
      <c r="G14" s="17">
        <v>1.25</v>
      </c>
      <c r="H14" s="17">
        <v>1.25</v>
      </c>
    </row>
    <row r="15" ht="19" customHeight="1" spans="1:8">
      <c r="A15" s="50" t="s">
        <v>46</v>
      </c>
      <c r="B15" s="51" t="s">
        <v>1068</v>
      </c>
      <c r="C15" s="15" t="s">
        <v>956</v>
      </c>
      <c r="D15" s="52" t="s">
        <v>955</v>
      </c>
      <c r="E15" s="15" t="s">
        <v>945</v>
      </c>
      <c r="F15" s="53" t="s">
        <v>188</v>
      </c>
      <c r="G15" s="17">
        <v>0.1</v>
      </c>
      <c r="H15" s="17">
        <v>0.1</v>
      </c>
    </row>
    <row r="16" ht="19" customHeight="1" spans="1:8">
      <c r="A16" s="50" t="s">
        <v>46</v>
      </c>
      <c r="B16" s="50" t="s">
        <v>1068</v>
      </c>
      <c r="C16" s="15" t="s">
        <v>958</v>
      </c>
      <c r="D16" s="52" t="s">
        <v>957</v>
      </c>
      <c r="E16" s="15" t="s">
        <v>959</v>
      </c>
      <c r="F16" s="53" t="s">
        <v>188</v>
      </c>
      <c r="G16" s="17">
        <v>2.1</v>
      </c>
      <c r="H16" s="17">
        <v>2.1</v>
      </c>
    </row>
    <row r="17" ht="19" customHeight="1" spans="1:8">
      <c r="A17" s="50" t="s">
        <v>46</v>
      </c>
      <c r="B17" s="50" t="s">
        <v>1068</v>
      </c>
      <c r="C17" s="15" t="s">
        <v>961</v>
      </c>
      <c r="D17" s="52" t="s">
        <v>960</v>
      </c>
      <c r="E17" s="15" t="s">
        <v>959</v>
      </c>
      <c r="F17" s="53" t="s">
        <v>188</v>
      </c>
      <c r="G17" s="17">
        <v>1</v>
      </c>
      <c r="H17" s="17">
        <v>1</v>
      </c>
    </row>
    <row r="18" ht="19" customHeight="1" spans="1:8">
      <c r="A18" s="50" t="s">
        <v>46</v>
      </c>
      <c r="B18" s="50" t="s">
        <v>1068</v>
      </c>
      <c r="C18" s="15" t="s">
        <v>963</v>
      </c>
      <c r="D18" s="52" t="s">
        <v>962</v>
      </c>
      <c r="E18" s="15" t="s">
        <v>964</v>
      </c>
      <c r="F18" s="53" t="s">
        <v>188</v>
      </c>
      <c r="G18" s="17">
        <v>1.05</v>
      </c>
      <c r="H18" s="17">
        <v>1.05</v>
      </c>
    </row>
    <row r="19" ht="19" customHeight="1" spans="1:8">
      <c r="A19" s="50" t="s">
        <v>46</v>
      </c>
      <c r="B19" s="51" t="s">
        <v>1068</v>
      </c>
      <c r="C19" s="15" t="s">
        <v>966</v>
      </c>
      <c r="D19" s="52" t="s">
        <v>965</v>
      </c>
      <c r="E19" s="15" t="s">
        <v>744</v>
      </c>
      <c r="F19" s="53" t="s">
        <v>188</v>
      </c>
      <c r="G19" s="17">
        <v>1.3</v>
      </c>
      <c r="H19" s="17">
        <v>1.3</v>
      </c>
    </row>
    <row r="20" ht="19" customHeight="1" spans="1:8">
      <c r="A20" s="50" t="s">
        <v>46</v>
      </c>
      <c r="B20" s="50" t="s">
        <v>1068</v>
      </c>
      <c r="C20" s="15" t="s">
        <v>968</v>
      </c>
      <c r="D20" s="52" t="s">
        <v>967</v>
      </c>
      <c r="E20" s="15" t="s">
        <v>744</v>
      </c>
      <c r="F20" s="53" t="s">
        <v>188</v>
      </c>
      <c r="G20" s="17">
        <v>2.2</v>
      </c>
      <c r="H20" s="17">
        <v>2.2</v>
      </c>
    </row>
    <row r="21" ht="19" customHeight="1" spans="1:8">
      <c r="A21" s="54" t="s">
        <v>48</v>
      </c>
      <c r="B21" s="50" t="s">
        <v>1068</v>
      </c>
      <c r="C21" s="15" t="s">
        <v>980</v>
      </c>
      <c r="D21" s="55" t="s">
        <v>932</v>
      </c>
      <c r="E21" s="56" t="s">
        <v>934</v>
      </c>
      <c r="F21" s="57" t="s">
        <v>188</v>
      </c>
      <c r="G21" s="58">
        <v>4</v>
      </c>
      <c r="H21" s="58">
        <v>4</v>
      </c>
    </row>
    <row r="22" ht="19" customHeight="1" spans="1:8">
      <c r="A22" s="59" t="s">
        <v>29</v>
      </c>
      <c r="B22" s="60"/>
      <c r="C22" s="50"/>
      <c r="D22" s="50"/>
      <c r="E22" s="50"/>
      <c r="F22" s="50">
        <v>15</v>
      </c>
      <c r="G22" s="61">
        <f>SUM(G7:G21)</f>
        <v>61</v>
      </c>
      <c r="H22" s="50">
        <f>SUM(H7:H21)</f>
        <v>61</v>
      </c>
    </row>
  </sheetData>
  <mergeCells count="9">
    <mergeCell ref="A2:H2"/>
    <mergeCell ref="A3:C3"/>
    <mergeCell ref="F4:H4"/>
    <mergeCell ref="A22:B22"/>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9"/>
  <sheetViews>
    <sheetView topLeftCell="C1" workbookViewId="0">
      <selection activeCell="C4" sqref="C4:C6"/>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21"/>
      <c r="E1" s="21"/>
      <c r="F1" s="21"/>
      <c r="G1" s="21"/>
      <c r="K1" s="38" t="s">
        <v>1069</v>
      </c>
    </row>
    <row r="2" ht="27.75" customHeight="1" spans="1:11">
      <c r="A2" s="22" t="s">
        <v>1070</v>
      </c>
      <c r="B2" s="22"/>
      <c r="C2" s="22"/>
      <c r="D2" s="22"/>
      <c r="E2" s="22"/>
      <c r="F2" s="22"/>
      <c r="G2" s="22"/>
      <c r="H2" s="22"/>
      <c r="I2" s="22"/>
      <c r="J2" s="22"/>
      <c r="K2" s="22"/>
    </row>
    <row r="3" ht="13.5" customHeight="1" spans="1:11">
      <c r="A3" s="4" t="str">
        <f>"单位名称："&amp;"曲靖市林业和草原局"</f>
        <v>单位名称：曲靖市林业和草原局</v>
      </c>
      <c r="B3" s="23"/>
      <c r="C3" s="23"/>
      <c r="D3" s="23"/>
      <c r="E3" s="23"/>
      <c r="F3" s="23"/>
      <c r="G3" s="23"/>
      <c r="H3" s="24"/>
      <c r="I3" s="24"/>
      <c r="J3" s="24"/>
      <c r="K3" s="315" t="s">
        <v>2</v>
      </c>
    </row>
    <row r="4" ht="21.75" customHeight="1" spans="1:11">
      <c r="A4" s="25" t="s">
        <v>563</v>
      </c>
      <c r="B4" s="25" t="s">
        <v>406</v>
      </c>
      <c r="C4" s="25" t="s">
        <v>404</v>
      </c>
      <c r="D4" s="26" t="s">
        <v>407</v>
      </c>
      <c r="E4" s="26" t="s">
        <v>408</v>
      </c>
      <c r="F4" s="26" t="s">
        <v>564</v>
      </c>
      <c r="G4" s="26" t="s">
        <v>565</v>
      </c>
      <c r="H4" s="27" t="s">
        <v>29</v>
      </c>
      <c r="I4" s="39" t="s">
        <v>1071</v>
      </c>
      <c r="J4" s="40"/>
      <c r="K4" s="41"/>
    </row>
    <row r="5" ht="21.75" customHeight="1" spans="1:11">
      <c r="A5" s="28"/>
      <c r="B5" s="28"/>
      <c r="C5" s="28"/>
      <c r="D5" s="29"/>
      <c r="E5" s="29"/>
      <c r="F5" s="29"/>
      <c r="G5" s="29"/>
      <c r="H5" s="30"/>
      <c r="I5" s="26" t="s">
        <v>32</v>
      </c>
      <c r="J5" s="26" t="s">
        <v>33</v>
      </c>
      <c r="K5" s="26" t="s">
        <v>34</v>
      </c>
    </row>
    <row r="6" ht="40.5" customHeight="1" spans="1:11">
      <c r="A6" s="31"/>
      <c r="B6" s="31"/>
      <c r="C6" s="31"/>
      <c r="D6" s="32"/>
      <c r="E6" s="32"/>
      <c r="F6" s="32"/>
      <c r="G6" s="32"/>
      <c r="H6" s="33"/>
      <c r="I6" s="32" t="s">
        <v>31</v>
      </c>
      <c r="J6" s="32"/>
      <c r="K6" s="32"/>
    </row>
    <row r="7" ht="15" customHeight="1" spans="1:11">
      <c r="A7" s="13">
        <v>1</v>
      </c>
      <c r="B7" s="13">
        <v>2</v>
      </c>
      <c r="C7" s="13">
        <v>3</v>
      </c>
      <c r="D7" s="13">
        <v>4</v>
      </c>
      <c r="E7" s="13">
        <v>5</v>
      </c>
      <c r="F7" s="13">
        <v>6</v>
      </c>
      <c r="G7" s="13">
        <v>7</v>
      </c>
      <c r="H7" s="13">
        <v>8</v>
      </c>
      <c r="I7" s="13">
        <v>9</v>
      </c>
      <c r="J7" s="14">
        <v>10</v>
      </c>
      <c r="K7" s="14">
        <v>11</v>
      </c>
    </row>
    <row r="8" ht="18.75" customHeight="1" spans="1:11">
      <c r="A8" s="34"/>
      <c r="B8" s="15" t="s">
        <v>597</v>
      </c>
      <c r="C8" s="34"/>
      <c r="D8" s="34"/>
      <c r="E8" s="34"/>
      <c r="F8" s="34"/>
      <c r="G8" s="34"/>
      <c r="H8" s="17">
        <v>149.4</v>
      </c>
      <c r="I8" s="17">
        <v>149.4</v>
      </c>
      <c r="J8" s="17"/>
      <c r="K8" s="17"/>
    </row>
    <row r="9" ht="18.75" customHeight="1" spans="1:11">
      <c r="A9" s="15" t="s">
        <v>575</v>
      </c>
      <c r="B9" s="15" t="s">
        <v>597</v>
      </c>
      <c r="C9" s="15" t="s">
        <v>43</v>
      </c>
      <c r="D9" s="15" t="s">
        <v>95</v>
      </c>
      <c r="E9" s="15" t="s">
        <v>96</v>
      </c>
      <c r="F9" s="15" t="s">
        <v>539</v>
      </c>
      <c r="G9" s="15" t="s">
        <v>540</v>
      </c>
      <c r="H9" s="17">
        <v>72</v>
      </c>
      <c r="I9" s="17">
        <v>72</v>
      </c>
      <c r="J9" s="17"/>
      <c r="K9" s="17"/>
    </row>
    <row r="10" ht="18.75" customHeight="1" spans="1:11">
      <c r="A10" s="15" t="s">
        <v>575</v>
      </c>
      <c r="B10" s="15" t="s">
        <v>597</v>
      </c>
      <c r="C10" s="15" t="s">
        <v>43</v>
      </c>
      <c r="D10" s="15" t="s">
        <v>95</v>
      </c>
      <c r="E10" s="15" t="s">
        <v>96</v>
      </c>
      <c r="F10" s="15" t="s">
        <v>539</v>
      </c>
      <c r="G10" s="15" t="s">
        <v>540</v>
      </c>
      <c r="H10" s="17">
        <v>41</v>
      </c>
      <c r="I10" s="17">
        <v>41</v>
      </c>
      <c r="J10" s="17"/>
      <c r="K10" s="15"/>
    </row>
    <row r="11" ht="18.75" customHeight="1" spans="1:11">
      <c r="A11" s="15" t="s">
        <v>575</v>
      </c>
      <c r="B11" s="15" t="s">
        <v>597</v>
      </c>
      <c r="C11" s="15" t="s">
        <v>43</v>
      </c>
      <c r="D11" s="15" t="s">
        <v>101</v>
      </c>
      <c r="E11" s="15" t="s">
        <v>102</v>
      </c>
      <c r="F11" s="15" t="s">
        <v>539</v>
      </c>
      <c r="G11" s="15" t="s">
        <v>540</v>
      </c>
      <c r="H11" s="17">
        <v>36.4</v>
      </c>
      <c r="I11" s="17">
        <v>36.4</v>
      </c>
      <c r="J11" s="17"/>
      <c r="K11" s="15"/>
    </row>
    <row r="12" ht="18.75" customHeight="1" spans="1:11">
      <c r="A12" s="15"/>
      <c r="B12" s="15" t="s">
        <v>599</v>
      </c>
      <c r="C12" s="15"/>
      <c r="D12" s="15"/>
      <c r="E12" s="15"/>
      <c r="F12" s="15"/>
      <c r="G12" s="15"/>
      <c r="H12" s="17">
        <v>42</v>
      </c>
      <c r="I12" s="17">
        <v>42</v>
      </c>
      <c r="J12" s="17"/>
      <c r="K12" s="15"/>
    </row>
    <row r="13" ht="18.75" customHeight="1" spans="1:11">
      <c r="A13" s="15" t="s">
        <v>575</v>
      </c>
      <c r="B13" s="15" t="s">
        <v>599</v>
      </c>
      <c r="C13" s="15" t="s">
        <v>43</v>
      </c>
      <c r="D13" s="15" t="s">
        <v>118</v>
      </c>
      <c r="E13" s="15" t="s">
        <v>119</v>
      </c>
      <c r="F13" s="15" t="s">
        <v>528</v>
      </c>
      <c r="G13" s="15" t="s">
        <v>529</v>
      </c>
      <c r="H13" s="17">
        <v>3</v>
      </c>
      <c r="I13" s="17">
        <v>3</v>
      </c>
      <c r="J13" s="17"/>
      <c r="K13" s="15"/>
    </row>
    <row r="14" ht="18.75" customHeight="1" spans="1:11">
      <c r="A14" s="15" t="s">
        <v>575</v>
      </c>
      <c r="B14" s="15" t="s">
        <v>599</v>
      </c>
      <c r="C14" s="15" t="s">
        <v>43</v>
      </c>
      <c r="D14" s="15" t="s">
        <v>118</v>
      </c>
      <c r="E14" s="15" t="s">
        <v>119</v>
      </c>
      <c r="F14" s="15" t="s">
        <v>479</v>
      </c>
      <c r="G14" s="15" t="s">
        <v>478</v>
      </c>
      <c r="H14" s="17">
        <v>3.97</v>
      </c>
      <c r="I14" s="17">
        <v>3.97</v>
      </c>
      <c r="J14" s="17"/>
      <c r="K14" s="15"/>
    </row>
    <row r="15" ht="18.75" customHeight="1" spans="1:11">
      <c r="A15" s="15" t="s">
        <v>575</v>
      </c>
      <c r="B15" s="15" t="s">
        <v>599</v>
      </c>
      <c r="C15" s="15" t="s">
        <v>43</v>
      </c>
      <c r="D15" s="15" t="s">
        <v>118</v>
      </c>
      <c r="E15" s="15" t="s">
        <v>119</v>
      </c>
      <c r="F15" s="15" t="s">
        <v>601</v>
      </c>
      <c r="G15" s="15" t="s">
        <v>602</v>
      </c>
      <c r="H15" s="17">
        <v>3.03</v>
      </c>
      <c r="I15" s="17">
        <v>3.03</v>
      </c>
      <c r="J15" s="17"/>
      <c r="K15" s="15"/>
    </row>
    <row r="16" ht="18.75" customHeight="1" spans="1:11">
      <c r="A16" s="15" t="s">
        <v>575</v>
      </c>
      <c r="B16" s="15" t="s">
        <v>599</v>
      </c>
      <c r="C16" s="15" t="s">
        <v>43</v>
      </c>
      <c r="D16" s="15" t="s">
        <v>118</v>
      </c>
      <c r="E16" s="15" t="s">
        <v>119</v>
      </c>
      <c r="F16" s="15" t="s">
        <v>539</v>
      </c>
      <c r="G16" s="15" t="s">
        <v>540</v>
      </c>
      <c r="H16" s="17">
        <v>20</v>
      </c>
      <c r="I16" s="17">
        <v>20</v>
      </c>
      <c r="J16" s="17"/>
      <c r="K16" s="15"/>
    </row>
    <row r="17" ht="18.75" customHeight="1" spans="1:11">
      <c r="A17" s="15" t="s">
        <v>575</v>
      </c>
      <c r="B17" s="15" t="s">
        <v>599</v>
      </c>
      <c r="C17" s="15" t="s">
        <v>43</v>
      </c>
      <c r="D17" s="15" t="s">
        <v>124</v>
      </c>
      <c r="E17" s="15" t="s">
        <v>125</v>
      </c>
      <c r="F17" s="15" t="s">
        <v>539</v>
      </c>
      <c r="G17" s="15" t="s">
        <v>540</v>
      </c>
      <c r="H17" s="17">
        <v>12</v>
      </c>
      <c r="I17" s="17">
        <v>12</v>
      </c>
      <c r="J17" s="17"/>
      <c r="K17" s="15"/>
    </row>
    <row r="18" ht="18.75" customHeight="1" spans="1:11">
      <c r="A18" s="15"/>
      <c r="B18" s="15" t="s">
        <v>622</v>
      </c>
      <c r="C18" s="15"/>
      <c r="D18" s="15"/>
      <c r="E18" s="15"/>
      <c r="F18" s="15"/>
      <c r="G18" s="15"/>
      <c r="H18" s="17">
        <v>494.56</v>
      </c>
      <c r="I18" s="17">
        <v>494.56</v>
      </c>
      <c r="J18" s="17"/>
      <c r="K18" s="15"/>
    </row>
    <row r="19" ht="18.75" customHeight="1" spans="1:11">
      <c r="A19" s="15" t="s">
        <v>569</v>
      </c>
      <c r="B19" s="15" t="s">
        <v>622</v>
      </c>
      <c r="C19" s="15" t="s">
        <v>46</v>
      </c>
      <c r="D19" s="15" t="s">
        <v>99</v>
      </c>
      <c r="E19" s="15" t="s">
        <v>100</v>
      </c>
      <c r="F19" s="15" t="s">
        <v>479</v>
      </c>
      <c r="G19" s="15" t="s">
        <v>478</v>
      </c>
      <c r="H19" s="17">
        <v>1</v>
      </c>
      <c r="I19" s="17">
        <v>1</v>
      </c>
      <c r="J19" s="17"/>
      <c r="K19" s="15"/>
    </row>
    <row r="20" ht="18.75" customHeight="1" spans="1:11">
      <c r="A20" s="15" t="s">
        <v>569</v>
      </c>
      <c r="B20" s="15" t="s">
        <v>622</v>
      </c>
      <c r="C20" s="15" t="s">
        <v>46</v>
      </c>
      <c r="D20" s="15" t="s">
        <v>99</v>
      </c>
      <c r="E20" s="15" t="s">
        <v>100</v>
      </c>
      <c r="F20" s="15" t="s">
        <v>601</v>
      </c>
      <c r="G20" s="15" t="s">
        <v>602</v>
      </c>
      <c r="H20" s="17">
        <v>4</v>
      </c>
      <c r="I20" s="17">
        <v>4</v>
      </c>
      <c r="J20" s="17"/>
      <c r="K20" s="15"/>
    </row>
    <row r="21" ht="18.75" customHeight="1" spans="1:11">
      <c r="A21" s="15" t="s">
        <v>569</v>
      </c>
      <c r="B21" s="15" t="s">
        <v>622</v>
      </c>
      <c r="C21" s="15" t="s">
        <v>46</v>
      </c>
      <c r="D21" s="15" t="s">
        <v>99</v>
      </c>
      <c r="E21" s="15" t="s">
        <v>100</v>
      </c>
      <c r="F21" s="15" t="s">
        <v>555</v>
      </c>
      <c r="G21" s="15" t="s">
        <v>556</v>
      </c>
      <c r="H21" s="17">
        <v>35</v>
      </c>
      <c r="I21" s="17">
        <v>35</v>
      </c>
      <c r="J21" s="17"/>
      <c r="K21" s="15"/>
    </row>
    <row r="22" ht="18.75" customHeight="1" spans="1:11">
      <c r="A22" s="15" t="s">
        <v>569</v>
      </c>
      <c r="B22" s="15" t="s">
        <v>622</v>
      </c>
      <c r="C22" s="15" t="s">
        <v>46</v>
      </c>
      <c r="D22" s="15" t="s">
        <v>99</v>
      </c>
      <c r="E22" s="15" t="s">
        <v>100</v>
      </c>
      <c r="F22" s="15" t="s">
        <v>539</v>
      </c>
      <c r="G22" s="15" t="s">
        <v>540</v>
      </c>
      <c r="H22" s="17">
        <v>182.95</v>
      </c>
      <c r="I22" s="17">
        <v>182.95</v>
      </c>
      <c r="J22" s="17"/>
      <c r="K22" s="15"/>
    </row>
    <row r="23" ht="18.75" customHeight="1" spans="1:11">
      <c r="A23" s="15" t="s">
        <v>569</v>
      </c>
      <c r="B23" s="15" t="s">
        <v>622</v>
      </c>
      <c r="C23" s="15" t="s">
        <v>46</v>
      </c>
      <c r="D23" s="15" t="s">
        <v>99</v>
      </c>
      <c r="E23" s="15" t="s">
        <v>100</v>
      </c>
      <c r="F23" s="15" t="s">
        <v>539</v>
      </c>
      <c r="G23" s="15" t="s">
        <v>540</v>
      </c>
      <c r="H23" s="17">
        <v>2.16</v>
      </c>
      <c r="I23" s="17">
        <v>2.16</v>
      </c>
      <c r="J23" s="17"/>
      <c r="K23" s="15"/>
    </row>
    <row r="24" ht="18.75" customHeight="1" spans="1:11">
      <c r="A24" s="15" t="s">
        <v>569</v>
      </c>
      <c r="B24" s="15" t="s">
        <v>622</v>
      </c>
      <c r="C24" s="15" t="s">
        <v>46</v>
      </c>
      <c r="D24" s="15" t="s">
        <v>99</v>
      </c>
      <c r="E24" s="15" t="s">
        <v>100</v>
      </c>
      <c r="F24" s="15" t="s">
        <v>539</v>
      </c>
      <c r="G24" s="15" t="s">
        <v>540</v>
      </c>
      <c r="H24" s="17">
        <v>21.95</v>
      </c>
      <c r="I24" s="17">
        <v>21.95</v>
      </c>
      <c r="J24" s="17"/>
      <c r="K24" s="15"/>
    </row>
    <row r="25" ht="18.75" customHeight="1" spans="1:11">
      <c r="A25" s="15" t="s">
        <v>569</v>
      </c>
      <c r="B25" s="15" t="s">
        <v>622</v>
      </c>
      <c r="C25" s="15" t="s">
        <v>46</v>
      </c>
      <c r="D25" s="15" t="s">
        <v>99</v>
      </c>
      <c r="E25" s="15" t="s">
        <v>100</v>
      </c>
      <c r="F25" s="15" t="s">
        <v>535</v>
      </c>
      <c r="G25" s="15" t="s">
        <v>536</v>
      </c>
      <c r="H25" s="17">
        <v>7.5</v>
      </c>
      <c r="I25" s="17">
        <v>7.5</v>
      </c>
      <c r="J25" s="17"/>
      <c r="K25" s="15"/>
    </row>
    <row r="26" ht="18.75" customHeight="1" spans="1:11">
      <c r="A26" s="15" t="s">
        <v>569</v>
      </c>
      <c r="B26" s="15" t="s">
        <v>622</v>
      </c>
      <c r="C26" s="15" t="s">
        <v>46</v>
      </c>
      <c r="D26" s="15" t="s">
        <v>103</v>
      </c>
      <c r="E26" s="15" t="s">
        <v>104</v>
      </c>
      <c r="F26" s="15" t="s">
        <v>539</v>
      </c>
      <c r="G26" s="15" t="s">
        <v>540</v>
      </c>
      <c r="H26" s="17">
        <v>240</v>
      </c>
      <c r="I26" s="17">
        <v>240</v>
      </c>
      <c r="J26" s="17"/>
      <c r="K26" s="15"/>
    </row>
    <row r="27" ht="18.75" customHeight="1" spans="1:11">
      <c r="A27" s="15"/>
      <c r="B27" s="15" t="s">
        <v>624</v>
      </c>
      <c r="C27" s="15"/>
      <c r="D27" s="15"/>
      <c r="E27" s="15"/>
      <c r="F27" s="15"/>
      <c r="G27" s="15"/>
      <c r="H27" s="17">
        <v>73</v>
      </c>
      <c r="I27" s="17">
        <v>73</v>
      </c>
      <c r="J27" s="17"/>
      <c r="K27" s="15"/>
    </row>
    <row r="28" ht="18.75" customHeight="1" spans="1:11">
      <c r="A28" s="15" t="s">
        <v>569</v>
      </c>
      <c r="B28" s="15" t="s">
        <v>624</v>
      </c>
      <c r="C28" s="15" t="s">
        <v>46</v>
      </c>
      <c r="D28" s="15" t="s">
        <v>128</v>
      </c>
      <c r="E28" s="15" t="s">
        <v>129</v>
      </c>
      <c r="F28" s="15" t="s">
        <v>539</v>
      </c>
      <c r="G28" s="15" t="s">
        <v>540</v>
      </c>
      <c r="H28" s="17">
        <v>73</v>
      </c>
      <c r="I28" s="17">
        <v>73</v>
      </c>
      <c r="J28" s="17"/>
      <c r="K28" s="15"/>
    </row>
    <row r="29" ht="18.75" customHeight="1" spans="1:11">
      <c r="A29" s="35" t="s">
        <v>147</v>
      </c>
      <c r="B29" s="36"/>
      <c r="C29" s="36"/>
      <c r="D29" s="36"/>
      <c r="E29" s="36"/>
      <c r="F29" s="36"/>
      <c r="G29" s="37"/>
      <c r="H29" s="17">
        <v>758.96</v>
      </c>
      <c r="I29" s="17">
        <v>758.96</v>
      </c>
      <c r="J29" s="17"/>
      <c r="K29" s="17"/>
    </row>
  </sheetData>
  <mergeCells count="15">
    <mergeCell ref="A2:K2"/>
    <mergeCell ref="A3:G3"/>
    <mergeCell ref="I4:K4"/>
    <mergeCell ref="A29:G29"/>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C9" sqref="C9"/>
    </sheetView>
  </sheetViews>
  <sheetFormatPr defaultColWidth="8" defaultRowHeight="14.25" customHeight="1"/>
  <cols>
    <col min="1" max="1" width="25.2833333333333" customWidth="1"/>
    <col min="2" max="2" width="33.575" customWidth="1"/>
    <col min="3" max="8" width="12.575" customWidth="1"/>
    <col min="9" max="9" width="11.7"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85"/>
      <c r="O1" s="85"/>
      <c r="P1" s="85"/>
      <c r="Q1" s="85"/>
      <c r="R1" s="85"/>
      <c r="S1" s="109" t="s">
        <v>24</v>
      </c>
      <c r="T1" s="38" t="s">
        <v>24</v>
      </c>
    </row>
    <row r="2" ht="36" customHeight="1" spans="1:20">
      <c r="A2" s="270" t="s">
        <v>25</v>
      </c>
      <c r="B2" s="22"/>
      <c r="C2" s="22"/>
      <c r="D2" s="22"/>
      <c r="E2" s="22"/>
      <c r="F2" s="22"/>
      <c r="G2" s="22"/>
      <c r="H2" s="22"/>
      <c r="I2" s="87"/>
      <c r="J2" s="22"/>
      <c r="K2" s="22"/>
      <c r="L2" s="22"/>
      <c r="M2" s="22"/>
      <c r="N2" s="22"/>
      <c r="O2" s="87"/>
      <c r="P2" s="87"/>
      <c r="Q2" s="87"/>
      <c r="R2" s="87"/>
      <c r="S2" s="22"/>
      <c r="T2" s="87"/>
    </row>
    <row r="3" ht="20.25" customHeight="1" spans="1:20">
      <c r="A3" s="44" t="str">
        <f>"单位名称："&amp;"曲靖市林业和草原局"</f>
        <v>单位名称：曲靖市林业和草原局</v>
      </c>
      <c r="B3" s="24"/>
      <c r="C3" s="24"/>
      <c r="D3" s="24"/>
      <c r="E3" s="24"/>
      <c r="F3" s="24"/>
      <c r="G3" s="24"/>
      <c r="H3" s="24"/>
      <c r="I3" s="75"/>
      <c r="J3" s="24"/>
      <c r="K3" s="24"/>
      <c r="L3" s="24"/>
      <c r="M3" s="24"/>
      <c r="N3" s="24"/>
      <c r="O3" s="75"/>
      <c r="P3" s="75"/>
      <c r="Q3" s="75"/>
      <c r="R3" s="75"/>
      <c r="S3" s="308" t="s">
        <v>2</v>
      </c>
      <c r="T3" s="292" t="s">
        <v>26</v>
      </c>
    </row>
    <row r="4" ht="18.75" customHeight="1" spans="1:20">
      <c r="A4" s="271" t="s">
        <v>27</v>
      </c>
      <c r="B4" s="272" t="s">
        <v>28</v>
      </c>
      <c r="C4" s="272" t="s">
        <v>29</v>
      </c>
      <c r="D4" s="273" t="s">
        <v>30</v>
      </c>
      <c r="E4" s="274"/>
      <c r="F4" s="274"/>
      <c r="G4" s="274"/>
      <c r="H4" s="274"/>
      <c r="I4" s="284"/>
      <c r="J4" s="274"/>
      <c r="K4" s="274"/>
      <c r="L4" s="274"/>
      <c r="M4" s="274"/>
      <c r="N4" s="285"/>
      <c r="O4" s="273" t="s">
        <v>20</v>
      </c>
      <c r="P4" s="273"/>
      <c r="Q4" s="273"/>
      <c r="R4" s="273"/>
      <c r="S4" s="274"/>
      <c r="T4" s="293"/>
    </row>
    <row r="5" ht="24.75" customHeight="1" spans="1:20">
      <c r="A5" s="275"/>
      <c r="B5" s="276"/>
      <c r="C5" s="276"/>
      <c r="D5" s="276" t="s">
        <v>31</v>
      </c>
      <c r="E5" s="276" t="s">
        <v>32</v>
      </c>
      <c r="F5" s="276" t="s">
        <v>33</v>
      </c>
      <c r="G5" s="276" t="s">
        <v>34</v>
      </c>
      <c r="H5" s="276" t="s">
        <v>35</v>
      </c>
      <c r="I5" s="286" t="s">
        <v>36</v>
      </c>
      <c r="J5" s="287"/>
      <c r="K5" s="287"/>
      <c r="L5" s="287"/>
      <c r="M5" s="287"/>
      <c r="N5" s="288"/>
      <c r="O5" s="289" t="s">
        <v>31</v>
      </c>
      <c r="P5" s="289" t="s">
        <v>32</v>
      </c>
      <c r="Q5" s="271" t="s">
        <v>33</v>
      </c>
      <c r="R5" s="272" t="s">
        <v>34</v>
      </c>
      <c r="S5" s="294" t="s">
        <v>35</v>
      </c>
      <c r="T5" s="272" t="s">
        <v>36</v>
      </c>
    </row>
    <row r="6" ht="24.75" customHeight="1" spans="1:20">
      <c r="A6" s="277"/>
      <c r="B6" s="278"/>
      <c r="C6" s="278"/>
      <c r="D6" s="278"/>
      <c r="E6" s="278"/>
      <c r="F6" s="278"/>
      <c r="G6" s="278"/>
      <c r="H6" s="278"/>
      <c r="I6" s="14" t="s">
        <v>31</v>
      </c>
      <c r="J6" s="290" t="s">
        <v>37</v>
      </c>
      <c r="K6" s="290" t="s">
        <v>38</v>
      </c>
      <c r="L6" s="290" t="s">
        <v>39</v>
      </c>
      <c r="M6" s="290" t="s">
        <v>40</v>
      </c>
      <c r="N6" s="290" t="s">
        <v>41</v>
      </c>
      <c r="O6" s="291"/>
      <c r="P6" s="291"/>
      <c r="Q6" s="295"/>
      <c r="R6" s="291"/>
      <c r="S6" s="278"/>
      <c r="T6" s="278"/>
    </row>
    <row r="7" ht="16.5" customHeight="1" spans="1:20">
      <c r="A7" s="279">
        <v>1</v>
      </c>
      <c r="B7" s="13">
        <v>2</v>
      </c>
      <c r="C7" s="13">
        <v>3</v>
      </c>
      <c r="D7" s="13">
        <v>4</v>
      </c>
      <c r="E7" s="280">
        <v>5</v>
      </c>
      <c r="F7" s="281">
        <v>6</v>
      </c>
      <c r="G7" s="281">
        <v>7</v>
      </c>
      <c r="H7" s="280">
        <v>8</v>
      </c>
      <c r="I7" s="280">
        <v>9</v>
      </c>
      <c r="J7" s="281">
        <v>10</v>
      </c>
      <c r="K7" s="281">
        <v>11</v>
      </c>
      <c r="L7" s="280">
        <v>12</v>
      </c>
      <c r="M7" s="280">
        <v>13</v>
      </c>
      <c r="N7" s="281">
        <v>14</v>
      </c>
      <c r="O7" s="281">
        <v>15</v>
      </c>
      <c r="P7" s="280">
        <v>16</v>
      </c>
      <c r="Q7" s="296">
        <v>17</v>
      </c>
      <c r="R7" s="297">
        <v>18</v>
      </c>
      <c r="S7" s="297">
        <v>19</v>
      </c>
      <c r="T7" s="297">
        <v>20</v>
      </c>
    </row>
    <row r="8" ht="16.5" customHeight="1" spans="1:20">
      <c r="A8" s="15" t="s">
        <v>42</v>
      </c>
      <c r="B8" s="15" t="s">
        <v>43</v>
      </c>
      <c r="C8" s="17">
        <f>D8+O8</f>
        <v>20370.883636</v>
      </c>
      <c r="D8" s="17">
        <v>20056.543636</v>
      </c>
      <c r="E8" s="17">
        <v>20056.543636</v>
      </c>
      <c r="F8" s="17"/>
      <c r="G8" s="17"/>
      <c r="H8" s="17"/>
      <c r="I8" s="17"/>
      <c r="J8" s="17"/>
      <c r="K8" s="17"/>
      <c r="L8" s="17"/>
      <c r="M8" s="17"/>
      <c r="N8" s="17"/>
      <c r="O8" s="17">
        <v>314.34</v>
      </c>
      <c r="P8" s="17">
        <v>314.34</v>
      </c>
      <c r="Q8" s="17"/>
      <c r="R8" s="17"/>
      <c r="S8" s="17"/>
      <c r="T8" s="17"/>
    </row>
    <row r="9" ht="16.5" customHeight="1" outlineLevel="1" spans="1:20">
      <c r="A9" s="66" t="s">
        <v>44</v>
      </c>
      <c r="B9" s="66" t="s">
        <v>43</v>
      </c>
      <c r="C9" s="17">
        <f>D9+O9</f>
        <v>15425.922135</v>
      </c>
      <c r="D9" s="17">
        <v>15111.582135</v>
      </c>
      <c r="E9" s="17">
        <v>15111.582135</v>
      </c>
      <c r="F9" s="17"/>
      <c r="G9" s="17"/>
      <c r="H9" s="17"/>
      <c r="I9" s="17"/>
      <c r="J9" s="17"/>
      <c r="K9" s="17"/>
      <c r="L9" s="17"/>
      <c r="M9" s="17"/>
      <c r="N9" s="17"/>
      <c r="O9" s="17">
        <v>314.34</v>
      </c>
      <c r="P9" s="17">
        <v>314.34</v>
      </c>
      <c r="Q9" s="17"/>
      <c r="R9" s="17"/>
      <c r="S9" s="15"/>
      <c r="T9" s="15"/>
    </row>
    <row r="10" ht="16.5" customHeight="1" outlineLevel="1" spans="1:20">
      <c r="A10" s="66" t="s">
        <v>45</v>
      </c>
      <c r="B10" s="66" t="s">
        <v>46</v>
      </c>
      <c r="C10" s="17">
        <f>D10+O10</f>
        <v>4655.065732</v>
      </c>
      <c r="D10" s="17">
        <v>4655.065732</v>
      </c>
      <c r="E10" s="17">
        <v>4655.065732</v>
      </c>
      <c r="F10" s="17"/>
      <c r="G10" s="17"/>
      <c r="H10" s="17"/>
      <c r="I10" s="17"/>
      <c r="J10" s="17"/>
      <c r="K10" s="17"/>
      <c r="L10" s="17"/>
      <c r="M10" s="17"/>
      <c r="N10" s="17"/>
      <c r="O10" s="17"/>
      <c r="P10" s="17"/>
      <c r="Q10" s="17"/>
      <c r="R10" s="17"/>
      <c r="S10" s="15"/>
      <c r="T10" s="15"/>
    </row>
    <row r="11" ht="16.5" customHeight="1" outlineLevel="1" spans="1:20">
      <c r="A11" s="66" t="s">
        <v>47</v>
      </c>
      <c r="B11" s="66" t="s">
        <v>48</v>
      </c>
      <c r="C11" s="17">
        <f>D11+O11</f>
        <v>289.895769</v>
      </c>
      <c r="D11" s="17">
        <v>289.895769</v>
      </c>
      <c r="E11" s="17">
        <v>289.895769</v>
      </c>
      <c r="F11" s="17"/>
      <c r="G11" s="17"/>
      <c r="H11" s="17"/>
      <c r="I11" s="17"/>
      <c r="J11" s="17"/>
      <c r="K11" s="17"/>
      <c r="L11" s="17"/>
      <c r="M11" s="17"/>
      <c r="N11" s="17"/>
      <c r="O11" s="17"/>
      <c r="P11" s="17"/>
      <c r="Q11" s="17"/>
      <c r="R11" s="17"/>
      <c r="S11" s="15"/>
      <c r="T11" s="15"/>
    </row>
    <row r="12" ht="12.75" customHeight="1" spans="1:20">
      <c r="A12" s="282" t="s">
        <v>29</v>
      </c>
      <c r="B12" s="283"/>
      <c r="C12" s="17">
        <f>SUM(C9:C11)</f>
        <v>20370.883636</v>
      </c>
      <c r="D12" s="17">
        <f>SUM(D9:D11)</f>
        <v>20056.543636</v>
      </c>
      <c r="E12" s="17">
        <f>SUM(E9:E11)</f>
        <v>20056.543636</v>
      </c>
      <c r="F12" s="17"/>
      <c r="G12" s="17"/>
      <c r="H12" s="17"/>
      <c r="I12" s="17"/>
      <c r="J12" s="17"/>
      <c r="K12" s="17"/>
      <c r="L12" s="17"/>
      <c r="M12" s="17"/>
      <c r="N12" s="17"/>
      <c r="O12" s="17">
        <v>314.34</v>
      </c>
      <c r="P12" s="17">
        <v>314.34</v>
      </c>
      <c r="Q12" s="17"/>
      <c r="R12" s="17"/>
      <c r="S12" s="17"/>
      <c r="T12" s="17"/>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tabSelected="1" workbookViewId="0">
      <selection activeCell="E5" sqref="E5:G6"/>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1072</v>
      </c>
    </row>
    <row r="2" ht="27.75" customHeight="1" spans="1:7">
      <c r="A2" s="3" t="s">
        <v>1073</v>
      </c>
      <c r="B2" s="3"/>
      <c r="C2" s="3"/>
      <c r="D2" s="3"/>
      <c r="E2" s="3"/>
      <c r="F2" s="3"/>
      <c r="G2" s="3"/>
    </row>
    <row r="3" ht="13.5" customHeight="1" spans="1:7">
      <c r="A3" s="4" t="str">
        <f>"单位名称："&amp;"曲靖市林业和草原局"</f>
        <v>单位名称：曲靖市林业和草原局</v>
      </c>
      <c r="B3" s="5"/>
      <c r="C3" s="5"/>
      <c r="D3" s="5"/>
      <c r="E3" s="6"/>
      <c r="F3" s="6"/>
      <c r="G3" s="315" t="s">
        <v>2</v>
      </c>
    </row>
    <row r="4" ht="21.75" customHeight="1" spans="1:7">
      <c r="A4" s="8" t="s">
        <v>404</v>
      </c>
      <c r="B4" s="8" t="s">
        <v>563</v>
      </c>
      <c r="C4" s="8" t="s">
        <v>406</v>
      </c>
      <c r="D4" s="9" t="s">
        <v>1074</v>
      </c>
      <c r="E4" s="10" t="s">
        <v>32</v>
      </c>
      <c r="F4" s="10"/>
      <c r="G4" s="10"/>
    </row>
    <row r="5" ht="21.75" customHeight="1" spans="1:7">
      <c r="A5" s="8"/>
      <c r="B5" s="8"/>
      <c r="C5" s="8"/>
      <c r="D5" s="9"/>
      <c r="E5" s="11" t="s">
        <v>1075</v>
      </c>
      <c r="F5" s="12" t="s">
        <v>1076</v>
      </c>
      <c r="G5" s="12" t="s">
        <v>1077</v>
      </c>
    </row>
    <row r="6" ht="40.5" customHeight="1" spans="1:7">
      <c r="A6" s="8"/>
      <c r="B6" s="8"/>
      <c r="C6" s="8"/>
      <c r="D6" s="9"/>
      <c r="E6" s="11"/>
      <c r="F6" s="12" t="s">
        <v>31</v>
      </c>
      <c r="G6" s="12"/>
    </row>
    <row r="7" ht="15.75" customHeight="1" spans="1:7">
      <c r="A7" s="13">
        <v>1</v>
      </c>
      <c r="B7" s="13">
        <v>2</v>
      </c>
      <c r="C7" s="13">
        <v>3</v>
      </c>
      <c r="D7" s="13">
        <v>4</v>
      </c>
      <c r="E7" s="13">
        <v>8</v>
      </c>
      <c r="F7" s="13">
        <v>9</v>
      </c>
      <c r="G7" s="14">
        <v>10</v>
      </c>
    </row>
    <row r="8" ht="26.25" customHeight="1" spans="1:7">
      <c r="A8" s="15" t="s">
        <v>43</v>
      </c>
      <c r="B8" s="16"/>
      <c r="C8" s="16"/>
      <c r="D8" s="16"/>
      <c r="E8" s="17">
        <v>2226</v>
      </c>
      <c r="F8" s="17"/>
      <c r="G8" s="17"/>
    </row>
    <row r="9" ht="24.75" customHeight="1" spans="1:7">
      <c r="A9" s="15" t="s">
        <v>43</v>
      </c>
      <c r="B9" s="15" t="s">
        <v>1078</v>
      </c>
      <c r="C9" s="15" t="s">
        <v>508</v>
      </c>
      <c r="D9" s="15" t="s">
        <v>1079</v>
      </c>
      <c r="E9" s="17">
        <v>16</v>
      </c>
      <c r="F9" s="17"/>
      <c r="G9" s="17"/>
    </row>
    <row r="10" ht="24.75" customHeight="1" spans="1:7">
      <c r="A10" s="15" t="s">
        <v>43</v>
      </c>
      <c r="B10" s="15" t="s">
        <v>1080</v>
      </c>
      <c r="C10" s="15" t="s">
        <v>579</v>
      </c>
      <c r="D10" s="15" t="s">
        <v>1079</v>
      </c>
      <c r="E10" s="17">
        <v>260</v>
      </c>
      <c r="F10" s="17"/>
      <c r="G10" s="17"/>
    </row>
    <row r="11" ht="24.75" customHeight="1" spans="1:7">
      <c r="A11" s="15" t="s">
        <v>43</v>
      </c>
      <c r="B11" s="15" t="s">
        <v>1080</v>
      </c>
      <c r="C11" s="15" t="s">
        <v>568</v>
      </c>
      <c r="D11" s="15" t="s">
        <v>1079</v>
      </c>
      <c r="E11" s="17">
        <v>60</v>
      </c>
      <c r="F11" s="17"/>
      <c r="G11" s="17"/>
    </row>
    <row r="12" ht="24.75" customHeight="1" spans="1:7">
      <c r="A12" s="15" t="s">
        <v>43</v>
      </c>
      <c r="B12" s="15" t="s">
        <v>1080</v>
      </c>
      <c r="C12" s="15" t="s">
        <v>577</v>
      </c>
      <c r="D12" s="15" t="s">
        <v>1079</v>
      </c>
      <c r="E12" s="17">
        <v>500</v>
      </c>
      <c r="F12" s="17"/>
      <c r="G12" s="17"/>
    </row>
    <row r="13" ht="24.75" customHeight="1" spans="1:7">
      <c r="A13" s="15" t="s">
        <v>43</v>
      </c>
      <c r="B13" s="15" t="s">
        <v>1080</v>
      </c>
      <c r="C13" s="15" t="s">
        <v>583</v>
      </c>
      <c r="D13" s="15" t="s">
        <v>1079</v>
      </c>
      <c r="E13" s="17">
        <v>200</v>
      </c>
      <c r="F13" s="17"/>
      <c r="G13" s="17"/>
    </row>
    <row r="14" ht="24.75" customHeight="1" spans="1:7">
      <c r="A14" s="15" t="s">
        <v>43</v>
      </c>
      <c r="B14" s="15" t="s">
        <v>1081</v>
      </c>
      <c r="C14" s="15" t="s">
        <v>607</v>
      </c>
      <c r="D14" s="15" t="s">
        <v>1079</v>
      </c>
      <c r="E14" s="17">
        <v>15</v>
      </c>
      <c r="F14" s="17"/>
      <c r="G14" s="17"/>
    </row>
    <row r="15" ht="24.75" customHeight="1" spans="1:7">
      <c r="A15" s="15" t="s">
        <v>43</v>
      </c>
      <c r="B15" s="15" t="s">
        <v>1082</v>
      </c>
      <c r="C15" s="15" t="s">
        <v>589</v>
      </c>
      <c r="D15" s="15" t="s">
        <v>1079</v>
      </c>
      <c r="E15" s="17">
        <v>75</v>
      </c>
      <c r="F15" s="17"/>
      <c r="G15" s="17"/>
    </row>
    <row r="16" ht="24.75" customHeight="1" spans="1:7">
      <c r="A16" s="15" t="s">
        <v>43</v>
      </c>
      <c r="B16" s="15" t="s">
        <v>1082</v>
      </c>
      <c r="C16" s="15" t="s">
        <v>585</v>
      </c>
      <c r="D16" s="15" t="s">
        <v>1079</v>
      </c>
      <c r="E16" s="17">
        <v>75</v>
      </c>
      <c r="F16" s="17"/>
      <c r="G16" s="17"/>
    </row>
    <row r="17" ht="24.75" customHeight="1" spans="1:7">
      <c r="A17" s="15" t="s">
        <v>43</v>
      </c>
      <c r="B17" s="15" t="s">
        <v>1082</v>
      </c>
      <c r="C17" s="15" t="s">
        <v>574</v>
      </c>
      <c r="D17" s="15" t="s">
        <v>1079</v>
      </c>
      <c r="E17" s="17">
        <v>275</v>
      </c>
      <c r="F17" s="17"/>
      <c r="G17" s="17"/>
    </row>
    <row r="18" ht="24.75" customHeight="1" spans="1:7">
      <c r="A18" s="15" t="s">
        <v>43</v>
      </c>
      <c r="B18" s="15" t="s">
        <v>1083</v>
      </c>
      <c r="C18" s="15" t="s">
        <v>571</v>
      </c>
      <c r="D18" s="15" t="s">
        <v>1084</v>
      </c>
      <c r="E18" s="17">
        <v>500</v>
      </c>
      <c r="F18" s="17"/>
      <c r="G18" s="17"/>
    </row>
    <row r="19" ht="24.75" customHeight="1" spans="1:7">
      <c r="A19" s="15" t="s">
        <v>43</v>
      </c>
      <c r="B19" s="15" t="s">
        <v>1083</v>
      </c>
      <c r="C19" s="15" t="s">
        <v>595</v>
      </c>
      <c r="D19" s="15" t="s">
        <v>1084</v>
      </c>
      <c r="E19" s="17">
        <v>100</v>
      </c>
      <c r="F19" s="17"/>
      <c r="G19" s="17"/>
    </row>
    <row r="20" ht="24.75" customHeight="1" spans="1:7">
      <c r="A20" s="15" t="s">
        <v>43</v>
      </c>
      <c r="B20" s="15" t="s">
        <v>1085</v>
      </c>
      <c r="C20" s="15" t="s">
        <v>587</v>
      </c>
      <c r="D20" s="15" t="s">
        <v>1084</v>
      </c>
      <c r="E20" s="17">
        <v>150</v>
      </c>
      <c r="F20" s="17"/>
      <c r="G20" s="17"/>
    </row>
    <row r="21" ht="24.75" customHeight="1" spans="1:7">
      <c r="A21" s="15" t="s">
        <v>46</v>
      </c>
      <c r="B21" s="15"/>
      <c r="C21" s="15"/>
      <c r="D21" s="15"/>
      <c r="E21" s="17">
        <v>1560</v>
      </c>
      <c r="F21" s="17"/>
      <c r="G21" s="17"/>
    </row>
    <row r="22" ht="24.75" customHeight="1" spans="1:7">
      <c r="A22" s="15" t="s">
        <v>46</v>
      </c>
      <c r="B22" s="15" t="s">
        <v>1080</v>
      </c>
      <c r="C22" s="15" t="s">
        <v>612</v>
      </c>
      <c r="D22" s="15" t="s">
        <v>1079</v>
      </c>
      <c r="E22" s="17">
        <v>1210</v>
      </c>
      <c r="F22" s="17"/>
      <c r="G22" s="17"/>
    </row>
    <row r="23" ht="24.75" customHeight="1" spans="1:7">
      <c r="A23" s="15" t="s">
        <v>46</v>
      </c>
      <c r="B23" s="15" t="s">
        <v>1080</v>
      </c>
      <c r="C23" s="15" t="s">
        <v>610</v>
      </c>
      <c r="D23" s="15" t="s">
        <v>1079</v>
      </c>
      <c r="E23" s="17">
        <v>35</v>
      </c>
      <c r="F23" s="17"/>
      <c r="G23" s="17"/>
    </row>
    <row r="24" ht="24.75" customHeight="1" spans="1:7">
      <c r="A24" s="15" t="s">
        <v>46</v>
      </c>
      <c r="B24" s="15" t="s">
        <v>1082</v>
      </c>
      <c r="C24" s="15" t="s">
        <v>618</v>
      </c>
      <c r="D24" s="15" t="s">
        <v>1079</v>
      </c>
      <c r="E24" s="17">
        <v>75</v>
      </c>
      <c r="F24" s="17"/>
      <c r="G24" s="17"/>
    </row>
    <row r="25" ht="24.75" customHeight="1" spans="1:7">
      <c r="A25" s="15" t="s">
        <v>46</v>
      </c>
      <c r="B25" s="15" t="s">
        <v>1082</v>
      </c>
      <c r="C25" s="15" t="s">
        <v>616</v>
      </c>
      <c r="D25" s="15" t="s">
        <v>1079</v>
      </c>
      <c r="E25" s="17">
        <v>240</v>
      </c>
      <c r="F25" s="17"/>
      <c r="G25" s="17"/>
    </row>
    <row r="26" ht="24.75" customHeight="1" spans="1:7">
      <c r="A26" s="15" t="s">
        <v>48</v>
      </c>
      <c r="B26" s="15"/>
      <c r="C26" s="15"/>
      <c r="D26" s="15"/>
      <c r="E26" s="17">
        <v>15</v>
      </c>
      <c r="F26" s="17"/>
      <c r="G26" s="17"/>
    </row>
    <row r="27" ht="24.75" customHeight="1" spans="1:7">
      <c r="A27" s="15" t="s">
        <v>48</v>
      </c>
      <c r="B27" s="15" t="s">
        <v>1082</v>
      </c>
      <c r="C27" s="15" t="s">
        <v>585</v>
      </c>
      <c r="D27" s="15" t="s">
        <v>1079</v>
      </c>
      <c r="E27" s="17">
        <v>5</v>
      </c>
      <c r="F27" s="17"/>
      <c r="G27" s="17"/>
    </row>
    <row r="28" ht="24.75" customHeight="1" spans="1:7">
      <c r="A28" s="15" t="s">
        <v>48</v>
      </c>
      <c r="B28" s="15" t="s">
        <v>1082</v>
      </c>
      <c r="C28" s="15" t="s">
        <v>626</v>
      </c>
      <c r="D28" s="15" t="s">
        <v>1079</v>
      </c>
      <c r="E28" s="17">
        <v>10</v>
      </c>
      <c r="F28" s="17"/>
      <c r="G28" s="17"/>
    </row>
    <row r="29" ht="18.75" customHeight="1" spans="1:7">
      <c r="A29" s="18" t="s">
        <v>29</v>
      </c>
      <c r="B29" s="19" t="s">
        <v>221</v>
      </c>
      <c r="C29" s="19"/>
      <c r="D29" s="20"/>
      <c r="E29" s="17">
        <v>3801</v>
      </c>
      <c r="F29" s="17"/>
      <c r="G29" s="17"/>
    </row>
  </sheetData>
  <mergeCells count="11">
    <mergeCell ref="A2:G2"/>
    <mergeCell ref="A3:D3"/>
    <mergeCell ref="E4:G4"/>
    <mergeCell ref="A29:D29"/>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1"/>
  <sheetViews>
    <sheetView workbookViewId="0">
      <selection activeCell="C33" sqref="C33:C39"/>
    </sheetView>
  </sheetViews>
  <sheetFormatPr defaultColWidth="9.14166666666667" defaultRowHeight="14.25" customHeight="1"/>
  <cols>
    <col min="1" max="1" width="30.425" customWidth="1"/>
    <col min="2" max="2" width="37.7"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2" t="s">
        <v>49</v>
      </c>
    </row>
    <row r="2" ht="28.5" customHeight="1" spans="1:17">
      <c r="A2" s="3" t="s">
        <v>50</v>
      </c>
      <c r="B2" s="3"/>
      <c r="C2" s="3"/>
      <c r="D2" s="3"/>
      <c r="E2" s="3"/>
      <c r="F2" s="3"/>
      <c r="G2" s="3"/>
      <c r="H2" s="3"/>
      <c r="I2" s="3"/>
      <c r="J2" s="3"/>
      <c r="K2" s="3"/>
      <c r="L2" s="3"/>
      <c r="M2" s="3"/>
      <c r="N2" s="3"/>
      <c r="O2" s="3"/>
      <c r="P2" s="3"/>
      <c r="Q2" s="3"/>
    </row>
    <row r="3" ht="15" customHeight="1" spans="1:17">
      <c r="A3" s="251" t="str">
        <f>"单位名称："&amp;"曲靖市林业和草原局"</f>
        <v>单位名称：曲靖市林业和草原局</v>
      </c>
      <c r="B3" s="252"/>
      <c r="C3" s="73"/>
      <c r="D3" s="6"/>
      <c r="E3" s="73"/>
      <c r="F3" s="6"/>
      <c r="G3" s="73"/>
      <c r="H3" s="6"/>
      <c r="I3" s="6"/>
      <c r="J3" s="6"/>
      <c r="K3" s="73"/>
      <c r="L3" s="6"/>
      <c r="M3" s="73"/>
      <c r="N3" s="73"/>
      <c r="O3" s="6"/>
      <c r="P3" s="6"/>
      <c r="Q3" s="309" t="s">
        <v>2</v>
      </c>
    </row>
    <row r="4" ht="17.25" customHeight="1" spans="1:17">
      <c r="A4" s="253" t="s">
        <v>51</v>
      </c>
      <c r="B4" s="254" t="s">
        <v>52</v>
      </c>
      <c r="C4" s="255" t="s">
        <v>29</v>
      </c>
      <c r="D4" s="256" t="s">
        <v>53</v>
      </c>
      <c r="E4" s="10"/>
      <c r="F4" s="256" t="s">
        <v>54</v>
      </c>
      <c r="G4" s="10"/>
      <c r="H4" s="257" t="s">
        <v>32</v>
      </c>
      <c r="I4" s="263" t="s">
        <v>33</v>
      </c>
      <c r="J4" s="254" t="s">
        <v>55</v>
      </c>
      <c r="K4" s="264" t="s">
        <v>34</v>
      </c>
      <c r="L4" s="256" t="s">
        <v>36</v>
      </c>
      <c r="M4" s="265"/>
      <c r="N4" s="265"/>
      <c r="O4" s="265"/>
      <c r="P4" s="265"/>
      <c r="Q4" s="269"/>
    </row>
    <row r="5" ht="26.25" customHeight="1" spans="1:17">
      <c r="A5" s="10"/>
      <c r="B5" s="258"/>
      <c r="C5" s="258"/>
      <c r="D5" s="258" t="s">
        <v>29</v>
      </c>
      <c r="E5" s="258" t="s">
        <v>56</v>
      </c>
      <c r="F5" s="258" t="s">
        <v>29</v>
      </c>
      <c r="G5" s="259" t="s">
        <v>56</v>
      </c>
      <c r="H5" s="258"/>
      <c r="I5" s="258"/>
      <c r="J5" s="258"/>
      <c r="K5" s="259"/>
      <c r="L5" s="258" t="s">
        <v>31</v>
      </c>
      <c r="M5" s="266" t="s">
        <v>57</v>
      </c>
      <c r="N5" s="266" t="s">
        <v>58</v>
      </c>
      <c r="O5" s="266" t="s">
        <v>59</v>
      </c>
      <c r="P5" s="266" t="s">
        <v>60</v>
      </c>
      <c r="Q5" s="266" t="s">
        <v>61</v>
      </c>
    </row>
    <row r="6" ht="16.5" customHeight="1" spans="1:17">
      <c r="A6" s="10">
        <v>1</v>
      </c>
      <c r="B6" s="258">
        <v>2</v>
      </c>
      <c r="C6" s="258">
        <v>3</v>
      </c>
      <c r="D6" s="258">
        <v>4</v>
      </c>
      <c r="E6" s="260">
        <v>5</v>
      </c>
      <c r="F6" s="261">
        <v>6</v>
      </c>
      <c r="G6" s="260">
        <v>7</v>
      </c>
      <c r="H6" s="261">
        <v>8</v>
      </c>
      <c r="I6" s="260">
        <v>9</v>
      </c>
      <c r="J6" s="260">
        <v>10</v>
      </c>
      <c r="K6" s="260">
        <v>11</v>
      </c>
      <c r="L6" s="260">
        <v>12</v>
      </c>
      <c r="M6" s="267">
        <v>13</v>
      </c>
      <c r="N6" s="268">
        <v>14</v>
      </c>
      <c r="O6" s="268">
        <v>15</v>
      </c>
      <c r="P6" s="268">
        <v>16</v>
      </c>
      <c r="Q6" s="268">
        <v>17</v>
      </c>
    </row>
    <row r="7" ht="19.5" customHeight="1" spans="1:17">
      <c r="A7" s="15" t="s">
        <v>62</v>
      </c>
      <c r="B7" s="15" t="s">
        <v>63</v>
      </c>
      <c r="C7" s="17">
        <v>572.407069</v>
      </c>
      <c r="D7" s="17">
        <v>572.407069</v>
      </c>
      <c r="E7" s="17">
        <v>572.407069</v>
      </c>
      <c r="F7" s="17"/>
      <c r="G7" s="17"/>
      <c r="H7" s="17">
        <v>572.407069</v>
      </c>
      <c r="I7" s="17"/>
      <c r="J7" s="17"/>
      <c r="K7" s="17"/>
      <c r="L7" s="17"/>
      <c r="M7" s="17"/>
      <c r="N7" s="17"/>
      <c r="O7" s="17"/>
      <c r="P7" s="17"/>
      <c r="Q7" s="17"/>
    </row>
    <row r="8" ht="19.5" customHeight="1" spans="1:17">
      <c r="A8" s="66" t="s">
        <v>64</v>
      </c>
      <c r="B8" s="66" t="s">
        <v>65</v>
      </c>
      <c r="C8" s="17">
        <v>538.028195</v>
      </c>
      <c r="D8" s="17">
        <v>538.028195</v>
      </c>
      <c r="E8" s="17">
        <v>538.028195</v>
      </c>
      <c r="F8" s="17"/>
      <c r="G8" s="17"/>
      <c r="H8" s="17">
        <v>538.028195</v>
      </c>
      <c r="I8" s="17"/>
      <c r="J8" s="17"/>
      <c r="K8" s="17"/>
      <c r="L8" s="17"/>
      <c r="M8" s="17"/>
      <c r="N8" s="17"/>
      <c r="O8" s="17"/>
      <c r="P8" s="17"/>
      <c r="Q8" s="17"/>
    </row>
    <row r="9" ht="19.5" customHeight="1" spans="1:17">
      <c r="A9" s="174" t="s">
        <v>66</v>
      </c>
      <c r="B9" s="174" t="s">
        <v>67</v>
      </c>
      <c r="C9" s="17">
        <v>54.139106</v>
      </c>
      <c r="D9" s="17">
        <v>54.139106</v>
      </c>
      <c r="E9" s="17">
        <v>54.139106</v>
      </c>
      <c r="F9" s="17"/>
      <c r="G9" s="17"/>
      <c r="H9" s="17">
        <v>54.139106</v>
      </c>
      <c r="I9" s="17"/>
      <c r="J9" s="17"/>
      <c r="K9" s="17"/>
      <c r="L9" s="17"/>
      <c r="M9" s="17"/>
      <c r="N9" s="17"/>
      <c r="O9" s="17"/>
      <c r="P9" s="17"/>
      <c r="Q9" s="17"/>
    </row>
    <row r="10" ht="19.5" customHeight="1" spans="1:17">
      <c r="A10" s="174" t="s">
        <v>68</v>
      </c>
      <c r="B10" s="174" t="s">
        <v>69</v>
      </c>
      <c r="C10" s="17">
        <v>28.056639</v>
      </c>
      <c r="D10" s="17">
        <v>28.056639</v>
      </c>
      <c r="E10" s="17">
        <v>28.056639</v>
      </c>
      <c r="F10" s="17"/>
      <c r="G10" s="17"/>
      <c r="H10" s="17">
        <v>28.056639</v>
      </c>
      <c r="I10" s="17"/>
      <c r="J10" s="17"/>
      <c r="K10" s="17"/>
      <c r="L10" s="17"/>
      <c r="M10" s="17"/>
      <c r="N10" s="17"/>
      <c r="O10" s="17"/>
      <c r="P10" s="17"/>
      <c r="Q10" s="17"/>
    </row>
    <row r="11" ht="19.5" customHeight="1" spans="1:17">
      <c r="A11" s="174" t="s">
        <v>70</v>
      </c>
      <c r="B11" s="174" t="s">
        <v>71</v>
      </c>
      <c r="C11" s="17">
        <v>455.83245</v>
      </c>
      <c r="D11" s="17">
        <v>455.83245</v>
      </c>
      <c r="E11" s="17">
        <v>455.83245</v>
      </c>
      <c r="F11" s="17"/>
      <c r="G11" s="17"/>
      <c r="H11" s="17">
        <v>455.83245</v>
      </c>
      <c r="I11" s="17"/>
      <c r="J11" s="17"/>
      <c r="K11" s="17"/>
      <c r="L11" s="17"/>
      <c r="M11" s="17"/>
      <c r="N11" s="17"/>
      <c r="O11" s="17"/>
      <c r="P11" s="17"/>
      <c r="Q11" s="17"/>
    </row>
    <row r="12" ht="19.5" customHeight="1" spans="1:17">
      <c r="A12" s="66" t="s">
        <v>72</v>
      </c>
      <c r="B12" s="66" t="s">
        <v>73</v>
      </c>
      <c r="C12" s="17">
        <v>20.054656</v>
      </c>
      <c r="D12" s="17">
        <v>20.054656</v>
      </c>
      <c r="E12" s="17">
        <v>20.054656</v>
      </c>
      <c r="F12" s="17"/>
      <c r="G12" s="17"/>
      <c r="H12" s="17">
        <v>20.054656</v>
      </c>
      <c r="I12" s="17"/>
      <c r="J12" s="17"/>
      <c r="K12" s="17"/>
      <c r="L12" s="17"/>
      <c r="M12" s="17"/>
      <c r="N12" s="17"/>
      <c r="O12" s="17"/>
      <c r="P12" s="17"/>
      <c r="Q12" s="17"/>
    </row>
    <row r="13" ht="19.5" customHeight="1" spans="1:17">
      <c r="A13" s="174" t="s">
        <v>74</v>
      </c>
      <c r="B13" s="174" t="s">
        <v>75</v>
      </c>
      <c r="C13" s="17">
        <v>20.054656</v>
      </c>
      <c r="D13" s="17">
        <v>20.054656</v>
      </c>
      <c r="E13" s="17">
        <v>20.054656</v>
      </c>
      <c r="F13" s="17"/>
      <c r="G13" s="17"/>
      <c r="H13" s="17">
        <v>20.054656</v>
      </c>
      <c r="I13" s="17"/>
      <c r="J13" s="17"/>
      <c r="K13" s="17"/>
      <c r="L13" s="17"/>
      <c r="M13" s="17"/>
      <c r="N13" s="17"/>
      <c r="O13" s="17"/>
      <c r="P13" s="17"/>
      <c r="Q13" s="17"/>
    </row>
    <row r="14" ht="19.5" customHeight="1" spans="1:17">
      <c r="A14" s="66" t="s">
        <v>76</v>
      </c>
      <c r="B14" s="66" t="s">
        <v>77</v>
      </c>
      <c r="C14" s="17">
        <v>14.324218</v>
      </c>
      <c r="D14" s="17">
        <v>14.324218</v>
      </c>
      <c r="E14" s="17">
        <v>14.324218</v>
      </c>
      <c r="F14" s="17"/>
      <c r="G14" s="17"/>
      <c r="H14" s="17">
        <v>14.324218</v>
      </c>
      <c r="I14" s="17"/>
      <c r="J14" s="17"/>
      <c r="K14" s="17"/>
      <c r="L14" s="17"/>
      <c r="M14" s="17"/>
      <c r="N14" s="17"/>
      <c r="O14" s="17"/>
      <c r="P14" s="17"/>
      <c r="Q14" s="17"/>
    </row>
    <row r="15" ht="19.5" customHeight="1" spans="1:17">
      <c r="A15" s="174" t="s">
        <v>78</v>
      </c>
      <c r="B15" s="174" t="s">
        <v>77</v>
      </c>
      <c r="C15" s="17">
        <v>14.324218</v>
      </c>
      <c r="D15" s="17">
        <v>14.324218</v>
      </c>
      <c r="E15" s="17">
        <v>14.324218</v>
      </c>
      <c r="F15" s="17"/>
      <c r="G15" s="17"/>
      <c r="H15" s="17">
        <v>14.324218</v>
      </c>
      <c r="I15" s="17"/>
      <c r="J15" s="17"/>
      <c r="K15" s="17"/>
      <c r="L15" s="17"/>
      <c r="M15" s="17"/>
      <c r="N15" s="17"/>
      <c r="O15" s="17"/>
      <c r="P15" s="17"/>
      <c r="Q15" s="17"/>
    </row>
    <row r="16" ht="19.5" customHeight="1" spans="1:17">
      <c r="A16" s="15" t="s">
        <v>79</v>
      </c>
      <c r="B16" s="15" t="s">
        <v>80</v>
      </c>
      <c r="C16" s="17">
        <v>227.18103</v>
      </c>
      <c r="D16" s="17">
        <v>227.18103</v>
      </c>
      <c r="E16" s="17">
        <v>227.18103</v>
      </c>
      <c r="F16" s="17"/>
      <c r="G16" s="17"/>
      <c r="H16" s="17">
        <v>227.18103</v>
      </c>
      <c r="I16" s="17"/>
      <c r="J16" s="17"/>
      <c r="K16" s="17"/>
      <c r="L16" s="17"/>
      <c r="M16" s="17"/>
      <c r="N16" s="17"/>
      <c r="O16" s="17"/>
      <c r="P16" s="17"/>
      <c r="Q16" s="17"/>
    </row>
    <row r="17" ht="19.5" customHeight="1" spans="1:17">
      <c r="A17" s="66" t="s">
        <v>81</v>
      </c>
      <c r="B17" s="66" t="s">
        <v>82</v>
      </c>
      <c r="C17" s="17">
        <v>227.18103</v>
      </c>
      <c r="D17" s="17">
        <v>227.18103</v>
      </c>
      <c r="E17" s="17">
        <v>227.18103</v>
      </c>
      <c r="F17" s="17"/>
      <c r="G17" s="17"/>
      <c r="H17" s="17">
        <v>227.18103</v>
      </c>
      <c r="I17" s="17"/>
      <c r="J17" s="17"/>
      <c r="K17" s="17"/>
      <c r="L17" s="17"/>
      <c r="M17" s="17"/>
      <c r="N17" s="17"/>
      <c r="O17" s="17"/>
      <c r="P17" s="17"/>
      <c r="Q17" s="17"/>
    </row>
    <row r="18" ht="19.5" customHeight="1" spans="1:17">
      <c r="A18" s="174" t="s">
        <v>83</v>
      </c>
      <c r="B18" s="174" t="s">
        <v>84</v>
      </c>
      <c r="C18" s="17">
        <v>72.807683</v>
      </c>
      <c r="D18" s="17">
        <v>72.807683</v>
      </c>
      <c r="E18" s="17">
        <v>72.807683</v>
      </c>
      <c r="F18" s="17"/>
      <c r="G18" s="17"/>
      <c r="H18" s="17">
        <v>72.807683</v>
      </c>
      <c r="I18" s="17"/>
      <c r="J18" s="17"/>
      <c r="K18" s="17"/>
      <c r="L18" s="17"/>
      <c r="M18" s="17"/>
      <c r="N18" s="17"/>
      <c r="O18" s="17"/>
      <c r="P18" s="17"/>
      <c r="Q18" s="17"/>
    </row>
    <row r="19" ht="19.5" customHeight="1" spans="1:17">
      <c r="A19" s="174" t="s">
        <v>85</v>
      </c>
      <c r="B19" s="174" t="s">
        <v>86</v>
      </c>
      <c r="C19" s="17">
        <v>103.426368</v>
      </c>
      <c r="D19" s="17">
        <v>103.426368</v>
      </c>
      <c r="E19" s="17">
        <v>103.426368</v>
      </c>
      <c r="F19" s="17"/>
      <c r="G19" s="17"/>
      <c r="H19" s="17">
        <v>103.426368</v>
      </c>
      <c r="I19" s="17"/>
      <c r="J19" s="17"/>
      <c r="K19" s="17"/>
      <c r="L19" s="17"/>
      <c r="M19" s="17"/>
      <c r="N19" s="17"/>
      <c r="O19" s="17"/>
      <c r="P19" s="17"/>
      <c r="Q19" s="17"/>
    </row>
    <row r="20" ht="19.5" customHeight="1" spans="1:17">
      <c r="A20" s="174" t="s">
        <v>87</v>
      </c>
      <c r="B20" s="174" t="s">
        <v>88</v>
      </c>
      <c r="C20" s="17">
        <v>28.669998</v>
      </c>
      <c r="D20" s="17">
        <v>28.669998</v>
      </c>
      <c r="E20" s="17">
        <v>28.669998</v>
      </c>
      <c r="F20" s="17"/>
      <c r="G20" s="17"/>
      <c r="H20" s="17">
        <v>28.669998</v>
      </c>
      <c r="I20" s="17"/>
      <c r="J20" s="17"/>
      <c r="K20" s="17"/>
      <c r="L20" s="17"/>
      <c r="M20" s="17"/>
      <c r="N20" s="17"/>
      <c r="O20" s="17"/>
      <c r="P20" s="17"/>
      <c r="Q20" s="17"/>
    </row>
    <row r="21" ht="19.5" customHeight="1" spans="1:17">
      <c r="A21" s="174" t="s">
        <v>89</v>
      </c>
      <c r="B21" s="174" t="s">
        <v>90</v>
      </c>
      <c r="C21" s="17">
        <v>22.276981</v>
      </c>
      <c r="D21" s="17">
        <v>22.276981</v>
      </c>
      <c r="E21" s="17">
        <v>22.276981</v>
      </c>
      <c r="F21" s="17"/>
      <c r="G21" s="17"/>
      <c r="H21" s="17">
        <v>22.276981</v>
      </c>
      <c r="I21" s="17"/>
      <c r="J21" s="17"/>
      <c r="K21" s="17"/>
      <c r="L21" s="17"/>
      <c r="M21" s="17"/>
      <c r="N21" s="17"/>
      <c r="O21" s="17"/>
      <c r="P21" s="17"/>
      <c r="Q21" s="17"/>
    </row>
    <row r="22" ht="19.5" customHeight="1" spans="1:17">
      <c r="A22" s="15" t="s">
        <v>91</v>
      </c>
      <c r="B22" s="15" t="s">
        <v>92</v>
      </c>
      <c r="C22" s="17">
        <f t="shared" ref="C22:H22" si="0">C23+C25+C29</f>
        <v>2261.95</v>
      </c>
      <c r="D22" s="17">
        <f t="shared" si="0"/>
        <v>0</v>
      </c>
      <c r="E22" s="17">
        <f t="shared" si="0"/>
        <v>0</v>
      </c>
      <c r="F22" s="17">
        <f t="shared" si="0"/>
        <v>2261.95</v>
      </c>
      <c r="G22" s="17">
        <f t="shared" si="0"/>
        <v>2261.95</v>
      </c>
      <c r="H22" s="17">
        <f t="shared" si="0"/>
        <v>2261.95</v>
      </c>
      <c r="I22" s="17"/>
      <c r="J22" s="17"/>
      <c r="K22" s="17"/>
      <c r="L22" s="17"/>
      <c r="M22" s="17"/>
      <c r="N22" s="17"/>
      <c r="O22" s="17"/>
      <c r="P22" s="17"/>
      <c r="Q22" s="17"/>
    </row>
    <row r="23" ht="19.5" customHeight="1" spans="1:17">
      <c r="A23" s="66" t="s">
        <v>93</v>
      </c>
      <c r="B23" s="66" t="s">
        <v>94</v>
      </c>
      <c r="C23" s="17">
        <v>113</v>
      </c>
      <c r="D23" s="17"/>
      <c r="E23" s="17"/>
      <c r="F23" s="17">
        <v>113</v>
      </c>
      <c r="G23" s="17">
        <v>113</v>
      </c>
      <c r="H23" s="17">
        <v>113</v>
      </c>
      <c r="I23" s="17"/>
      <c r="J23" s="17"/>
      <c r="K23" s="17"/>
      <c r="L23" s="17"/>
      <c r="M23" s="17"/>
      <c r="N23" s="17"/>
      <c r="O23" s="17"/>
      <c r="P23" s="17"/>
      <c r="Q23" s="17"/>
    </row>
    <row r="24" ht="19.5" customHeight="1" spans="1:17">
      <c r="A24" s="174" t="s">
        <v>95</v>
      </c>
      <c r="B24" s="174" t="s">
        <v>96</v>
      </c>
      <c r="C24" s="17">
        <v>113</v>
      </c>
      <c r="D24" s="17"/>
      <c r="E24" s="17"/>
      <c r="F24" s="17">
        <v>113</v>
      </c>
      <c r="G24" s="17">
        <v>113</v>
      </c>
      <c r="H24" s="17">
        <v>113</v>
      </c>
      <c r="I24" s="17"/>
      <c r="J24" s="17"/>
      <c r="K24" s="17"/>
      <c r="L24" s="17"/>
      <c r="M24" s="17"/>
      <c r="N24" s="17"/>
      <c r="O24" s="17"/>
      <c r="P24" s="17"/>
      <c r="Q24" s="17"/>
    </row>
    <row r="25" ht="19.5" customHeight="1" spans="1:17">
      <c r="A25" s="66" t="s">
        <v>97</v>
      </c>
      <c r="B25" s="66" t="s">
        <v>98</v>
      </c>
      <c r="C25" s="17">
        <v>530.96</v>
      </c>
      <c r="D25" s="17"/>
      <c r="E25" s="17"/>
      <c r="F25" s="17">
        <v>530.96</v>
      </c>
      <c r="G25" s="17">
        <v>530.96</v>
      </c>
      <c r="H25" s="17">
        <v>530.96</v>
      </c>
      <c r="I25" s="17"/>
      <c r="J25" s="17"/>
      <c r="K25" s="17"/>
      <c r="L25" s="17"/>
      <c r="M25" s="17"/>
      <c r="N25" s="17"/>
      <c r="O25" s="17"/>
      <c r="P25" s="17"/>
      <c r="Q25" s="17"/>
    </row>
    <row r="26" ht="19.5" customHeight="1" spans="1:17">
      <c r="A26" s="174" t="s">
        <v>99</v>
      </c>
      <c r="B26" s="174" t="s">
        <v>100</v>
      </c>
      <c r="C26" s="17">
        <v>254.56</v>
      </c>
      <c r="D26" s="17"/>
      <c r="E26" s="17"/>
      <c r="F26" s="17">
        <v>254.56</v>
      </c>
      <c r="G26" s="17">
        <v>254.56</v>
      </c>
      <c r="H26" s="17">
        <v>254.56</v>
      </c>
      <c r="I26" s="17"/>
      <c r="J26" s="17"/>
      <c r="K26" s="17"/>
      <c r="L26" s="17"/>
      <c r="M26" s="17"/>
      <c r="N26" s="17"/>
      <c r="O26" s="17"/>
      <c r="P26" s="17"/>
      <c r="Q26" s="17"/>
    </row>
    <row r="27" ht="19.5" customHeight="1" spans="1:17">
      <c r="A27" s="174" t="s">
        <v>101</v>
      </c>
      <c r="B27" s="174" t="s">
        <v>102</v>
      </c>
      <c r="C27" s="17">
        <v>36.4</v>
      </c>
      <c r="D27" s="17"/>
      <c r="E27" s="17"/>
      <c r="F27" s="17">
        <v>36.4</v>
      </c>
      <c r="G27" s="17">
        <v>36.4</v>
      </c>
      <c r="H27" s="17">
        <v>36.4</v>
      </c>
      <c r="I27" s="17"/>
      <c r="J27" s="17"/>
      <c r="K27" s="17"/>
      <c r="L27" s="17"/>
      <c r="M27" s="17"/>
      <c r="N27" s="17"/>
      <c r="O27" s="17"/>
      <c r="P27" s="17"/>
      <c r="Q27" s="17"/>
    </row>
    <row r="28" ht="19.5" customHeight="1" spans="1:17">
      <c r="A28" s="174" t="s">
        <v>103</v>
      </c>
      <c r="B28" s="174" t="s">
        <v>104</v>
      </c>
      <c r="C28" s="17">
        <v>240</v>
      </c>
      <c r="D28" s="17"/>
      <c r="E28" s="17"/>
      <c r="F28" s="17">
        <v>240</v>
      </c>
      <c r="G28" s="17">
        <v>240</v>
      </c>
      <c r="H28" s="17">
        <v>240</v>
      </c>
      <c r="I28" s="17"/>
      <c r="J28" s="17"/>
      <c r="K28" s="17"/>
      <c r="L28" s="17"/>
      <c r="M28" s="17"/>
      <c r="N28" s="17"/>
      <c r="O28" s="17"/>
      <c r="P28" s="17"/>
      <c r="Q28" s="17"/>
    </row>
    <row r="29" ht="19.5" customHeight="1" spans="1:17">
      <c r="A29" s="66" t="s">
        <v>105</v>
      </c>
      <c r="B29" s="66" t="s">
        <v>106</v>
      </c>
      <c r="C29" s="17">
        <v>1617.99</v>
      </c>
      <c r="D29" s="17"/>
      <c r="E29" s="17"/>
      <c r="F29" s="17">
        <v>1617.99</v>
      </c>
      <c r="G29" s="17">
        <v>1617.99</v>
      </c>
      <c r="H29" s="17">
        <v>1617.99</v>
      </c>
      <c r="I29" s="17"/>
      <c r="J29" s="17"/>
      <c r="K29" s="17"/>
      <c r="L29" s="17"/>
      <c r="M29" s="17"/>
      <c r="N29" s="17"/>
      <c r="O29" s="17"/>
      <c r="P29" s="17"/>
      <c r="Q29" s="17"/>
    </row>
    <row r="30" ht="19.5" customHeight="1" spans="1:17">
      <c r="A30" s="174" t="s">
        <v>107</v>
      </c>
      <c r="B30" s="174" t="s">
        <v>106</v>
      </c>
      <c r="C30" s="17">
        <v>1617.99</v>
      </c>
      <c r="D30" s="17"/>
      <c r="E30" s="17"/>
      <c r="F30" s="17">
        <v>1617.99</v>
      </c>
      <c r="G30" s="17">
        <v>1617.99</v>
      </c>
      <c r="H30" s="17">
        <v>1617.99</v>
      </c>
      <c r="I30" s="17"/>
      <c r="J30" s="17"/>
      <c r="K30" s="17"/>
      <c r="L30" s="17"/>
      <c r="M30" s="17"/>
      <c r="N30" s="17"/>
      <c r="O30" s="17"/>
      <c r="P30" s="17"/>
      <c r="Q30" s="17"/>
    </row>
    <row r="31" ht="19.5" customHeight="1" spans="1:17">
      <c r="A31" s="15" t="s">
        <v>108</v>
      </c>
      <c r="B31" s="15" t="s">
        <v>109</v>
      </c>
      <c r="C31" s="17">
        <f t="shared" ref="C31:H31" si="1">C32+C40+C42</f>
        <v>6284.086001</v>
      </c>
      <c r="D31" s="17">
        <f t="shared" si="1"/>
        <v>3482.736001</v>
      </c>
      <c r="E31" s="17">
        <f t="shared" si="1"/>
        <v>3482.736001</v>
      </c>
      <c r="F31" s="17">
        <f t="shared" si="1"/>
        <v>2801.35</v>
      </c>
      <c r="G31" s="17">
        <f t="shared" si="1"/>
        <v>2801.35</v>
      </c>
      <c r="H31" s="17">
        <f t="shared" si="1"/>
        <v>6284.086001</v>
      </c>
      <c r="I31" s="17"/>
      <c r="J31" s="17"/>
      <c r="K31" s="17"/>
      <c r="L31" s="17"/>
      <c r="M31" s="17"/>
      <c r="N31" s="17"/>
      <c r="O31" s="17"/>
      <c r="P31" s="17"/>
      <c r="Q31" s="17"/>
    </row>
    <row r="32" ht="19.5" customHeight="1" spans="1:17">
      <c r="A32" s="66" t="s">
        <v>110</v>
      </c>
      <c r="B32" s="66" t="s">
        <v>111</v>
      </c>
      <c r="C32" s="17">
        <f>SUM(C33:C39)</f>
        <v>5971.086001</v>
      </c>
      <c r="D32" s="17">
        <v>3482.736001</v>
      </c>
      <c r="E32" s="17">
        <v>3482.736001</v>
      </c>
      <c r="F32" s="17">
        <f>SUM(F33:F39)</f>
        <v>2488.35</v>
      </c>
      <c r="G32" s="17">
        <f>SUM(G33:G39)</f>
        <v>2488.35</v>
      </c>
      <c r="H32" s="17">
        <f>SUM(H33:H39)</f>
        <v>5971.086001</v>
      </c>
      <c r="I32" s="17"/>
      <c r="J32" s="17"/>
      <c r="K32" s="17"/>
      <c r="L32" s="17"/>
      <c r="M32" s="17"/>
      <c r="N32" s="17"/>
      <c r="O32" s="17"/>
      <c r="P32" s="17"/>
      <c r="Q32" s="17"/>
    </row>
    <row r="33" ht="19.5" customHeight="1" spans="1:17">
      <c r="A33" s="174" t="s">
        <v>112</v>
      </c>
      <c r="B33" s="174" t="s">
        <v>113</v>
      </c>
      <c r="C33" s="17">
        <v>647.147846</v>
      </c>
      <c r="D33" s="17">
        <v>647.147846</v>
      </c>
      <c r="E33" s="17">
        <v>647.147846</v>
      </c>
      <c r="F33" s="17"/>
      <c r="G33" s="17"/>
      <c r="H33" s="17">
        <v>647.147846</v>
      </c>
      <c r="I33" s="17"/>
      <c r="J33" s="17"/>
      <c r="K33" s="17"/>
      <c r="L33" s="17"/>
      <c r="M33" s="17"/>
      <c r="N33" s="17"/>
      <c r="O33" s="17"/>
      <c r="P33" s="17"/>
      <c r="Q33" s="17"/>
    </row>
    <row r="34" ht="19.5" customHeight="1" spans="1:17">
      <c r="A34" s="174" t="s">
        <v>114</v>
      </c>
      <c r="B34" s="174" t="s">
        <v>115</v>
      </c>
      <c r="C34" s="17">
        <v>2819.588155</v>
      </c>
      <c r="D34" s="17">
        <v>2819.588155</v>
      </c>
      <c r="E34" s="17">
        <v>2819.588155</v>
      </c>
      <c r="F34" s="17"/>
      <c r="G34" s="17"/>
      <c r="H34" s="17">
        <v>2819.588155</v>
      </c>
      <c r="I34" s="17"/>
      <c r="J34" s="17"/>
      <c r="K34" s="17"/>
      <c r="L34" s="17"/>
      <c r="M34" s="17"/>
      <c r="N34" s="17"/>
      <c r="O34" s="17"/>
      <c r="P34" s="17"/>
      <c r="Q34" s="17"/>
    </row>
    <row r="35" ht="19.5" customHeight="1" spans="1:17">
      <c r="A35" s="174" t="s">
        <v>116</v>
      </c>
      <c r="B35" s="174" t="s">
        <v>117</v>
      </c>
      <c r="C35" s="17">
        <v>60</v>
      </c>
      <c r="D35" s="17"/>
      <c r="E35" s="17"/>
      <c r="F35" s="17">
        <v>60</v>
      </c>
      <c r="G35" s="17">
        <v>60</v>
      </c>
      <c r="H35" s="17">
        <v>60</v>
      </c>
      <c r="I35" s="17"/>
      <c r="J35" s="17"/>
      <c r="K35" s="17"/>
      <c r="L35" s="17"/>
      <c r="M35" s="17"/>
      <c r="N35" s="17"/>
      <c r="O35" s="17"/>
      <c r="P35" s="17"/>
      <c r="Q35" s="17"/>
    </row>
    <row r="36" ht="19.5" customHeight="1" spans="1:17">
      <c r="A36" s="174" t="s">
        <v>118</v>
      </c>
      <c r="B36" s="174" t="s">
        <v>119</v>
      </c>
      <c r="C36" s="17">
        <v>30</v>
      </c>
      <c r="D36" s="17"/>
      <c r="E36" s="17"/>
      <c r="F36" s="17">
        <v>30</v>
      </c>
      <c r="G36" s="17">
        <v>30</v>
      </c>
      <c r="H36" s="17">
        <v>30</v>
      </c>
      <c r="I36" s="17"/>
      <c r="J36" s="17"/>
      <c r="K36" s="17"/>
      <c r="L36" s="17"/>
      <c r="M36" s="17"/>
      <c r="N36" s="17"/>
      <c r="O36" s="17"/>
      <c r="P36" s="17"/>
      <c r="Q36" s="17"/>
    </row>
    <row r="37" ht="19.5" customHeight="1" spans="1:17">
      <c r="A37" s="174" t="s">
        <v>120</v>
      </c>
      <c r="B37" s="174" t="s">
        <v>121</v>
      </c>
      <c r="C37" s="17">
        <v>100</v>
      </c>
      <c r="D37" s="17"/>
      <c r="E37" s="17"/>
      <c r="F37" s="17">
        <v>100</v>
      </c>
      <c r="G37" s="17">
        <v>100</v>
      </c>
      <c r="H37" s="17">
        <v>100</v>
      </c>
      <c r="I37" s="17"/>
      <c r="J37" s="17"/>
      <c r="K37" s="17"/>
      <c r="L37" s="17"/>
      <c r="M37" s="17"/>
      <c r="N37" s="17"/>
      <c r="O37" s="17"/>
      <c r="P37" s="17"/>
      <c r="Q37" s="17"/>
    </row>
    <row r="38" ht="19.5" customHeight="1" spans="1:17">
      <c r="A38" s="174" t="s">
        <v>122</v>
      </c>
      <c r="B38" s="174" t="s">
        <v>123</v>
      </c>
      <c r="C38" s="17">
        <v>626.56</v>
      </c>
      <c r="D38" s="17"/>
      <c r="E38" s="17"/>
      <c r="F38" s="17">
        <v>626.56</v>
      </c>
      <c r="G38" s="17">
        <v>626.56</v>
      </c>
      <c r="H38" s="17">
        <v>626.56</v>
      </c>
      <c r="I38" s="17"/>
      <c r="J38" s="17"/>
      <c r="K38" s="17"/>
      <c r="L38" s="17"/>
      <c r="M38" s="17"/>
      <c r="N38" s="17"/>
      <c r="O38" s="17"/>
      <c r="P38" s="17"/>
      <c r="Q38" s="17"/>
    </row>
    <row r="39" ht="19.5" customHeight="1" spans="1:17">
      <c r="A39" s="174" t="s">
        <v>124</v>
      </c>
      <c r="B39" s="174" t="s">
        <v>125</v>
      </c>
      <c r="C39" s="17">
        <f>H39</f>
        <v>1687.79</v>
      </c>
      <c r="D39" s="17">
        <v>16</v>
      </c>
      <c r="E39" s="17">
        <v>16</v>
      </c>
      <c r="F39" s="17">
        <v>1671.79</v>
      </c>
      <c r="G39" s="17">
        <v>1671.79</v>
      </c>
      <c r="H39" s="17">
        <f>G39+D39</f>
        <v>1687.79</v>
      </c>
      <c r="I39" s="17"/>
      <c r="J39" s="17"/>
      <c r="K39" s="17"/>
      <c r="L39" s="17"/>
      <c r="M39" s="17"/>
      <c r="N39" s="17"/>
      <c r="O39" s="17"/>
      <c r="P39" s="17"/>
      <c r="Q39" s="17"/>
    </row>
    <row r="40" ht="19.5" customHeight="1" spans="1:17">
      <c r="A40" s="66" t="s">
        <v>126</v>
      </c>
      <c r="B40" s="66" t="s">
        <v>127</v>
      </c>
      <c r="C40" s="17">
        <v>73</v>
      </c>
      <c r="D40" s="17"/>
      <c r="E40" s="17"/>
      <c r="F40" s="17">
        <v>73</v>
      </c>
      <c r="G40" s="17">
        <v>73</v>
      </c>
      <c r="H40" s="17">
        <v>73</v>
      </c>
      <c r="I40" s="17"/>
      <c r="J40" s="17"/>
      <c r="K40" s="17"/>
      <c r="L40" s="17"/>
      <c r="M40" s="17"/>
      <c r="N40" s="17"/>
      <c r="O40" s="17"/>
      <c r="P40" s="17"/>
      <c r="Q40" s="17"/>
    </row>
    <row r="41" ht="19.5" customHeight="1" spans="1:17">
      <c r="A41" s="174" t="s">
        <v>128</v>
      </c>
      <c r="B41" s="174" t="s">
        <v>129</v>
      </c>
      <c r="C41" s="17">
        <v>73</v>
      </c>
      <c r="D41" s="17"/>
      <c r="E41" s="17"/>
      <c r="F41" s="17">
        <v>73</v>
      </c>
      <c r="G41" s="17">
        <v>73</v>
      </c>
      <c r="H41" s="17">
        <v>73</v>
      </c>
      <c r="I41" s="17"/>
      <c r="J41" s="17"/>
      <c r="K41" s="17"/>
      <c r="L41" s="17"/>
      <c r="M41" s="17"/>
      <c r="N41" s="17"/>
      <c r="O41" s="17"/>
      <c r="P41" s="17"/>
      <c r="Q41" s="17"/>
    </row>
    <row r="42" ht="19.5" customHeight="1" spans="1:17">
      <c r="A42" s="66" t="s">
        <v>130</v>
      </c>
      <c r="B42" s="66" t="s">
        <v>131</v>
      </c>
      <c r="C42" s="17">
        <v>240</v>
      </c>
      <c r="D42" s="17"/>
      <c r="E42" s="17"/>
      <c r="F42" s="17">
        <v>240</v>
      </c>
      <c r="G42" s="17">
        <v>240</v>
      </c>
      <c r="H42" s="17">
        <v>240</v>
      </c>
      <c r="I42" s="17"/>
      <c r="J42" s="17"/>
      <c r="K42" s="17"/>
      <c r="L42" s="17"/>
      <c r="M42" s="17"/>
      <c r="N42" s="17"/>
      <c r="O42" s="17"/>
      <c r="P42" s="17"/>
      <c r="Q42" s="17"/>
    </row>
    <row r="43" ht="19.5" customHeight="1" spans="1:17">
      <c r="A43" s="174" t="s">
        <v>132</v>
      </c>
      <c r="B43" s="174" t="s">
        <v>131</v>
      </c>
      <c r="C43" s="17">
        <v>240</v>
      </c>
      <c r="D43" s="17"/>
      <c r="E43" s="17"/>
      <c r="F43" s="17">
        <v>240</v>
      </c>
      <c r="G43" s="17">
        <v>240</v>
      </c>
      <c r="H43" s="17">
        <v>240</v>
      </c>
      <c r="I43" s="17"/>
      <c r="J43" s="17"/>
      <c r="K43" s="17"/>
      <c r="L43" s="17"/>
      <c r="M43" s="17"/>
      <c r="N43" s="17"/>
      <c r="O43" s="17"/>
      <c r="P43" s="17"/>
      <c r="Q43" s="17"/>
    </row>
    <row r="44" ht="19.5" customHeight="1" spans="1:17">
      <c r="A44" s="15" t="s">
        <v>133</v>
      </c>
      <c r="B44" s="15" t="s">
        <v>134</v>
      </c>
      <c r="C44" s="17">
        <v>429.019536</v>
      </c>
      <c r="D44" s="17">
        <v>429.019536</v>
      </c>
      <c r="E44" s="17">
        <v>429.019536</v>
      </c>
      <c r="F44" s="17"/>
      <c r="G44" s="17"/>
      <c r="H44" s="17">
        <v>429.019536</v>
      </c>
      <c r="I44" s="17"/>
      <c r="J44" s="17"/>
      <c r="K44" s="17"/>
      <c r="L44" s="17"/>
      <c r="M44" s="17"/>
      <c r="N44" s="17"/>
      <c r="O44" s="17"/>
      <c r="P44" s="17"/>
      <c r="Q44" s="17"/>
    </row>
    <row r="45" ht="19.5" customHeight="1" spans="1:17">
      <c r="A45" s="66" t="s">
        <v>135</v>
      </c>
      <c r="B45" s="66" t="s">
        <v>136</v>
      </c>
      <c r="C45" s="17">
        <v>429.019536</v>
      </c>
      <c r="D45" s="17">
        <v>429.019536</v>
      </c>
      <c r="E45" s="17">
        <v>429.019536</v>
      </c>
      <c r="F45" s="17"/>
      <c r="G45" s="17"/>
      <c r="H45" s="17">
        <v>429.019536</v>
      </c>
      <c r="I45" s="17"/>
      <c r="J45" s="17"/>
      <c r="K45" s="17"/>
      <c r="L45" s="17"/>
      <c r="M45" s="17"/>
      <c r="N45" s="17"/>
      <c r="O45" s="17"/>
      <c r="P45" s="17"/>
      <c r="Q45" s="17"/>
    </row>
    <row r="46" ht="19.5" customHeight="1" spans="1:17">
      <c r="A46" s="174" t="s">
        <v>137</v>
      </c>
      <c r="B46" s="174" t="s">
        <v>138</v>
      </c>
      <c r="C46" s="17">
        <v>429.019536</v>
      </c>
      <c r="D46" s="17">
        <v>429.019536</v>
      </c>
      <c r="E46" s="17">
        <v>429.019536</v>
      </c>
      <c r="F46" s="17"/>
      <c r="G46" s="17"/>
      <c r="H46" s="17">
        <v>429.019536</v>
      </c>
      <c r="I46" s="17"/>
      <c r="J46" s="17"/>
      <c r="K46" s="17"/>
      <c r="L46" s="17"/>
      <c r="M46" s="17"/>
      <c r="N46" s="17"/>
      <c r="O46" s="17"/>
      <c r="P46" s="17"/>
      <c r="Q46" s="17"/>
    </row>
    <row r="47" ht="19.5" customHeight="1" spans="1:17">
      <c r="A47" s="15" t="s">
        <v>139</v>
      </c>
      <c r="B47" s="15" t="s">
        <v>140</v>
      </c>
      <c r="C47" s="17">
        <v>10596.24</v>
      </c>
      <c r="D47" s="17"/>
      <c r="E47" s="17"/>
      <c r="F47" s="17">
        <v>10596.24</v>
      </c>
      <c r="G47" s="17">
        <v>10596.24</v>
      </c>
      <c r="H47" s="17">
        <v>10596.24</v>
      </c>
      <c r="I47" s="17"/>
      <c r="J47" s="17"/>
      <c r="K47" s="17"/>
      <c r="L47" s="17"/>
      <c r="M47" s="17"/>
      <c r="N47" s="17"/>
      <c r="O47" s="17"/>
      <c r="P47" s="17"/>
      <c r="Q47" s="17"/>
    </row>
    <row r="48" ht="19.5" customHeight="1" spans="1:17">
      <c r="A48" s="66" t="s">
        <v>141</v>
      </c>
      <c r="B48" s="66" t="s">
        <v>142</v>
      </c>
      <c r="C48" s="17">
        <v>10596.24</v>
      </c>
      <c r="D48" s="17"/>
      <c r="E48" s="17"/>
      <c r="F48" s="17">
        <v>10596.24</v>
      </c>
      <c r="G48" s="17">
        <v>10596.24</v>
      </c>
      <c r="H48" s="17">
        <v>10596.24</v>
      </c>
      <c r="I48" s="17"/>
      <c r="J48" s="17"/>
      <c r="K48" s="17"/>
      <c r="L48" s="17"/>
      <c r="M48" s="17"/>
      <c r="N48" s="17"/>
      <c r="O48" s="17"/>
      <c r="P48" s="17"/>
      <c r="Q48" s="17"/>
    </row>
    <row r="49" ht="19.5" customHeight="1" spans="1:17">
      <c r="A49" s="174" t="s">
        <v>143</v>
      </c>
      <c r="B49" s="174" t="s">
        <v>144</v>
      </c>
      <c r="C49" s="17">
        <v>7164.25</v>
      </c>
      <c r="D49" s="17"/>
      <c r="E49" s="17"/>
      <c r="F49" s="17">
        <v>7164.25</v>
      </c>
      <c r="G49" s="17">
        <v>7164.25</v>
      </c>
      <c r="H49" s="17">
        <v>7164.25</v>
      </c>
      <c r="I49" s="17"/>
      <c r="J49" s="17"/>
      <c r="K49" s="17"/>
      <c r="L49" s="17"/>
      <c r="M49" s="17"/>
      <c r="N49" s="17"/>
      <c r="O49" s="17"/>
      <c r="P49" s="17"/>
      <c r="Q49" s="17"/>
    </row>
    <row r="50" ht="19.5" customHeight="1" spans="1:17">
      <c r="A50" s="174" t="s">
        <v>145</v>
      </c>
      <c r="B50" s="174" t="s">
        <v>146</v>
      </c>
      <c r="C50" s="17">
        <v>3431.99</v>
      </c>
      <c r="D50" s="17"/>
      <c r="E50" s="17"/>
      <c r="F50" s="17">
        <v>3431.99</v>
      </c>
      <c r="G50" s="17">
        <v>3431.99</v>
      </c>
      <c r="H50" s="17">
        <v>3431.99</v>
      </c>
      <c r="I50" s="17"/>
      <c r="J50" s="17"/>
      <c r="K50" s="17"/>
      <c r="L50" s="17"/>
      <c r="M50" s="17"/>
      <c r="N50" s="17"/>
      <c r="O50" s="17"/>
      <c r="P50" s="17"/>
      <c r="Q50" s="17"/>
    </row>
    <row r="51" ht="17.25" customHeight="1" spans="1:17">
      <c r="A51" s="262" t="s">
        <v>147</v>
      </c>
      <c r="B51" s="263" t="s">
        <v>147</v>
      </c>
      <c r="C51" s="17">
        <f t="shared" ref="C51:H51" si="2">C47+C44+C31+C22+C16+C7</f>
        <v>20370.883636</v>
      </c>
      <c r="D51" s="17">
        <f t="shared" si="2"/>
        <v>4711.343636</v>
      </c>
      <c r="E51" s="17">
        <f t="shared" si="2"/>
        <v>4711.343636</v>
      </c>
      <c r="F51" s="17">
        <f t="shared" si="2"/>
        <v>15659.54</v>
      </c>
      <c r="G51" s="17">
        <f t="shared" si="2"/>
        <v>15659.54</v>
      </c>
      <c r="H51" s="17">
        <f t="shared" si="2"/>
        <v>20370.883636</v>
      </c>
      <c r="I51" s="17"/>
      <c r="J51" s="17"/>
      <c r="K51" s="17"/>
      <c r="L51" s="17"/>
      <c r="M51" s="17"/>
      <c r="N51" s="17"/>
      <c r="O51" s="17"/>
      <c r="P51" s="17"/>
      <c r="Q51" s="17"/>
    </row>
  </sheetData>
  <mergeCells count="13">
    <mergeCell ref="A2:Q2"/>
    <mergeCell ref="A3:N3"/>
    <mergeCell ref="D4:E4"/>
    <mergeCell ref="F4:G4"/>
    <mergeCell ref="L4:Q4"/>
    <mergeCell ref="A51:B51"/>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A3" sqref="A3:B3"/>
    </sheetView>
  </sheetViews>
  <sheetFormatPr defaultColWidth="8.88333333333333" defaultRowHeight="14.25" customHeight="1" outlineLevelCol="3"/>
  <cols>
    <col min="1" max="1" width="49.2833333333333" style="226" customWidth="1"/>
    <col min="2" max="2" width="38.8416666666667" style="226" customWidth="1"/>
    <col min="3" max="3" width="48.575" style="226" customWidth="1"/>
    <col min="4" max="4" width="36.425" style="226" customWidth="1"/>
    <col min="5" max="5" width="9.13333333333333" style="225" customWidth="1"/>
    <col min="6" max="256" width="9.13333333333333" style="225"/>
    <col min="257" max="16384" width="8.88333333333333" style="225"/>
  </cols>
  <sheetData>
    <row r="1" s="225" customFormat="1" customHeight="1" spans="1:4">
      <c r="A1" s="227"/>
      <c r="B1" s="227"/>
      <c r="C1" s="227"/>
      <c r="D1" s="228" t="s">
        <v>148</v>
      </c>
    </row>
    <row r="2" s="225" customFormat="1" ht="31.5" customHeight="1" spans="1:4">
      <c r="A2" s="229" t="s">
        <v>149</v>
      </c>
      <c r="B2" s="230"/>
      <c r="C2" s="230"/>
      <c r="D2" s="230"/>
    </row>
    <row r="3" s="225" customFormat="1" ht="17.25" customHeight="1" spans="1:4">
      <c r="A3" s="197" t="s">
        <v>150</v>
      </c>
      <c r="B3" s="231"/>
      <c r="C3" s="231"/>
      <c r="D3" s="232" t="s">
        <v>26</v>
      </c>
    </row>
    <row r="4" s="225" customFormat="1" ht="19.5" customHeight="1" spans="1:4">
      <c r="A4" s="233" t="s">
        <v>3</v>
      </c>
      <c r="B4" s="234"/>
      <c r="C4" s="233" t="s">
        <v>4</v>
      </c>
      <c r="D4" s="234"/>
    </row>
    <row r="5" s="225" customFormat="1" ht="21.75" customHeight="1" spans="1:4">
      <c r="A5" s="235" t="s">
        <v>5</v>
      </c>
      <c r="B5" s="236" t="s">
        <v>6</v>
      </c>
      <c r="C5" s="235" t="s">
        <v>151</v>
      </c>
      <c r="D5" s="236" t="s">
        <v>6</v>
      </c>
    </row>
    <row r="6" s="225" customFormat="1" ht="17.25" customHeight="1" spans="1:4">
      <c r="A6" s="237"/>
      <c r="B6" s="238"/>
      <c r="C6" s="237"/>
      <c r="D6" s="238"/>
    </row>
    <row r="7" s="225" customFormat="1" ht="17.25" customHeight="1" spans="1:4">
      <c r="A7" s="239" t="s">
        <v>152</v>
      </c>
      <c r="B7" s="204">
        <v>20056.543636</v>
      </c>
      <c r="C7" s="240" t="s">
        <v>153</v>
      </c>
      <c r="D7" s="204">
        <v>20056.543636</v>
      </c>
    </row>
    <row r="8" s="225" customFormat="1" ht="17.25" customHeight="1" spans="1:4">
      <c r="A8" s="241" t="s">
        <v>154</v>
      </c>
      <c r="B8" s="204">
        <v>20056.543636</v>
      </c>
      <c r="C8" s="240" t="s">
        <v>155</v>
      </c>
      <c r="D8" s="242"/>
    </row>
    <row r="9" s="225" customFormat="1" ht="17.25" customHeight="1" spans="1:4">
      <c r="A9" s="241" t="s">
        <v>156</v>
      </c>
      <c r="B9" s="243"/>
      <c r="C9" s="240" t="s">
        <v>157</v>
      </c>
      <c r="D9" s="204">
        <v>572.407069</v>
      </c>
    </row>
    <row r="10" s="225" customFormat="1" ht="17.25" customHeight="1" spans="1:4">
      <c r="A10" s="241" t="s">
        <v>158</v>
      </c>
      <c r="B10" s="243"/>
      <c r="C10" s="240" t="s">
        <v>159</v>
      </c>
      <c r="D10" s="204">
        <v>227.18103</v>
      </c>
    </row>
    <row r="11" s="225" customFormat="1" ht="17.25" customHeight="1" spans="1:4">
      <c r="A11" s="241" t="s">
        <v>160</v>
      </c>
      <c r="B11" s="204">
        <v>314.34</v>
      </c>
      <c r="C11" s="240" t="s">
        <v>161</v>
      </c>
      <c r="D11" s="204">
        <v>2128.96</v>
      </c>
    </row>
    <row r="12" s="225" customFormat="1" ht="17.25" customHeight="1" spans="1:4">
      <c r="A12" s="241" t="s">
        <v>154</v>
      </c>
      <c r="B12" s="204">
        <v>314.34</v>
      </c>
      <c r="C12" s="240" t="s">
        <v>162</v>
      </c>
      <c r="D12" s="204">
        <v>6102.736001</v>
      </c>
    </row>
    <row r="13" s="225" customFormat="1" ht="17.25" customHeight="1" spans="1:4">
      <c r="A13" s="244" t="s">
        <v>156</v>
      </c>
      <c r="B13" s="242"/>
      <c r="C13" s="240" t="s">
        <v>163</v>
      </c>
      <c r="D13" s="204">
        <v>429.019536</v>
      </c>
    </row>
    <row r="14" s="225" customFormat="1" ht="17.25" customHeight="1" spans="1:4">
      <c r="A14" s="244" t="s">
        <v>158</v>
      </c>
      <c r="B14" s="242"/>
      <c r="C14" s="240" t="s">
        <v>164</v>
      </c>
      <c r="D14" s="204">
        <v>10596.24</v>
      </c>
    </row>
    <row r="15" s="225" customFormat="1" ht="17.25" customHeight="1" spans="1:4">
      <c r="A15" s="241"/>
      <c r="B15" s="242"/>
      <c r="C15" s="240" t="s">
        <v>165</v>
      </c>
      <c r="D15" s="242"/>
    </row>
    <row r="16" s="225" customFormat="1" ht="17.25" customHeight="1" spans="1:4">
      <c r="A16" s="241"/>
      <c r="B16" s="243"/>
      <c r="C16" s="240" t="s">
        <v>166</v>
      </c>
      <c r="D16" s="242"/>
    </row>
    <row r="17" s="225" customFormat="1" ht="17.25" customHeight="1" spans="1:4">
      <c r="A17" s="241"/>
      <c r="B17" s="245"/>
      <c r="C17" s="240" t="s">
        <v>167</v>
      </c>
      <c r="D17" s="242"/>
    </row>
    <row r="18" s="225" customFormat="1" ht="17.25" customHeight="1" spans="1:4">
      <c r="A18" s="244"/>
      <c r="B18" s="245"/>
      <c r="C18" s="240" t="s">
        <v>168</v>
      </c>
      <c r="D18" s="242"/>
    </row>
    <row r="19" s="225" customFormat="1" ht="17.25" customHeight="1" spans="1:4">
      <c r="A19" s="244"/>
      <c r="B19" s="246"/>
      <c r="C19" s="240" t="s">
        <v>169</v>
      </c>
      <c r="D19" s="242"/>
    </row>
    <row r="20" s="225" customFormat="1" ht="17.25" customHeight="1" spans="1:4">
      <c r="A20" s="246"/>
      <c r="B20" s="246"/>
      <c r="C20" s="240" t="s">
        <v>170</v>
      </c>
      <c r="D20" s="242"/>
    </row>
    <row r="21" s="225" customFormat="1" ht="17.25" customHeight="1" spans="1:4">
      <c r="A21" s="246"/>
      <c r="B21" s="246"/>
      <c r="C21" s="240" t="s">
        <v>171</v>
      </c>
      <c r="D21" s="242"/>
    </row>
    <row r="22" s="225" customFormat="1" ht="17.25" customHeight="1" spans="1:4">
      <c r="A22" s="246"/>
      <c r="B22" s="246"/>
      <c r="C22" s="240" t="s">
        <v>172</v>
      </c>
      <c r="D22" s="242"/>
    </row>
    <row r="23" s="225" customFormat="1" ht="17.25" customHeight="1" spans="1:4">
      <c r="A23" s="246"/>
      <c r="B23" s="246"/>
      <c r="C23" s="240" t="s">
        <v>173</v>
      </c>
      <c r="D23" s="242"/>
    </row>
    <row r="24" s="225" customFormat="1" ht="17.25" customHeight="1" spans="1:4">
      <c r="A24" s="246"/>
      <c r="B24" s="246"/>
      <c r="C24" s="240" t="s">
        <v>174</v>
      </c>
      <c r="D24" s="242"/>
    </row>
    <row r="25" s="225" customFormat="1" ht="17.25" customHeight="1" spans="1:4">
      <c r="A25" s="246"/>
      <c r="B25" s="246"/>
      <c r="C25" s="240" t="s">
        <v>175</v>
      </c>
      <c r="D25" s="242"/>
    </row>
    <row r="26" s="225" customFormat="1" ht="17.25" customHeight="1" spans="1:4">
      <c r="A26" s="246"/>
      <c r="B26" s="246"/>
      <c r="C26" s="240" t="s">
        <v>176</v>
      </c>
      <c r="D26" s="242"/>
    </row>
    <row r="27" s="225" customFormat="1" ht="17.25" customHeight="1" spans="1:4">
      <c r="A27" s="246"/>
      <c r="B27" s="246"/>
      <c r="C27" s="240" t="s">
        <v>177</v>
      </c>
      <c r="D27" s="242"/>
    </row>
    <row r="28" s="225" customFormat="1" ht="17.25" customHeight="1" spans="1:4">
      <c r="A28" s="246"/>
      <c r="B28" s="246"/>
      <c r="C28" s="240" t="s">
        <v>178</v>
      </c>
      <c r="D28" s="242"/>
    </row>
    <row r="29" s="225" customFormat="1" ht="17.25" customHeight="1" spans="1:4">
      <c r="A29" s="246"/>
      <c r="B29" s="246"/>
      <c r="C29" s="240" t="s">
        <v>179</v>
      </c>
      <c r="D29" s="242"/>
    </row>
    <row r="30" s="225" customFormat="1" ht="17.25" customHeight="1" spans="1:4">
      <c r="A30" s="246"/>
      <c r="B30" s="246"/>
      <c r="C30" s="240" t="s">
        <v>180</v>
      </c>
      <c r="D30" s="242"/>
    </row>
    <row r="31" s="225" customFormat="1" customHeight="1" spans="1:4">
      <c r="A31" s="247"/>
      <c r="B31" s="245"/>
      <c r="C31" s="244" t="s">
        <v>181</v>
      </c>
      <c r="D31" s="245">
        <v>314.34</v>
      </c>
    </row>
    <row r="32" s="225" customFormat="1" ht="17.25" customHeight="1" spans="1:4">
      <c r="A32" s="248" t="s">
        <v>182</v>
      </c>
      <c r="B32" s="249">
        <f>B7+B11</f>
        <v>20370.883636</v>
      </c>
      <c r="C32" s="247" t="s">
        <v>23</v>
      </c>
      <c r="D32" s="250">
        <f>D31+D7</f>
        <v>20370.883636</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1"/>
  <sheetViews>
    <sheetView workbookViewId="0">
      <selection activeCell="A3" sqref="A3:E3"/>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18"/>
      <c r="F1" s="68"/>
      <c r="G1" s="42" t="s">
        <v>183</v>
      </c>
    </row>
    <row r="2" ht="39" customHeight="1" spans="1:7">
      <c r="A2" s="122" t="s">
        <v>184</v>
      </c>
      <c r="B2" s="122"/>
      <c r="C2" s="122"/>
      <c r="D2" s="122"/>
      <c r="E2" s="122"/>
      <c r="F2" s="122"/>
      <c r="G2" s="122"/>
    </row>
    <row r="3" ht="18" customHeight="1" spans="1:7">
      <c r="A3" s="4" t="str">
        <f>"单位名称："&amp;"曲靖市林业和草原局"</f>
        <v>单位名称：曲靖市林业和草原局</v>
      </c>
      <c r="F3" s="118"/>
      <c r="G3" s="310" t="s">
        <v>2</v>
      </c>
    </row>
    <row r="4" ht="20.25" customHeight="1" spans="1:7">
      <c r="A4" s="219" t="s">
        <v>185</v>
      </c>
      <c r="B4" s="220"/>
      <c r="C4" s="78" t="s">
        <v>29</v>
      </c>
      <c r="D4" s="221" t="s">
        <v>53</v>
      </c>
      <c r="E4" s="10"/>
      <c r="F4" s="10"/>
      <c r="G4" s="10" t="s">
        <v>54</v>
      </c>
    </row>
    <row r="5" ht="20.25" customHeight="1" spans="1:7">
      <c r="A5" s="222" t="s">
        <v>51</v>
      </c>
      <c r="B5" s="222" t="s">
        <v>52</v>
      </c>
      <c r="C5" s="10"/>
      <c r="D5" s="77" t="s">
        <v>31</v>
      </c>
      <c r="E5" s="77" t="s">
        <v>186</v>
      </c>
      <c r="F5" s="77" t="s">
        <v>187</v>
      </c>
      <c r="G5" s="10"/>
    </row>
    <row r="6" ht="13.5" customHeight="1" spans="1:7">
      <c r="A6" s="222" t="s">
        <v>188</v>
      </c>
      <c r="B6" s="222" t="s">
        <v>189</v>
      </c>
      <c r="C6" s="222" t="s">
        <v>190</v>
      </c>
      <c r="D6" s="128" t="s">
        <v>191</v>
      </c>
      <c r="E6" s="128" t="s">
        <v>192</v>
      </c>
      <c r="F6" s="128" t="s">
        <v>193</v>
      </c>
      <c r="G6" s="83">
        <v>7</v>
      </c>
    </row>
    <row r="7" ht="18" customHeight="1" spans="1:7">
      <c r="A7" s="15" t="s">
        <v>62</v>
      </c>
      <c r="B7" s="15" t="s">
        <v>63</v>
      </c>
      <c r="C7" s="17">
        <v>572.407069</v>
      </c>
      <c r="D7" s="17">
        <v>572.407069</v>
      </c>
      <c r="E7" s="17">
        <v>520.512924</v>
      </c>
      <c r="F7" s="17">
        <v>51.894145</v>
      </c>
      <c r="G7" s="17"/>
    </row>
    <row r="8" ht="18" customHeight="1" spans="1:7">
      <c r="A8" s="66" t="s">
        <v>64</v>
      </c>
      <c r="B8" s="66" t="s">
        <v>65</v>
      </c>
      <c r="C8" s="17">
        <v>538.028195</v>
      </c>
      <c r="D8" s="17">
        <v>538.028195</v>
      </c>
      <c r="E8" s="17">
        <v>486.13405</v>
      </c>
      <c r="F8" s="17">
        <v>51.894145</v>
      </c>
      <c r="G8" s="17"/>
    </row>
    <row r="9" ht="18" customHeight="1" spans="1:7">
      <c r="A9" s="174" t="s">
        <v>66</v>
      </c>
      <c r="B9" s="174" t="s">
        <v>67</v>
      </c>
      <c r="C9" s="17">
        <v>54.139106</v>
      </c>
      <c r="D9" s="17">
        <v>54.139106</v>
      </c>
      <c r="E9" s="17">
        <v>30.3016</v>
      </c>
      <c r="F9" s="17">
        <v>23.837506</v>
      </c>
      <c r="G9" s="17"/>
    </row>
    <row r="10" ht="18" customHeight="1" spans="1:7">
      <c r="A10" s="174" t="s">
        <v>68</v>
      </c>
      <c r="B10" s="174" t="s">
        <v>69</v>
      </c>
      <c r="C10" s="17">
        <v>28.056639</v>
      </c>
      <c r="D10" s="17">
        <v>28.056639</v>
      </c>
      <c r="E10" s="17"/>
      <c r="F10" s="17">
        <v>28.056639</v>
      </c>
      <c r="G10" s="17"/>
    </row>
    <row r="11" ht="18" customHeight="1" spans="1:7">
      <c r="A11" s="174" t="s">
        <v>70</v>
      </c>
      <c r="B11" s="174" t="s">
        <v>71</v>
      </c>
      <c r="C11" s="17">
        <v>455.83245</v>
      </c>
      <c r="D11" s="17">
        <v>455.83245</v>
      </c>
      <c r="E11" s="17">
        <v>455.83245</v>
      </c>
      <c r="F11" s="17"/>
      <c r="G11" s="17"/>
    </row>
    <row r="12" ht="18" customHeight="1" spans="1:7">
      <c r="A12" s="66" t="s">
        <v>72</v>
      </c>
      <c r="B12" s="66" t="s">
        <v>73</v>
      </c>
      <c r="C12" s="17">
        <v>20.054656</v>
      </c>
      <c r="D12" s="17">
        <v>20.054656</v>
      </c>
      <c r="E12" s="17">
        <v>20.054656</v>
      </c>
      <c r="F12" s="17"/>
      <c r="G12" s="17"/>
    </row>
    <row r="13" ht="18" customHeight="1" spans="1:7">
      <c r="A13" s="174" t="s">
        <v>74</v>
      </c>
      <c r="B13" s="174" t="s">
        <v>75</v>
      </c>
      <c r="C13" s="17">
        <v>20.054656</v>
      </c>
      <c r="D13" s="17">
        <v>20.054656</v>
      </c>
      <c r="E13" s="17">
        <v>20.054656</v>
      </c>
      <c r="F13" s="17"/>
      <c r="G13" s="17"/>
    </row>
    <row r="14" ht="18" customHeight="1" spans="1:7">
      <c r="A14" s="66" t="s">
        <v>76</v>
      </c>
      <c r="B14" s="66" t="s">
        <v>77</v>
      </c>
      <c r="C14" s="17">
        <v>14.324218</v>
      </c>
      <c r="D14" s="17">
        <v>14.324218</v>
      </c>
      <c r="E14" s="17">
        <v>14.324218</v>
      </c>
      <c r="F14" s="17"/>
      <c r="G14" s="17"/>
    </row>
    <row r="15" ht="18" customHeight="1" spans="1:7">
      <c r="A15" s="174" t="s">
        <v>78</v>
      </c>
      <c r="B15" s="174" t="s">
        <v>77</v>
      </c>
      <c r="C15" s="17">
        <v>14.324218</v>
      </c>
      <c r="D15" s="17">
        <v>14.324218</v>
      </c>
      <c r="E15" s="17">
        <v>14.324218</v>
      </c>
      <c r="F15" s="17"/>
      <c r="G15" s="17"/>
    </row>
    <row r="16" ht="18" customHeight="1" spans="1:7">
      <c r="A16" s="15" t="s">
        <v>79</v>
      </c>
      <c r="B16" s="15" t="s">
        <v>80</v>
      </c>
      <c r="C16" s="17">
        <v>227.18103</v>
      </c>
      <c r="D16" s="17">
        <v>227.18103</v>
      </c>
      <c r="E16" s="17">
        <v>227.18103</v>
      </c>
      <c r="F16" s="17"/>
      <c r="G16" s="17"/>
    </row>
    <row r="17" ht="18" customHeight="1" spans="1:7">
      <c r="A17" s="66" t="s">
        <v>81</v>
      </c>
      <c r="B17" s="66" t="s">
        <v>82</v>
      </c>
      <c r="C17" s="17">
        <v>227.18103</v>
      </c>
      <c r="D17" s="17">
        <v>227.18103</v>
      </c>
      <c r="E17" s="17">
        <v>227.18103</v>
      </c>
      <c r="F17" s="17"/>
      <c r="G17" s="17"/>
    </row>
    <row r="18" ht="18" customHeight="1" spans="1:7">
      <c r="A18" s="174" t="s">
        <v>83</v>
      </c>
      <c r="B18" s="174" t="s">
        <v>84</v>
      </c>
      <c r="C18" s="17">
        <v>72.807683</v>
      </c>
      <c r="D18" s="17">
        <v>72.807683</v>
      </c>
      <c r="E18" s="17">
        <v>72.807683</v>
      </c>
      <c r="F18" s="17"/>
      <c r="G18" s="17"/>
    </row>
    <row r="19" ht="18" customHeight="1" spans="1:7">
      <c r="A19" s="174" t="s">
        <v>85</v>
      </c>
      <c r="B19" s="174" t="s">
        <v>86</v>
      </c>
      <c r="C19" s="17">
        <v>103.426368</v>
      </c>
      <c r="D19" s="17">
        <v>103.426368</v>
      </c>
      <c r="E19" s="17">
        <v>103.426368</v>
      </c>
      <c r="F19" s="17"/>
      <c r="G19" s="17"/>
    </row>
    <row r="20" ht="18" customHeight="1" spans="1:7">
      <c r="A20" s="174" t="s">
        <v>87</v>
      </c>
      <c r="B20" s="174" t="s">
        <v>88</v>
      </c>
      <c r="C20" s="17">
        <v>28.669998</v>
      </c>
      <c r="D20" s="17">
        <v>28.669998</v>
      </c>
      <c r="E20" s="17">
        <v>28.669998</v>
      </c>
      <c r="F20" s="17"/>
      <c r="G20" s="17"/>
    </row>
    <row r="21" ht="18" customHeight="1" spans="1:7">
      <c r="A21" s="174" t="s">
        <v>89</v>
      </c>
      <c r="B21" s="174" t="s">
        <v>90</v>
      </c>
      <c r="C21" s="17">
        <v>22.276981</v>
      </c>
      <c r="D21" s="17">
        <v>22.276981</v>
      </c>
      <c r="E21" s="17">
        <v>22.276981</v>
      </c>
      <c r="F21" s="17"/>
      <c r="G21" s="17"/>
    </row>
    <row r="22" ht="18" customHeight="1" spans="1:7">
      <c r="A22" s="15" t="s">
        <v>91</v>
      </c>
      <c r="B22" s="15" t="s">
        <v>92</v>
      </c>
      <c r="C22" s="17">
        <f>C23+C25+C29</f>
        <v>2261.93</v>
      </c>
      <c r="D22" s="17">
        <f>D23+D25+D29</f>
        <v>0</v>
      </c>
      <c r="E22" s="17">
        <f>E23+E25+E29</f>
        <v>0</v>
      </c>
      <c r="F22" s="17">
        <f>F23+F25+F29</f>
        <v>0</v>
      </c>
      <c r="G22" s="17">
        <f>G23+G25+G29</f>
        <v>2261.93</v>
      </c>
    </row>
    <row r="23" ht="18" customHeight="1" spans="1:7">
      <c r="A23" s="66" t="s">
        <v>93</v>
      </c>
      <c r="B23" s="66" t="s">
        <v>94</v>
      </c>
      <c r="C23" s="17">
        <v>113</v>
      </c>
      <c r="D23" s="17"/>
      <c r="E23" s="17"/>
      <c r="F23" s="17"/>
      <c r="G23" s="17">
        <v>113</v>
      </c>
    </row>
    <row r="24" ht="18" customHeight="1" spans="1:7">
      <c r="A24" s="174" t="s">
        <v>95</v>
      </c>
      <c r="B24" s="174" t="s">
        <v>96</v>
      </c>
      <c r="C24" s="17">
        <v>113</v>
      </c>
      <c r="D24" s="17"/>
      <c r="E24" s="17"/>
      <c r="F24" s="17"/>
      <c r="G24" s="17">
        <v>113</v>
      </c>
    </row>
    <row r="25" ht="18" customHeight="1" spans="1:7">
      <c r="A25" s="66" t="s">
        <v>97</v>
      </c>
      <c r="B25" s="66" t="s">
        <v>98</v>
      </c>
      <c r="C25" s="17">
        <v>530.96</v>
      </c>
      <c r="D25" s="17"/>
      <c r="E25" s="17"/>
      <c r="F25" s="17"/>
      <c r="G25" s="17">
        <v>530.96</v>
      </c>
    </row>
    <row r="26" ht="18" customHeight="1" spans="1:7">
      <c r="A26" s="174" t="s">
        <v>99</v>
      </c>
      <c r="B26" s="174" t="s">
        <v>100</v>
      </c>
      <c r="C26" s="17">
        <v>254.56</v>
      </c>
      <c r="D26" s="17"/>
      <c r="E26" s="17"/>
      <c r="F26" s="17"/>
      <c r="G26" s="17">
        <v>254.56</v>
      </c>
    </row>
    <row r="27" ht="18" customHeight="1" spans="1:7">
      <c r="A27" s="174" t="s">
        <v>101</v>
      </c>
      <c r="B27" s="174" t="s">
        <v>102</v>
      </c>
      <c r="C27" s="17">
        <v>36.4</v>
      </c>
      <c r="D27" s="17"/>
      <c r="E27" s="17"/>
      <c r="F27" s="17"/>
      <c r="G27" s="17">
        <v>36.4</v>
      </c>
    </row>
    <row r="28" ht="18" customHeight="1" spans="1:7">
      <c r="A28" s="174" t="s">
        <v>103</v>
      </c>
      <c r="B28" s="174" t="s">
        <v>104</v>
      </c>
      <c r="C28" s="17">
        <v>240</v>
      </c>
      <c r="D28" s="17"/>
      <c r="E28" s="17"/>
      <c r="F28" s="17"/>
      <c r="G28" s="17">
        <v>240</v>
      </c>
    </row>
    <row r="29" ht="18" customHeight="1" spans="1:7">
      <c r="A29" s="66" t="s">
        <v>105</v>
      </c>
      <c r="B29" s="66" t="s">
        <v>106</v>
      </c>
      <c r="C29" s="17">
        <v>1617.97</v>
      </c>
      <c r="D29" s="17"/>
      <c r="E29" s="17"/>
      <c r="F29" s="17"/>
      <c r="G29" s="17">
        <v>1617.97</v>
      </c>
    </row>
    <row r="30" ht="18" customHeight="1" spans="1:7">
      <c r="A30" s="174" t="s">
        <v>107</v>
      </c>
      <c r="B30" s="174" t="s">
        <v>106</v>
      </c>
      <c r="C30" s="17">
        <v>1617.97</v>
      </c>
      <c r="D30" s="17"/>
      <c r="E30" s="17"/>
      <c r="F30" s="17"/>
      <c r="G30" s="17">
        <v>1617.97</v>
      </c>
    </row>
    <row r="31" ht="18" customHeight="1" spans="1:7">
      <c r="A31" s="15" t="s">
        <v>108</v>
      </c>
      <c r="B31" s="15" t="s">
        <v>109</v>
      </c>
      <c r="C31" s="17">
        <f>C32+C40+C42</f>
        <v>6284.106001</v>
      </c>
      <c r="D31" s="17">
        <f>D32+D40+D42</f>
        <v>3482.736001</v>
      </c>
      <c r="E31" s="17">
        <f>E32+E40+E42</f>
        <v>3092.312564</v>
      </c>
      <c r="F31" s="17">
        <f>F32+F40+F42</f>
        <v>390.423437</v>
      </c>
      <c r="G31" s="17">
        <f>G32+G40+G42</f>
        <v>2801.37</v>
      </c>
    </row>
    <row r="32" ht="18" customHeight="1" spans="1:7">
      <c r="A32" s="66" t="s">
        <v>110</v>
      </c>
      <c r="B32" s="66" t="s">
        <v>111</v>
      </c>
      <c r="C32" s="17">
        <f>SUM(C33:C39)</f>
        <v>5971.106001</v>
      </c>
      <c r="D32" s="17">
        <f>SUM(D33:D39)</f>
        <v>3482.736001</v>
      </c>
      <c r="E32" s="17">
        <f>SUM(E33:E39)</f>
        <v>3092.312564</v>
      </c>
      <c r="F32" s="17">
        <f>SUM(F33:F39)</f>
        <v>390.423437</v>
      </c>
      <c r="G32" s="17">
        <f>SUM(G33:G39)</f>
        <v>2488.37</v>
      </c>
    </row>
    <row r="33" ht="18" customHeight="1" spans="1:7">
      <c r="A33" s="174" t="s">
        <v>112</v>
      </c>
      <c r="B33" s="174" t="s">
        <v>113</v>
      </c>
      <c r="C33" s="17">
        <v>647.147846</v>
      </c>
      <c r="D33" s="17">
        <v>647.147846</v>
      </c>
      <c r="E33" s="17">
        <v>530.726304</v>
      </c>
      <c r="F33" s="17">
        <v>116.421542</v>
      </c>
      <c r="G33" s="17"/>
    </row>
    <row r="34" ht="18" customHeight="1" spans="1:7">
      <c r="A34" s="174" t="s">
        <v>114</v>
      </c>
      <c r="B34" s="174" t="s">
        <v>115</v>
      </c>
      <c r="C34" s="17">
        <v>2819.588155</v>
      </c>
      <c r="D34" s="17">
        <v>2819.588155</v>
      </c>
      <c r="E34" s="17">
        <v>2545.58626</v>
      </c>
      <c r="F34" s="17">
        <v>274.001895</v>
      </c>
      <c r="G34" s="17"/>
    </row>
    <row r="35" ht="18" customHeight="1" spans="1:7">
      <c r="A35" s="174" t="s">
        <v>116</v>
      </c>
      <c r="B35" s="174" t="s">
        <v>117</v>
      </c>
      <c r="C35" s="17">
        <v>60</v>
      </c>
      <c r="D35" s="17"/>
      <c r="E35" s="17"/>
      <c r="F35" s="17"/>
      <c r="G35" s="17">
        <v>60</v>
      </c>
    </row>
    <row r="36" ht="18" customHeight="1" spans="1:7">
      <c r="A36" s="174" t="s">
        <v>118</v>
      </c>
      <c r="B36" s="174" t="s">
        <v>119</v>
      </c>
      <c r="C36" s="17">
        <v>30</v>
      </c>
      <c r="D36" s="17"/>
      <c r="E36" s="17"/>
      <c r="F36" s="17"/>
      <c r="G36" s="17">
        <v>30</v>
      </c>
    </row>
    <row r="37" ht="18" customHeight="1" spans="1:7">
      <c r="A37" s="174" t="s">
        <v>120</v>
      </c>
      <c r="B37" s="174" t="s">
        <v>121</v>
      </c>
      <c r="C37" s="17">
        <v>100</v>
      </c>
      <c r="D37" s="17"/>
      <c r="E37" s="17"/>
      <c r="F37" s="17"/>
      <c r="G37" s="17">
        <v>100</v>
      </c>
    </row>
    <row r="38" ht="18" customHeight="1" spans="1:7">
      <c r="A38" s="174" t="s">
        <v>122</v>
      </c>
      <c r="B38" s="174" t="s">
        <v>123</v>
      </c>
      <c r="C38" s="17">
        <v>626.56</v>
      </c>
      <c r="D38" s="17"/>
      <c r="E38" s="17"/>
      <c r="F38" s="17"/>
      <c r="G38" s="17">
        <v>626.56</v>
      </c>
    </row>
    <row r="39" ht="18" customHeight="1" spans="1:7">
      <c r="A39" s="174" t="s">
        <v>124</v>
      </c>
      <c r="B39" s="174" t="s">
        <v>125</v>
      </c>
      <c r="C39" s="17">
        <f>D39+G39</f>
        <v>1687.81</v>
      </c>
      <c r="D39" s="17">
        <v>16</v>
      </c>
      <c r="E39" s="17">
        <v>16</v>
      </c>
      <c r="F39" s="17"/>
      <c r="G39" s="17">
        <v>1671.81</v>
      </c>
    </row>
    <row r="40" ht="18" customHeight="1" spans="1:7">
      <c r="A40" s="66" t="s">
        <v>126</v>
      </c>
      <c r="B40" s="66" t="s">
        <v>127</v>
      </c>
      <c r="C40" s="17">
        <v>73</v>
      </c>
      <c r="D40" s="17"/>
      <c r="E40" s="17"/>
      <c r="F40" s="17"/>
      <c r="G40" s="17">
        <v>73</v>
      </c>
    </row>
    <row r="41" ht="18" customHeight="1" spans="1:7">
      <c r="A41" s="174" t="s">
        <v>128</v>
      </c>
      <c r="B41" s="174" t="s">
        <v>129</v>
      </c>
      <c r="C41" s="17">
        <v>73</v>
      </c>
      <c r="D41" s="17"/>
      <c r="E41" s="17"/>
      <c r="F41" s="17"/>
      <c r="G41" s="17">
        <v>73</v>
      </c>
    </row>
    <row r="42" ht="18" customHeight="1" spans="1:7">
      <c r="A42" s="66" t="s">
        <v>130</v>
      </c>
      <c r="B42" s="66" t="s">
        <v>131</v>
      </c>
      <c r="C42" s="17">
        <v>240</v>
      </c>
      <c r="D42" s="17"/>
      <c r="E42" s="17"/>
      <c r="F42" s="17"/>
      <c r="G42" s="17">
        <v>240</v>
      </c>
    </row>
    <row r="43" ht="18" customHeight="1" spans="1:7">
      <c r="A43" s="174" t="s">
        <v>132</v>
      </c>
      <c r="B43" s="174" t="s">
        <v>131</v>
      </c>
      <c r="C43" s="17">
        <v>240</v>
      </c>
      <c r="D43" s="17"/>
      <c r="E43" s="17"/>
      <c r="F43" s="17"/>
      <c r="G43" s="17">
        <v>240</v>
      </c>
    </row>
    <row r="44" ht="18" customHeight="1" spans="1:7">
      <c r="A44" s="15" t="s">
        <v>133</v>
      </c>
      <c r="B44" s="15" t="s">
        <v>134</v>
      </c>
      <c r="C44" s="17">
        <v>429.019536</v>
      </c>
      <c r="D44" s="17">
        <v>429.019536</v>
      </c>
      <c r="E44" s="17">
        <v>429.019536</v>
      </c>
      <c r="F44" s="17"/>
      <c r="G44" s="17"/>
    </row>
    <row r="45" ht="18" customHeight="1" spans="1:7">
      <c r="A45" s="66" t="s">
        <v>135</v>
      </c>
      <c r="B45" s="66" t="s">
        <v>136</v>
      </c>
      <c r="C45" s="17">
        <v>429.019536</v>
      </c>
      <c r="D45" s="17">
        <v>429.019536</v>
      </c>
      <c r="E45" s="17">
        <v>429.019536</v>
      </c>
      <c r="F45" s="17"/>
      <c r="G45" s="17"/>
    </row>
    <row r="46" ht="18" customHeight="1" spans="1:7">
      <c r="A46" s="174" t="s">
        <v>137</v>
      </c>
      <c r="B46" s="174" t="s">
        <v>138</v>
      </c>
      <c r="C46" s="17">
        <v>429.019536</v>
      </c>
      <c r="D46" s="17">
        <v>429.019536</v>
      </c>
      <c r="E46" s="17">
        <v>429.019536</v>
      </c>
      <c r="F46" s="17"/>
      <c r="G46" s="17"/>
    </row>
    <row r="47" ht="18" customHeight="1" spans="1:7">
      <c r="A47" s="15" t="s">
        <v>139</v>
      </c>
      <c r="B47" s="15" t="s">
        <v>140</v>
      </c>
      <c r="C47" s="17">
        <v>10596.24</v>
      </c>
      <c r="D47" s="17"/>
      <c r="E47" s="17"/>
      <c r="F47" s="17"/>
      <c r="G47" s="17">
        <v>10596.24</v>
      </c>
    </row>
    <row r="48" ht="18" customHeight="1" spans="1:7">
      <c r="A48" s="66" t="s">
        <v>141</v>
      </c>
      <c r="B48" s="66" t="s">
        <v>142</v>
      </c>
      <c r="C48" s="17">
        <v>10596.24</v>
      </c>
      <c r="D48" s="17"/>
      <c r="E48" s="17"/>
      <c r="F48" s="17"/>
      <c r="G48" s="17">
        <v>10596.24</v>
      </c>
    </row>
    <row r="49" ht="18" customHeight="1" spans="1:7">
      <c r="A49" s="174" t="s">
        <v>143</v>
      </c>
      <c r="B49" s="174" t="s">
        <v>144</v>
      </c>
      <c r="C49" s="17">
        <v>7164.25</v>
      </c>
      <c r="D49" s="17"/>
      <c r="E49" s="17"/>
      <c r="F49" s="17"/>
      <c r="G49" s="17">
        <v>7164.25</v>
      </c>
    </row>
    <row r="50" ht="18" customHeight="1" spans="1:7">
      <c r="A50" s="174" t="s">
        <v>145</v>
      </c>
      <c r="B50" s="174" t="s">
        <v>146</v>
      </c>
      <c r="C50" s="17">
        <v>3431.99</v>
      </c>
      <c r="D50" s="17"/>
      <c r="E50" s="17"/>
      <c r="F50" s="17"/>
      <c r="G50" s="17">
        <v>3431.99</v>
      </c>
    </row>
    <row r="51" ht="18" customHeight="1" spans="1:7">
      <c r="A51" s="223" t="s">
        <v>147</v>
      </c>
      <c r="B51" s="224" t="s">
        <v>147</v>
      </c>
      <c r="C51" s="17">
        <f>C47+C44+C31+C22+C16+C7</f>
        <v>20370.883636</v>
      </c>
      <c r="D51" s="17">
        <f>D47+D44+D31+D22+D16+D7</f>
        <v>4711.343636</v>
      </c>
      <c r="E51" s="17">
        <f>E47+E44+E31+E22+E16+E7</f>
        <v>4269.026054</v>
      </c>
      <c r="F51" s="17">
        <f>F47+F44+F31+F22+F16+F7</f>
        <v>442.317582</v>
      </c>
      <c r="G51" s="17">
        <f>G47+G44+G31+G22+G16+G7</f>
        <v>15659.54</v>
      </c>
    </row>
  </sheetData>
  <mergeCells count="7">
    <mergeCell ref="A2:G2"/>
    <mergeCell ref="A3:E3"/>
    <mergeCell ref="A4:B4"/>
    <mergeCell ref="D4:F4"/>
    <mergeCell ref="A51:B51"/>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117"/>
  <sheetViews>
    <sheetView showGridLines="0" topLeftCell="G4" workbookViewId="0">
      <selection activeCell="R42" sqref="R42"/>
    </sheetView>
  </sheetViews>
  <sheetFormatPr defaultColWidth="8.71666666666667" defaultRowHeight="12.75"/>
  <cols>
    <col min="1" max="2" width="8.71666666666667" style="192"/>
    <col min="3" max="3" width="32.575" style="192" customWidth="1"/>
    <col min="4" max="4" width="14.425" style="192" customWidth="1"/>
    <col min="5" max="5" width="10.8166666666667" style="192" customWidth="1"/>
    <col min="6" max="6" width="11" style="192" customWidth="1"/>
    <col min="7" max="7" width="12" style="192" customWidth="1"/>
    <col min="8" max="8" width="10.8166666666667" style="192"/>
    <col min="9" max="9" width="10.575" style="192" customWidth="1"/>
    <col min="10" max="10" width="10.8166666666667" style="192"/>
    <col min="11" max="11" width="10.1333333333333" style="192" customWidth="1"/>
    <col min="12" max="12" width="8.71666666666667" style="192"/>
    <col min="13" max="13" width="10.425" style="192" customWidth="1"/>
    <col min="14" max="14" width="8.425" style="192" customWidth="1"/>
    <col min="15" max="15" width="8.71666666666667" style="192"/>
    <col min="16" max="16" width="25.2833333333333" style="192" customWidth="1"/>
    <col min="17" max="17" width="13.425" style="192" customWidth="1"/>
    <col min="18" max="18" width="11.575" style="192" customWidth="1"/>
    <col min="19" max="19" width="13.1333333333333" style="192" customWidth="1"/>
    <col min="20" max="20" width="14.425" style="192" customWidth="1"/>
    <col min="21" max="21" width="10.2833333333333" style="192" customWidth="1"/>
    <col min="22" max="22" width="8.71666666666667" style="192"/>
    <col min="23" max="23" width="11.7166666666667" style="192" customWidth="1"/>
    <col min="24" max="26" width="8.71666666666667" style="192"/>
    <col min="27" max="27" width="9.575" style="192"/>
    <col min="28" max="16384" width="8.71666666666667" style="192"/>
  </cols>
  <sheetData>
    <row r="1" s="188" customFormat="1" ht="12" spans="1:26">
      <c r="A1" s="193"/>
      <c r="B1" s="194"/>
      <c r="C1" s="193"/>
      <c r="D1" s="193"/>
      <c r="E1" s="195"/>
      <c r="F1" s="195"/>
      <c r="G1" s="195"/>
      <c r="H1" s="195"/>
      <c r="I1" s="195"/>
      <c r="J1" s="195"/>
      <c r="K1" s="195"/>
      <c r="L1" s="195"/>
      <c r="M1" s="195"/>
      <c r="N1" s="193"/>
      <c r="O1" s="194"/>
      <c r="Q1" s="193"/>
      <c r="R1" s="195"/>
      <c r="S1" s="195"/>
      <c r="T1" s="195"/>
      <c r="U1" s="195"/>
      <c r="V1" s="195"/>
      <c r="W1" s="210"/>
      <c r="X1" s="195"/>
      <c r="Z1" s="215" t="s">
        <v>194</v>
      </c>
    </row>
    <row r="2" s="188" customFormat="1" ht="39" customHeight="1" spans="1:26">
      <c r="A2" s="196" t="s">
        <v>195</v>
      </c>
      <c r="B2" s="196"/>
      <c r="C2" s="196"/>
      <c r="D2" s="196"/>
      <c r="E2" s="196"/>
      <c r="F2" s="196"/>
      <c r="G2" s="196"/>
      <c r="H2" s="196"/>
      <c r="I2" s="196"/>
      <c r="J2" s="196"/>
      <c r="K2" s="196"/>
      <c r="L2" s="196"/>
      <c r="M2" s="196"/>
      <c r="N2" s="196"/>
      <c r="O2" s="196"/>
      <c r="P2" s="196"/>
      <c r="Q2" s="196"/>
      <c r="R2" s="196"/>
      <c r="S2" s="196"/>
      <c r="T2" s="196"/>
      <c r="U2" s="196"/>
      <c r="V2" s="196"/>
      <c r="W2" s="196"/>
      <c r="X2" s="211"/>
      <c r="Y2" s="211"/>
      <c r="Z2" s="211"/>
    </row>
    <row r="3" s="189" customFormat="1" ht="19.5" customHeight="1" spans="1:26">
      <c r="A3" s="197"/>
      <c r="B3" s="198"/>
      <c r="C3" s="199"/>
      <c r="D3" s="199"/>
      <c r="E3" s="199"/>
      <c r="F3" s="200"/>
      <c r="G3" s="200"/>
      <c r="H3" s="200"/>
      <c r="I3" s="200"/>
      <c r="J3" s="200"/>
      <c r="K3" s="200"/>
      <c r="L3" s="200"/>
      <c r="M3" s="200"/>
      <c r="N3" s="205"/>
      <c r="O3" s="206"/>
      <c r="P3" s="205"/>
      <c r="Q3" s="205"/>
      <c r="R3" s="200"/>
      <c r="S3" s="200"/>
      <c r="T3" s="200"/>
      <c r="U3" s="200"/>
      <c r="V3" s="200"/>
      <c r="W3" s="212"/>
      <c r="X3" s="200"/>
      <c r="Z3" s="212" t="s">
        <v>26</v>
      </c>
    </row>
    <row r="4" s="189" customFormat="1" ht="18" customHeight="1" spans="1:26">
      <c r="A4" s="201" t="s">
        <v>150</v>
      </c>
      <c r="B4" s="202"/>
      <c r="C4" s="202"/>
      <c r="D4" s="202"/>
      <c r="E4" s="202"/>
      <c r="F4" s="202"/>
      <c r="G4" s="202"/>
      <c r="H4" s="202"/>
      <c r="I4" s="202"/>
      <c r="J4" s="202"/>
      <c r="K4" s="202"/>
      <c r="L4" s="202"/>
      <c r="M4" s="207"/>
      <c r="N4" s="208" t="s">
        <v>4</v>
      </c>
      <c r="O4" s="209"/>
      <c r="P4" s="209"/>
      <c r="Q4" s="209"/>
      <c r="R4" s="209"/>
      <c r="S4" s="209"/>
      <c r="T4" s="209"/>
      <c r="U4" s="209"/>
      <c r="V4" s="209"/>
      <c r="W4" s="209"/>
      <c r="X4" s="209"/>
      <c r="Y4" s="209"/>
      <c r="Z4" s="216"/>
    </row>
    <row r="5" s="189" customFormat="1" ht="18" customHeight="1" spans="1:26">
      <c r="A5" s="203" t="s">
        <v>196</v>
      </c>
      <c r="B5" s="203"/>
      <c r="C5" s="203"/>
      <c r="D5" s="203" t="s">
        <v>29</v>
      </c>
      <c r="E5" s="203" t="s">
        <v>32</v>
      </c>
      <c r="F5" s="203"/>
      <c r="G5" s="203"/>
      <c r="H5" s="203" t="s">
        <v>33</v>
      </c>
      <c r="I5" s="203"/>
      <c r="J5" s="203"/>
      <c r="K5" s="203" t="s">
        <v>34</v>
      </c>
      <c r="L5" s="203"/>
      <c r="M5" s="203"/>
      <c r="N5" s="203" t="s">
        <v>197</v>
      </c>
      <c r="O5" s="203"/>
      <c r="P5" s="203"/>
      <c r="Q5" s="203" t="s">
        <v>29</v>
      </c>
      <c r="R5" s="203" t="s">
        <v>32</v>
      </c>
      <c r="S5" s="203"/>
      <c r="T5" s="203"/>
      <c r="U5" s="203" t="s">
        <v>33</v>
      </c>
      <c r="V5" s="203"/>
      <c r="W5" s="203"/>
      <c r="X5" s="208" t="s">
        <v>34</v>
      </c>
      <c r="Y5" s="209"/>
      <c r="Z5" s="216"/>
    </row>
    <row r="6" s="189" customFormat="1" ht="18" customHeight="1" spans="1:26">
      <c r="A6" s="203" t="s">
        <v>198</v>
      </c>
      <c r="B6" s="203" t="s">
        <v>199</v>
      </c>
      <c r="C6" s="203" t="s">
        <v>52</v>
      </c>
      <c r="D6" s="203"/>
      <c r="E6" s="203" t="s">
        <v>31</v>
      </c>
      <c r="F6" s="203" t="s">
        <v>53</v>
      </c>
      <c r="G6" s="203" t="s">
        <v>54</v>
      </c>
      <c r="H6" s="203" t="s">
        <v>31</v>
      </c>
      <c r="I6" s="203" t="s">
        <v>53</v>
      </c>
      <c r="J6" s="203" t="s">
        <v>54</v>
      </c>
      <c r="K6" s="203" t="s">
        <v>31</v>
      </c>
      <c r="L6" s="203" t="s">
        <v>53</v>
      </c>
      <c r="M6" s="203" t="s">
        <v>54</v>
      </c>
      <c r="N6" s="203" t="s">
        <v>198</v>
      </c>
      <c r="O6" s="203" t="s">
        <v>199</v>
      </c>
      <c r="P6" s="203" t="s">
        <v>52</v>
      </c>
      <c r="Q6" s="203"/>
      <c r="R6" s="203" t="s">
        <v>31</v>
      </c>
      <c r="S6" s="203" t="s">
        <v>53</v>
      </c>
      <c r="T6" s="203" t="s">
        <v>54</v>
      </c>
      <c r="U6" s="203" t="s">
        <v>31</v>
      </c>
      <c r="V6" s="203" t="s">
        <v>53</v>
      </c>
      <c r="W6" s="203" t="s">
        <v>54</v>
      </c>
      <c r="X6" s="213" t="s">
        <v>31</v>
      </c>
      <c r="Y6" s="213" t="s">
        <v>53</v>
      </c>
      <c r="Z6" s="213" t="s">
        <v>54</v>
      </c>
    </row>
    <row r="7" s="189" customFormat="1" ht="13" customHeight="1" spans="1:26">
      <c r="A7" s="203" t="s">
        <v>188</v>
      </c>
      <c r="B7" s="203" t="s">
        <v>189</v>
      </c>
      <c r="C7" s="203" t="s">
        <v>190</v>
      </c>
      <c r="D7" s="203" t="s">
        <v>191</v>
      </c>
      <c r="E7" s="203" t="s">
        <v>192</v>
      </c>
      <c r="F7" s="203" t="s">
        <v>193</v>
      </c>
      <c r="G7" s="203" t="s">
        <v>200</v>
      </c>
      <c r="H7" s="203" t="s">
        <v>201</v>
      </c>
      <c r="I7" s="203" t="s">
        <v>202</v>
      </c>
      <c r="J7" s="203" t="s">
        <v>203</v>
      </c>
      <c r="K7" s="203" t="s">
        <v>204</v>
      </c>
      <c r="L7" s="203" t="s">
        <v>205</v>
      </c>
      <c r="M7" s="203" t="s">
        <v>206</v>
      </c>
      <c r="N7" s="203" t="s">
        <v>207</v>
      </c>
      <c r="O7" s="203" t="s">
        <v>208</v>
      </c>
      <c r="P7" s="203" t="s">
        <v>209</v>
      </c>
      <c r="Q7" s="203" t="s">
        <v>210</v>
      </c>
      <c r="R7" s="203" t="s">
        <v>211</v>
      </c>
      <c r="S7" s="203" t="s">
        <v>212</v>
      </c>
      <c r="T7" s="203" t="s">
        <v>213</v>
      </c>
      <c r="U7" s="203" t="s">
        <v>214</v>
      </c>
      <c r="V7" s="203" t="s">
        <v>215</v>
      </c>
      <c r="W7" s="203" t="s">
        <v>216</v>
      </c>
      <c r="X7" s="214" t="s">
        <v>217</v>
      </c>
      <c r="Y7" s="214" t="s">
        <v>218</v>
      </c>
      <c r="Z7" s="214" t="s">
        <v>219</v>
      </c>
    </row>
    <row r="8" s="190" customFormat="1" ht="18" customHeight="1" spans="1:26">
      <c r="A8" s="203" t="s">
        <v>220</v>
      </c>
      <c r="B8" s="203" t="s">
        <v>221</v>
      </c>
      <c r="C8" s="203" t="s">
        <v>222</v>
      </c>
      <c r="D8" s="204">
        <v>1027.70546</v>
      </c>
      <c r="E8" s="204">
        <v>1027.70546</v>
      </c>
      <c r="F8" s="204">
        <v>1027.70546</v>
      </c>
      <c r="G8" s="203"/>
      <c r="H8" s="203"/>
      <c r="I8" s="203"/>
      <c r="J8" s="203"/>
      <c r="K8" s="203"/>
      <c r="L8" s="203"/>
      <c r="M8" s="203"/>
      <c r="N8" s="203" t="s">
        <v>223</v>
      </c>
      <c r="O8" s="203" t="s">
        <v>221</v>
      </c>
      <c r="P8" s="203" t="s">
        <v>224</v>
      </c>
      <c r="Q8" s="204">
        <v>4208.669798</v>
      </c>
      <c r="R8" s="204">
        <v>4208.669798</v>
      </c>
      <c r="S8" s="204">
        <v>4208.669798</v>
      </c>
      <c r="T8" s="203"/>
      <c r="U8" s="203"/>
      <c r="V8" s="203"/>
      <c r="W8" s="203"/>
      <c r="X8" s="203"/>
      <c r="Y8" s="203"/>
      <c r="Z8" s="217"/>
    </row>
    <row r="9" s="191" customFormat="1" ht="18" customHeight="1" spans="1:26">
      <c r="A9" s="203" t="s">
        <v>221</v>
      </c>
      <c r="B9" s="203" t="s">
        <v>225</v>
      </c>
      <c r="C9" s="203" t="s">
        <v>226</v>
      </c>
      <c r="D9" s="204">
        <v>530.726304</v>
      </c>
      <c r="E9" s="204">
        <v>530.726304</v>
      </c>
      <c r="F9" s="204">
        <v>530.726304</v>
      </c>
      <c r="G9" s="203"/>
      <c r="H9" s="203"/>
      <c r="I9" s="203"/>
      <c r="J9" s="203"/>
      <c r="K9" s="203"/>
      <c r="L9" s="203"/>
      <c r="M9" s="203"/>
      <c r="N9" s="203" t="s">
        <v>221</v>
      </c>
      <c r="O9" s="203" t="s">
        <v>225</v>
      </c>
      <c r="P9" s="203" t="s">
        <v>227</v>
      </c>
      <c r="Q9" s="204">
        <v>1226.8128</v>
      </c>
      <c r="R9" s="204">
        <v>1226.8128</v>
      </c>
      <c r="S9" s="204">
        <v>1226.8128</v>
      </c>
      <c r="T9" s="203"/>
      <c r="U9" s="203"/>
      <c r="V9" s="203"/>
      <c r="W9" s="203"/>
      <c r="X9" s="203"/>
      <c r="Y9" s="203"/>
      <c r="Z9" s="217"/>
    </row>
    <row r="10" s="192" customFormat="1" ht="13.5" spans="1:26">
      <c r="A10" s="203" t="s">
        <v>221</v>
      </c>
      <c r="B10" s="203" t="s">
        <v>228</v>
      </c>
      <c r="C10" s="203" t="s">
        <v>229</v>
      </c>
      <c r="D10" s="204">
        <v>278.315608</v>
      </c>
      <c r="E10" s="204">
        <v>278.315608</v>
      </c>
      <c r="F10" s="204">
        <v>278.315608</v>
      </c>
      <c r="G10" s="203"/>
      <c r="H10" s="203"/>
      <c r="I10" s="203"/>
      <c r="J10" s="203"/>
      <c r="K10" s="203"/>
      <c r="L10" s="203"/>
      <c r="M10" s="203"/>
      <c r="N10" s="203" t="s">
        <v>221</v>
      </c>
      <c r="O10" s="203" t="s">
        <v>228</v>
      </c>
      <c r="P10" s="203" t="s">
        <v>230</v>
      </c>
      <c r="Q10" s="204">
        <v>345.988164</v>
      </c>
      <c r="R10" s="204">
        <v>345.988164</v>
      </c>
      <c r="S10" s="204">
        <v>345.988164</v>
      </c>
      <c r="T10" s="203"/>
      <c r="U10" s="203"/>
      <c r="V10" s="203"/>
      <c r="W10" s="203"/>
      <c r="X10" s="203"/>
      <c r="Y10" s="203"/>
      <c r="Z10" s="217"/>
    </row>
    <row r="11" s="192" customFormat="1" ht="13.5" spans="1:26">
      <c r="A11" s="203" t="s">
        <v>221</v>
      </c>
      <c r="B11" s="203" t="s">
        <v>231</v>
      </c>
      <c r="C11" s="203" t="s">
        <v>232</v>
      </c>
      <c r="D11" s="204">
        <v>202.663548</v>
      </c>
      <c r="E11" s="204">
        <v>202.663548</v>
      </c>
      <c r="F11" s="204">
        <v>202.663548</v>
      </c>
      <c r="G11" s="203"/>
      <c r="H11" s="203" t="s">
        <v>221</v>
      </c>
      <c r="I11" s="203"/>
      <c r="J11" s="203"/>
      <c r="K11" s="203" t="s">
        <v>221</v>
      </c>
      <c r="L11" s="203"/>
      <c r="M11" s="203"/>
      <c r="N11" s="203" t="s">
        <v>221</v>
      </c>
      <c r="O11" s="203" t="s">
        <v>231</v>
      </c>
      <c r="P11" s="203" t="s">
        <v>233</v>
      </c>
      <c r="Q11" s="204">
        <v>82.8687</v>
      </c>
      <c r="R11" s="204">
        <v>82.8687</v>
      </c>
      <c r="S11" s="204">
        <v>82.8687</v>
      </c>
      <c r="T11" s="203"/>
      <c r="U11" s="203"/>
      <c r="V11" s="203"/>
      <c r="W11" s="203"/>
      <c r="X11" s="203"/>
      <c r="Y11" s="203"/>
      <c r="Z11" s="217"/>
    </row>
    <row r="12" s="192" customFormat="1" ht="13.5" spans="1:26">
      <c r="A12" s="203" t="s">
        <v>221</v>
      </c>
      <c r="B12" s="203" t="s">
        <v>234</v>
      </c>
      <c r="C12" s="203" t="s">
        <v>235</v>
      </c>
      <c r="D12" s="204">
        <v>16</v>
      </c>
      <c r="E12" s="204">
        <v>16</v>
      </c>
      <c r="F12" s="204">
        <v>16</v>
      </c>
      <c r="G12" s="203"/>
      <c r="H12" s="203" t="s">
        <v>221</v>
      </c>
      <c r="I12" s="203"/>
      <c r="J12" s="203"/>
      <c r="K12" s="203" t="s">
        <v>221</v>
      </c>
      <c r="L12" s="203"/>
      <c r="M12" s="203"/>
      <c r="N12" s="203" t="s">
        <v>221</v>
      </c>
      <c r="O12" s="203" t="s">
        <v>236</v>
      </c>
      <c r="P12" s="203" t="s">
        <v>237</v>
      </c>
      <c r="Q12" s="204"/>
      <c r="R12" s="204"/>
      <c r="S12" s="204"/>
      <c r="T12" s="203"/>
      <c r="U12" s="203" t="s">
        <v>221</v>
      </c>
      <c r="V12" s="203"/>
      <c r="W12" s="203"/>
      <c r="X12" s="203" t="s">
        <v>221</v>
      </c>
      <c r="Y12" s="203"/>
      <c r="Z12" s="217"/>
    </row>
    <row r="13" s="192" customFormat="1" ht="13.5" spans="1:26">
      <c r="A13" s="203" t="s">
        <v>238</v>
      </c>
      <c r="B13" s="203" t="s">
        <v>221</v>
      </c>
      <c r="C13" s="203" t="s">
        <v>239</v>
      </c>
      <c r="D13" s="203">
        <f t="shared" ref="D13:G13" si="0">SUM(D14:D23)</f>
        <v>2174.083231</v>
      </c>
      <c r="E13" s="203">
        <f t="shared" si="0"/>
        <v>2174.083231</v>
      </c>
      <c r="F13" s="203">
        <f t="shared" si="0"/>
        <v>128.343231</v>
      </c>
      <c r="G13" s="203">
        <f t="shared" si="0"/>
        <v>2045.74</v>
      </c>
      <c r="H13" s="203" t="s">
        <v>221</v>
      </c>
      <c r="I13" s="203"/>
      <c r="J13" s="203"/>
      <c r="K13" s="203" t="s">
        <v>221</v>
      </c>
      <c r="L13" s="203"/>
      <c r="M13" s="203"/>
      <c r="N13" s="203" t="s">
        <v>221</v>
      </c>
      <c r="O13" s="203" t="s">
        <v>240</v>
      </c>
      <c r="P13" s="203" t="s">
        <v>241</v>
      </c>
      <c r="Q13" s="204">
        <v>1420.6429</v>
      </c>
      <c r="R13" s="204">
        <v>1420.6429</v>
      </c>
      <c r="S13" s="204">
        <v>1420.6429</v>
      </c>
      <c r="T13" s="203"/>
      <c r="U13" s="203"/>
      <c r="V13" s="203"/>
      <c r="W13" s="203"/>
      <c r="X13" s="203"/>
      <c r="Y13" s="203"/>
      <c r="Z13" s="217"/>
    </row>
    <row r="14" s="192" customFormat="1" ht="13.5" spans="1:26">
      <c r="A14" s="203" t="s">
        <v>221</v>
      </c>
      <c r="B14" s="203" t="s">
        <v>225</v>
      </c>
      <c r="C14" s="203" t="s">
        <v>242</v>
      </c>
      <c r="D14" s="204">
        <f>E14</f>
        <v>290.489906</v>
      </c>
      <c r="E14" s="204">
        <f>F14+G14</f>
        <v>290.489906</v>
      </c>
      <c r="F14" s="204">
        <v>82.679906</v>
      </c>
      <c r="G14" s="204">
        <v>207.81</v>
      </c>
      <c r="H14" s="203" t="s">
        <v>221</v>
      </c>
      <c r="I14" s="203"/>
      <c r="J14" s="203"/>
      <c r="K14" s="203" t="s">
        <v>221</v>
      </c>
      <c r="L14" s="203"/>
      <c r="M14" s="203"/>
      <c r="N14" s="203" t="s">
        <v>221</v>
      </c>
      <c r="O14" s="203" t="s">
        <v>243</v>
      </c>
      <c r="P14" s="203" t="s">
        <v>244</v>
      </c>
      <c r="Q14" s="204">
        <v>455.83245</v>
      </c>
      <c r="R14" s="204">
        <v>455.83245</v>
      </c>
      <c r="S14" s="204">
        <v>455.83245</v>
      </c>
      <c r="T14" s="203"/>
      <c r="U14" s="203"/>
      <c r="V14" s="203"/>
      <c r="W14" s="203"/>
      <c r="X14" s="203"/>
      <c r="Y14" s="203"/>
      <c r="Z14" s="217"/>
    </row>
    <row r="15" s="192" customFormat="1" ht="13.5" spans="1:26">
      <c r="A15" s="203" t="s">
        <v>221</v>
      </c>
      <c r="B15" s="203" t="s">
        <v>228</v>
      </c>
      <c r="C15" s="203" t="s">
        <v>245</v>
      </c>
      <c r="D15" s="204">
        <v>1.52</v>
      </c>
      <c r="E15" s="204">
        <v>1.52</v>
      </c>
      <c r="F15" s="204">
        <v>1.52</v>
      </c>
      <c r="G15" s="204"/>
      <c r="H15" s="203" t="s">
        <v>221</v>
      </c>
      <c r="I15" s="203"/>
      <c r="J15" s="203"/>
      <c r="K15" s="203" t="s">
        <v>221</v>
      </c>
      <c r="L15" s="203"/>
      <c r="M15" s="203"/>
      <c r="N15" s="203" t="s">
        <v>221</v>
      </c>
      <c r="O15" s="203" t="s">
        <v>246</v>
      </c>
      <c r="P15" s="203" t="s">
        <v>247</v>
      </c>
      <c r="Q15" s="204"/>
      <c r="R15" s="204"/>
      <c r="S15" s="204"/>
      <c r="T15" s="203"/>
      <c r="U15" s="203"/>
      <c r="V15" s="203"/>
      <c r="W15" s="203"/>
      <c r="X15" s="203"/>
      <c r="Y15" s="203"/>
      <c r="Z15" s="217"/>
    </row>
    <row r="16" s="192" customFormat="1" ht="13.5" spans="1:26">
      <c r="A16" s="203" t="s">
        <v>221</v>
      </c>
      <c r="B16" s="203" t="s">
        <v>231</v>
      </c>
      <c r="C16" s="203" t="s">
        <v>248</v>
      </c>
      <c r="D16" s="204">
        <f>E16</f>
        <v>66.083406</v>
      </c>
      <c r="E16" s="204">
        <f>F16+G16</f>
        <v>66.083406</v>
      </c>
      <c r="F16" s="204">
        <v>3.113406</v>
      </c>
      <c r="G16" s="204">
        <v>62.97</v>
      </c>
      <c r="H16" s="203" t="s">
        <v>221</v>
      </c>
      <c r="I16" s="203"/>
      <c r="J16" s="203"/>
      <c r="K16" s="203" t="s">
        <v>221</v>
      </c>
      <c r="L16" s="203"/>
      <c r="M16" s="203"/>
      <c r="N16" s="203" t="s">
        <v>221</v>
      </c>
      <c r="O16" s="203" t="s">
        <v>203</v>
      </c>
      <c r="P16" s="203" t="s">
        <v>249</v>
      </c>
      <c r="Q16" s="204">
        <v>166.234051</v>
      </c>
      <c r="R16" s="204">
        <v>166.234051</v>
      </c>
      <c r="S16" s="204">
        <v>166.234051</v>
      </c>
      <c r="T16" s="203"/>
      <c r="U16" s="203"/>
      <c r="V16" s="203"/>
      <c r="W16" s="203"/>
      <c r="X16" s="203"/>
      <c r="Y16" s="203"/>
      <c r="Z16" s="217"/>
    </row>
    <row r="17" s="192" customFormat="1" ht="13.5" spans="1:26">
      <c r="A17" s="203" t="s">
        <v>221</v>
      </c>
      <c r="B17" s="203" t="s">
        <v>250</v>
      </c>
      <c r="C17" s="203" t="s">
        <v>251</v>
      </c>
      <c r="D17" s="204">
        <v>3.03</v>
      </c>
      <c r="E17" s="204">
        <v>3.03</v>
      </c>
      <c r="F17" s="204"/>
      <c r="G17" s="204">
        <v>3.03</v>
      </c>
      <c r="H17" s="203" t="s">
        <v>221</v>
      </c>
      <c r="I17" s="203"/>
      <c r="J17" s="203"/>
      <c r="K17" s="203" t="s">
        <v>221</v>
      </c>
      <c r="L17" s="203"/>
      <c r="M17" s="203"/>
      <c r="N17" s="203" t="s">
        <v>221</v>
      </c>
      <c r="O17" s="203" t="s">
        <v>204</v>
      </c>
      <c r="P17" s="203" t="s">
        <v>252</v>
      </c>
      <c r="Q17" s="204">
        <v>28.669998</v>
      </c>
      <c r="R17" s="204">
        <v>28.669998</v>
      </c>
      <c r="S17" s="204">
        <v>28.669998</v>
      </c>
      <c r="T17" s="203"/>
      <c r="U17" s="203"/>
      <c r="V17" s="203"/>
      <c r="W17" s="203"/>
      <c r="X17" s="203"/>
      <c r="Y17" s="203"/>
      <c r="Z17" s="217"/>
    </row>
    <row r="18" s="192" customFormat="1" ht="13.5" spans="1:26">
      <c r="A18" s="203" t="s">
        <v>221</v>
      </c>
      <c r="B18" s="203" t="s">
        <v>253</v>
      </c>
      <c r="C18" s="203" t="s">
        <v>254</v>
      </c>
      <c r="D18" s="204">
        <v>1771.93</v>
      </c>
      <c r="E18" s="204">
        <v>1771.93</v>
      </c>
      <c r="F18" s="204"/>
      <c r="G18" s="204">
        <v>1771.93</v>
      </c>
      <c r="H18" s="203" t="s">
        <v>221</v>
      </c>
      <c r="I18" s="203"/>
      <c r="J18" s="203"/>
      <c r="K18" s="203" t="s">
        <v>221</v>
      </c>
      <c r="L18" s="203"/>
      <c r="M18" s="203"/>
      <c r="N18" s="203" t="s">
        <v>221</v>
      </c>
      <c r="O18" s="203" t="s">
        <v>205</v>
      </c>
      <c r="P18" s="203" t="s">
        <v>255</v>
      </c>
      <c r="Q18" s="204">
        <v>36.601199</v>
      </c>
      <c r="R18" s="204">
        <v>36.601199</v>
      </c>
      <c r="S18" s="204">
        <v>36.601199</v>
      </c>
      <c r="T18" s="203"/>
      <c r="U18" s="203"/>
      <c r="V18" s="203"/>
      <c r="W18" s="203"/>
      <c r="X18" s="203"/>
      <c r="Y18" s="203"/>
      <c r="Z18" s="217"/>
    </row>
    <row r="19" s="192" customFormat="1" ht="13.5" spans="1:26">
      <c r="A19" s="203" t="s">
        <v>221</v>
      </c>
      <c r="B19" s="203" t="s">
        <v>236</v>
      </c>
      <c r="C19" s="203" t="s">
        <v>256</v>
      </c>
      <c r="D19" s="204">
        <v>3.2</v>
      </c>
      <c r="E19" s="204">
        <v>3.2</v>
      </c>
      <c r="F19" s="204">
        <v>3.2</v>
      </c>
      <c r="G19" s="204"/>
      <c r="H19" s="203" t="s">
        <v>221</v>
      </c>
      <c r="I19" s="203"/>
      <c r="J19" s="203"/>
      <c r="K19" s="203" t="s">
        <v>221</v>
      </c>
      <c r="L19" s="203"/>
      <c r="M19" s="203"/>
      <c r="N19" s="203" t="s">
        <v>221</v>
      </c>
      <c r="O19" s="203" t="s">
        <v>206</v>
      </c>
      <c r="P19" s="203" t="s">
        <v>232</v>
      </c>
      <c r="Q19" s="204">
        <v>429.019536</v>
      </c>
      <c r="R19" s="204">
        <v>429.019536</v>
      </c>
      <c r="S19" s="204">
        <v>429.019536</v>
      </c>
      <c r="T19" s="203"/>
      <c r="U19" s="203"/>
      <c r="V19" s="203"/>
      <c r="W19" s="203"/>
      <c r="X19" s="203"/>
      <c r="Y19" s="203"/>
      <c r="Z19" s="217"/>
    </row>
    <row r="20" s="192" customFormat="1" ht="13.5" spans="1:26">
      <c r="A20" s="203" t="s">
        <v>221</v>
      </c>
      <c r="B20" s="203" t="s">
        <v>240</v>
      </c>
      <c r="C20" s="203" t="s">
        <v>257</v>
      </c>
      <c r="D20" s="203"/>
      <c r="E20" s="203" t="s">
        <v>221</v>
      </c>
      <c r="F20" s="203"/>
      <c r="G20" s="203"/>
      <c r="H20" s="203" t="s">
        <v>221</v>
      </c>
      <c r="I20" s="203"/>
      <c r="J20" s="203"/>
      <c r="K20" s="203" t="s">
        <v>221</v>
      </c>
      <c r="L20" s="203"/>
      <c r="M20" s="203"/>
      <c r="N20" s="203" t="s">
        <v>221</v>
      </c>
      <c r="O20" s="203" t="s">
        <v>207</v>
      </c>
      <c r="P20" s="203" t="s">
        <v>258</v>
      </c>
      <c r="Q20" s="203"/>
      <c r="R20" s="203"/>
      <c r="S20" s="203"/>
      <c r="T20" s="203"/>
      <c r="U20" s="203" t="s">
        <v>221</v>
      </c>
      <c r="V20" s="203"/>
      <c r="W20" s="203"/>
      <c r="X20" s="203" t="s">
        <v>221</v>
      </c>
      <c r="Y20" s="203"/>
      <c r="Z20" s="217"/>
    </row>
    <row r="21" s="192" customFormat="1" ht="13.5" spans="1:26">
      <c r="A21" s="203" t="s">
        <v>221</v>
      </c>
      <c r="B21" s="203" t="s">
        <v>243</v>
      </c>
      <c r="C21" s="203" t="s">
        <v>259</v>
      </c>
      <c r="D21" s="204">
        <v>37.829919</v>
      </c>
      <c r="E21" s="204">
        <v>37.829919</v>
      </c>
      <c r="F21" s="204">
        <v>37.829919</v>
      </c>
      <c r="G21" s="203"/>
      <c r="H21" s="203" t="s">
        <v>221</v>
      </c>
      <c r="I21" s="203"/>
      <c r="J21" s="203"/>
      <c r="K21" s="203" t="s">
        <v>221</v>
      </c>
      <c r="L21" s="203"/>
      <c r="M21" s="203"/>
      <c r="N21" s="203" t="s">
        <v>221</v>
      </c>
      <c r="O21" s="203" t="s">
        <v>234</v>
      </c>
      <c r="P21" s="203" t="s">
        <v>235</v>
      </c>
      <c r="Q21" s="204">
        <v>16</v>
      </c>
      <c r="R21" s="204">
        <v>16</v>
      </c>
      <c r="S21" s="204">
        <v>16</v>
      </c>
      <c r="T21" s="203"/>
      <c r="U21" s="203"/>
      <c r="V21" s="203"/>
      <c r="W21" s="203"/>
      <c r="X21" s="203"/>
      <c r="Y21" s="203"/>
      <c r="Z21" s="217"/>
    </row>
    <row r="22" s="192" customFormat="1" ht="13.5" spans="1:26">
      <c r="A22" s="203" t="s">
        <v>221</v>
      </c>
      <c r="B22" s="203" t="s">
        <v>246</v>
      </c>
      <c r="C22" s="203" t="s">
        <v>260</v>
      </c>
      <c r="D22" s="203"/>
      <c r="E22" s="203" t="s">
        <v>221</v>
      </c>
      <c r="F22" s="203"/>
      <c r="G22" s="203"/>
      <c r="H22" s="203" t="s">
        <v>221</v>
      </c>
      <c r="I22" s="203"/>
      <c r="J22" s="203"/>
      <c r="K22" s="203" t="s">
        <v>221</v>
      </c>
      <c r="L22" s="203"/>
      <c r="M22" s="203"/>
      <c r="N22" s="203" t="s">
        <v>261</v>
      </c>
      <c r="O22" s="203" t="s">
        <v>221</v>
      </c>
      <c r="P22" s="203" t="s">
        <v>262</v>
      </c>
      <c r="Q22" s="204">
        <f t="shared" ref="Q22:T22" si="1">SUM(Q23:Q49)</f>
        <v>3445.617582</v>
      </c>
      <c r="R22" s="204">
        <f t="shared" si="1"/>
        <v>3445.617582</v>
      </c>
      <c r="S22" s="204">
        <f t="shared" si="1"/>
        <v>442.317582</v>
      </c>
      <c r="T22" s="204">
        <f t="shared" si="1"/>
        <v>3003.3</v>
      </c>
      <c r="U22" s="203"/>
      <c r="V22" s="203"/>
      <c r="W22" s="203"/>
      <c r="X22" s="203"/>
      <c r="Y22" s="203"/>
      <c r="Z22" s="217"/>
    </row>
    <row r="23" s="192" customFormat="1" ht="13.5" spans="1:26">
      <c r="A23" s="203" t="s">
        <v>221</v>
      </c>
      <c r="B23" s="203" t="s">
        <v>234</v>
      </c>
      <c r="C23" s="203" t="s">
        <v>263</v>
      </c>
      <c r="D23" s="203"/>
      <c r="E23" s="203" t="s">
        <v>221</v>
      </c>
      <c r="F23" s="203"/>
      <c r="G23" s="203"/>
      <c r="H23" s="203" t="s">
        <v>221</v>
      </c>
      <c r="I23" s="203"/>
      <c r="J23" s="203"/>
      <c r="K23" s="203" t="s">
        <v>221</v>
      </c>
      <c r="L23" s="203"/>
      <c r="M23" s="203"/>
      <c r="N23" s="203" t="s">
        <v>221</v>
      </c>
      <c r="O23" s="203" t="s">
        <v>225</v>
      </c>
      <c r="P23" s="203" t="s">
        <v>264</v>
      </c>
      <c r="Q23" s="204">
        <f>R23</f>
        <v>165.16173</v>
      </c>
      <c r="R23" s="204">
        <f>S23+T23</f>
        <v>165.16173</v>
      </c>
      <c r="S23" s="204">
        <v>41.35173</v>
      </c>
      <c r="T23" s="204">
        <v>123.81</v>
      </c>
      <c r="U23" s="203"/>
      <c r="V23" s="203"/>
      <c r="W23" s="203"/>
      <c r="X23" s="203"/>
      <c r="Y23" s="203"/>
      <c r="Z23" s="217"/>
    </row>
    <row r="24" s="192" customFormat="1" ht="13.5" spans="1:26">
      <c r="A24" s="203" t="s">
        <v>265</v>
      </c>
      <c r="B24" s="203" t="s">
        <v>221</v>
      </c>
      <c r="C24" s="203" t="s">
        <v>266</v>
      </c>
      <c r="D24" s="203">
        <f t="shared" ref="D24:G24" si="2">SUM(D25:D31)</f>
        <v>35</v>
      </c>
      <c r="E24" s="203">
        <f t="shared" si="2"/>
        <v>35</v>
      </c>
      <c r="F24" s="203">
        <f t="shared" si="2"/>
        <v>0</v>
      </c>
      <c r="G24" s="203">
        <f t="shared" si="2"/>
        <v>35</v>
      </c>
      <c r="H24" s="203" t="s">
        <v>221</v>
      </c>
      <c r="I24" s="203"/>
      <c r="J24" s="203"/>
      <c r="K24" s="203" t="s">
        <v>221</v>
      </c>
      <c r="L24" s="203"/>
      <c r="M24" s="203"/>
      <c r="N24" s="203" t="s">
        <v>221</v>
      </c>
      <c r="O24" s="203" t="s">
        <v>228</v>
      </c>
      <c r="P24" s="203" t="s">
        <v>267</v>
      </c>
      <c r="Q24" s="204">
        <v>1</v>
      </c>
      <c r="R24" s="204">
        <v>1</v>
      </c>
      <c r="S24" s="204">
        <v>1</v>
      </c>
      <c r="T24" s="204"/>
      <c r="U24" s="203" t="s">
        <v>221</v>
      </c>
      <c r="V24" s="203"/>
      <c r="W24" s="203"/>
      <c r="X24" s="203" t="s">
        <v>221</v>
      </c>
      <c r="Y24" s="203"/>
      <c r="Z24" s="217"/>
    </row>
    <row r="25" s="192" customFormat="1" ht="13.5" spans="1:26">
      <c r="A25" s="203" t="s">
        <v>221</v>
      </c>
      <c r="B25" s="203" t="s">
        <v>225</v>
      </c>
      <c r="C25" s="203" t="s">
        <v>268</v>
      </c>
      <c r="D25" s="203"/>
      <c r="E25" s="203" t="s">
        <v>221</v>
      </c>
      <c r="F25" s="203"/>
      <c r="G25" s="203"/>
      <c r="H25" s="203" t="s">
        <v>221</v>
      </c>
      <c r="I25" s="203"/>
      <c r="J25" s="203"/>
      <c r="K25" s="203" t="s">
        <v>221</v>
      </c>
      <c r="L25" s="203"/>
      <c r="M25" s="203"/>
      <c r="N25" s="203" t="s">
        <v>221</v>
      </c>
      <c r="O25" s="203" t="s">
        <v>231</v>
      </c>
      <c r="P25" s="203" t="s">
        <v>269</v>
      </c>
      <c r="Q25" s="204">
        <v>2</v>
      </c>
      <c r="R25" s="204">
        <v>2</v>
      </c>
      <c r="S25" s="204">
        <v>2</v>
      </c>
      <c r="T25" s="204"/>
      <c r="U25" s="203" t="s">
        <v>221</v>
      </c>
      <c r="V25" s="203"/>
      <c r="W25" s="203"/>
      <c r="X25" s="203" t="s">
        <v>221</v>
      </c>
      <c r="Y25" s="203"/>
      <c r="Z25" s="217"/>
    </row>
    <row r="26" s="192" customFormat="1" ht="13.5" spans="1:26">
      <c r="A26" s="203" t="s">
        <v>221</v>
      </c>
      <c r="B26" s="203" t="s">
        <v>228</v>
      </c>
      <c r="C26" s="203" t="s">
        <v>270</v>
      </c>
      <c r="D26" s="203"/>
      <c r="E26" s="203" t="s">
        <v>221</v>
      </c>
      <c r="F26" s="203"/>
      <c r="G26" s="203"/>
      <c r="H26" s="203" t="s">
        <v>221</v>
      </c>
      <c r="I26" s="203"/>
      <c r="J26" s="203"/>
      <c r="K26" s="203" t="s">
        <v>221</v>
      </c>
      <c r="L26" s="203"/>
      <c r="M26" s="203"/>
      <c r="N26" s="203" t="s">
        <v>221</v>
      </c>
      <c r="O26" s="203" t="s">
        <v>250</v>
      </c>
      <c r="P26" s="203" t="s">
        <v>271</v>
      </c>
      <c r="Q26" s="203"/>
      <c r="R26" s="203" t="s">
        <v>221</v>
      </c>
      <c r="S26" s="203"/>
      <c r="T26" s="203"/>
      <c r="U26" s="203" t="s">
        <v>221</v>
      </c>
      <c r="V26" s="203"/>
      <c r="W26" s="203"/>
      <c r="X26" s="203" t="s">
        <v>221</v>
      </c>
      <c r="Y26" s="203"/>
      <c r="Z26" s="217"/>
    </row>
    <row r="27" s="192" customFormat="1" ht="13.5" spans="1:26">
      <c r="A27" s="203" t="s">
        <v>221</v>
      </c>
      <c r="B27" s="203" t="s">
        <v>231</v>
      </c>
      <c r="C27" s="203" t="s">
        <v>272</v>
      </c>
      <c r="D27" s="203"/>
      <c r="E27" s="203" t="s">
        <v>221</v>
      </c>
      <c r="F27" s="203"/>
      <c r="G27" s="203"/>
      <c r="H27" s="203" t="s">
        <v>221</v>
      </c>
      <c r="I27" s="203"/>
      <c r="J27" s="203"/>
      <c r="K27" s="203" t="s">
        <v>221</v>
      </c>
      <c r="L27" s="203"/>
      <c r="M27" s="203"/>
      <c r="N27" s="203" t="s">
        <v>221</v>
      </c>
      <c r="O27" s="203" t="s">
        <v>253</v>
      </c>
      <c r="P27" s="203" t="s">
        <v>273</v>
      </c>
      <c r="Q27" s="204">
        <v>1.2</v>
      </c>
      <c r="R27" s="204">
        <v>1.2</v>
      </c>
      <c r="S27" s="204">
        <v>1.2</v>
      </c>
      <c r="T27" s="204"/>
      <c r="U27" s="203" t="s">
        <v>221</v>
      </c>
      <c r="V27" s="203"/>
      <c r="W27" s="203"/>
      <c r="X27" s="203" t="s">
        <v>221</v>
      </c>
      <c r="Y27" s="203"/>
      <c r="Z27" s="217"/>
    </row>
    <row r="28" s="192" customFormat="1" ht="13.5" spans="1:26">
      <c r="A28" s="203" t="s">
        <v>221</v>
      </c>
      <c r="B28" s="203" t="s">
        <v>253</v>
      </c>
      <c r="C28" s="203" t="s">
        <v>274</v>
      </c>
      <c r="D28" s="203"/>
      <c r="E28" s="203" t="s">
        <v>221</v>
      </c>
      <c r="F28" s="203"/>
      <c r="G28" s="203"/>
      <c r="H28" s="203" t="s">
        <v>221</v>
      </c>
      <c r="I28" s="203"/>
      <c r="J28" s="203"/>
      <c r="K28" s="203" t="s">
        <v>221</v>
      </c>
      <c r="L28" s="203"/>
      <c r="M28" s="203"/>
      <c r="N28" s="203" t="s">
        <v>221</v>
      </c>
      <c r="O28" s="203" t="s">
        <v>236</v>
      </c>
      <c r="P28" s="203" t="s">
        <v>275</v>
      </c>
      <c r="Q28" s="204">
        <v>1.5</v>
      </c>
      <c r="R28" s="204">
        <v>1.5</v>
      </c>
      <c r="S28" s="204">
        <v>1.5</v>
      </c>
      <c r="T28" s="204"/>
      <c r="U28" s="203" t="s">
        <v>221</v>
      </c>
      <c r="V28" s="203"/>
      <c r="W28" s="203"/>
      <c r="X28" s="203" t="s">
        <v>221</v>
      </c>
      <c r="Y28" s="203"/>
      <c r="Z28" s="217"/>
    </row>
    <row r="29" s="192" customFormat="1" ht="13.5" spans="1:26">
      <c r="A29" s="203" t="s">
        <v>221</v>
      </c>
      <c r="B29" s="203" t="s">
        <v>236</v>
      </c>
      <c r="C29" s="203" t="s">
        <v>276</v>
      </c>
      <c r="D29" s="204">
        <v>35</v>
      </c>
      <c r="E29" s="204">
        <v>35</v>
      </c>
      <c r="F29" s="204"/>
      <c r="G29" s="204">
        <v>35</v>
      </c>
      <c r="H29" s="203" t="s">
        <v>221</v>
      </c>
      <c r="I29" s="203"/>
      <c r="J29" s="203"/>
      <c r="K29" s="203" t="s">
        <v>221</v>
      </c>
      <c r="L29" s="203"/>
      <c r="M29" s="203"/>
      <c r="N29" s="203" t="s">
        <v>221</v>
      </c>
      <c r="O29" s="203" t="s">
        <v>240</v>
      </c>
      <c r="P29" s="203" t="s">
        <v>277</v>
      </c>
      <c r="Q29" s="204">
        <v>0.7</v>
      </c>
      <c r="R29" s="204">
        <v>0.7</v>
      </c>
      <c r="S29" s="204">
        <v>0.7</v>
      </c>
      <c r="T29" s="204"/>
      <c r="U29" s="203" t="s">
        <v>221</v>
      </c>
      <c r="V29" s="203"/>
      <c r="W29" s="203"/>
      <c r="X29" s="203" t="s">
        <v>221</v>
      </c>
      <c r="Y29" s="203"/>
      <c r="Z29" s="217"/>
    </row>
    <row r="30" s="192" customFormat="1" ht="13.5" spans="1:26">
      <c r="A30" s="203" t="s">
        <v>221</v>
      </c>
      <c r="B30" s="203" t="s">
        <v>240</v>
      </c>
      <c r="C30" s="203" t="s">
        <v>278</v>
      </c>
      <c r="D30" s="203"/>
      <c r="E30" s="203" t="s">
        <v>221</v>
      </c>
      <c r="F30" s="203"/>
      <c r="G30" s="203"/>
      <c r="H30" s="203" t="s">
        <v>221</v>
      </c>
      <c r="I30" s="203"/>
      <c r="J30" s="203"/>
      <c r="K30" s="203" t="s">
        <v>221</v>
      </c>
      <c r="L30" s="203"/>
      <c r="M30" s="203"/>
      <c r="N30" s="203" t="s">
        <v>221</v>
      </c>
      <c r="O30" s="203" t="s">
        <v>243</v>
      </c>
      <c r="P30" s="203" t="s">
        <v>279</v>
      </c>
      <c r="Q30" s="203"/>
      <c r="R30" s="203" t="s">
        <v>221</v>
      </c>
      <c r="S30" s="203"/>
      <c r="T30" s="203"/>
      <c r="U30" s="203" t="s">
        <v>221</v>
      </c>
      <c r="V30" s="203"/>
      <c r="W30" s="203"/>
      <c r="X30" s="203" t="s">
        <v>221</v>
      </c>
      <c r="Y30" s="203"/>
      <c r="Z30" s="217"/>
    </row>
    <row r="31" s="192" customFormat="1" ht="13.5" spans="1:26">
      <c r="A31" s="203" t="s">
        <v>221</v>
      </c>
      <c r="B31" s="203" t="s">
        <v>234</v>
      </c>
      <c r="C31" s="203" t="s">
        <v>280</v>
      </c>
      <c r="D31" s="203"/>
      <c r="E31" s="203" t="s">
        <v>221</v>
      </c>
      <c r="F31" s="203"/>
      <c r="G31" s="203"/>
      <c r="H31" s="203" t="s">
        <v>221</v>
      </c>
      <c r="I31" s="203"/>
      <c r="J31" s="203"/>
      <c r="K31" s="203" t="s">
        <v>221</v>
      </c>
      <c r="L31" s="203"/>
      <c r="M31" s="203"/>
      <c r="N31" s="203" t="s">
        <v>221</v>
      </c>
      <c r="O31" s="203" t="s">
        <v>246</v>
      </c>
      <c r="P31" s="203" t="s">
        <v>281</v>
      </c>
      <c r="Q31" s="204">
        <v>0.612</v>
      </c>
      <c r="R31" s="204">
        <v>0.612</v>
      </c>
      <c r="S31" s="204">
        <v>0.612</v>
      </c>
      <c r="T31" s="204"/>
      <c r="U31" s="203" t="s">
        <v>221</v>
      </c>
      <c r="V31" s="203"/>
      <c r="W31" s="203"/>
      <c r="X31" s="203" t="s">
        <v>221</v>
      </c>
      <c r="Y31" s="203"/>
      <c r="Z31" s="217"/>
    </row>
    <row r="32" s="192" customFormat="1" ht="13.5" spans="1:26">
      <c r="A32" s="203" t="s">
        <v>282</v>
      </c>
      <c r="B32" s="203" t="s">
        <v>221</v>
      </c>
      <c r="C32" s="203" t="s">
        <v>283</v>
      </c>
      <c r="D32" s="203"/>
      <c r="E32" s="203" t="s">
        <v>221</v>
      </c>
      <c r="F32" s="203"/>
      <c r="G32" s="203"/>
      <c r="H32" s="203" t="s">
        <v>221</v>
      </c>
      <c r="I32" s="203"/>
      <c r="J32" s="203"/>
      <c r="K32" s="203" t="s">
        <v>221</v>
      </c>
      <c r="L32" s="203"/>
      <c r="M32" s="203"/>
      <c r="N32" s="203" t="s">
        <v>221</v>
      </c>
      <c r="O32" s="203" t="s">
        <v>204</v>
      </c>
      <c r="P32" s="203" t="s">
        <v>284</v>
      </c>
      <c r="Q32" s="204">
        <f>R32</f>
        <v>97</v>
      </c>
      <c r="R32" s="204">
        <f>S32+T32</f>
        <v>97</v>
      </c>
      <c r="S32" s="204">
        <v>6</v>
      </c>
      <c r="T32" s="204">
        <v>91</v>
      </c>
      <c r="U32" s="203"/>
      <c r="V32" s="203"/>
      <c r="W32" s="203"/>
      <c r="X32" s="203"/>
      <c r="Y32" s="203"/>
      <c r="Z32" s="217"/>
    </row>
    <row r="33" s="192" customFormat="1" ht="13.5" spans="1:26">
      <c r="A33" s="203" t="s">
        <v>221</v>
      </c>
      <c r="B33" s="203" t="s">
        <v>225</v>
      </c>
      <c r="C33" s="203" t="s">
        <v>268</v>
      </c>
      <c r="D33" s="203"/>
      <c r="E33" s="203" t="s">
        <v>221</v>
      </c>
      <c r="F33" s="203"/>
      <c r="G33" s="203"/>
      <c r="H33" s="203" t="s">
        <v>221</v>
      </c>
      <c r="I33" s="203"/>
      <c r="J33" s="203"/>
      <c r="K33" s="203" t="s">
        <v>221</v>
      </c>
      <c r="L33" s="203"/>
      <c r="M33" s="203"/>
      <c r="N33" s="203" t="s">
        <v>221</v>
      </c>
      <c r="O33" s="203" t="s">
        <v>205</v>
      </c>
      <c r="P33" s="203" t="s">
        <v>257</v>
      </c>
      <c r="Q33" s="203"/>
      <c r="R33" s="203" t="s">
        <v>221</v>
      </c>
      <c r="S33" s="203"/>
      <c r="T33" s="203"/>
      <c r="U33" s="203" t="s">
        <v>221</v>
      </c>
      <c r="V33" s="203"/>
      <c r="W33" s="203"/>
      <c r="X33" s="203" t="s">
        <v>221</v>
      </c>
      <c r="Y33" s="203"/>
      <c r="Z33" s="217"/>
    </row>
    <row r="34" s="192" customFormat="1" ht="13.5" spans="1:26">
      <c r="A34" s="203" t="s">
        <v>221</v>
      </c>
      <c r="B34" s="203" t="s">
        <v>228</v>
      </c>
      <c r="C34" s="203" t="s">
        <v>270</v>
      </c>
      <c r="D34" s="203"/>
      <c r="E34" s="203" t="s">
        <v>221</v>
      </c>
      <c r="F34" s="203"/>
      <c r="G34" s="203"/>
      <c r="H34" s="203" t="s">
        <v>221</v>
      </c>
      <c r="I34" s="203"/>
      <c r="J34" s="203"/>
      <c r="K34" s="203" t="s">
        <v>221</v>
      </c>
      <c r="L34" s="203"/>
      <c r="M34" s="203"/>
      <c r="N34" s="203" t="s">
        <v>221</v>
      </c>
      <c r="O34" s="203" t="s">
        <v>206</v>
      </c>
      <c r="P34" s="203" t="s">
        <v>260</v>
      </c>
      <c r="Q34" s="204">
        <v>0.5</v>
      </c>
      <c r="R34" s="204">
        <v>0.5</v>
      </c>
      <c r="S34" s="204">
        <v>0.5</v>
      </c>
      <c r="T34" s="204"/>
      <c r="U34" s="203" t="s">
        <v>221</v>
      </c>
      <c r="V34" s="203"/>
      <c r="W34" s="203"/>
      <c r="X34" s="203" t="s">
        <v>221</v>
      </c>
      <c r="Y34" s="203"/>
      <c r="Z34" s="217"/>
    </row>
    <row r="35" s="192" customFormat="1" ht="13.5" spans="1:26">
      <c r="A35" s="203" t="s">
        <v>221</v>
      </c>
      <c r="B35" s="203" t="s">
        <v>231</v>
      </c>
      <c r="C35" s="203" t="s">
        <v>272</v>
      </c>
      <c r="D35" s="203"/>
      <c r="E35" s="203" t="s">
        <v>221</v>
      </c>
      <c r="F35" s="203"/>
      <c r="G35" s="203"/>
      <c r="H35" s="203" t="s">
        <v>221</v>
      </c>
      <c r="I35" s="203"/>
      <c r="J35" s="203"/>
      <c r="K35" s="203" t="s">
        <v>221</v>
      </c>
      <c r="L35" s="203"/>
      <c r="M35" s="203"/>
      <c r="N35" s="203" t="s">
        <v>221</v>
      </c>
      <c r="O35" s="203" t="s">
        <v>207</v>
      </c>
      <c r="P35" s="203" t="s">
        <v>285</v>
      </c>
      <c r="Q35" s="203"/>
      <c r="R35" s="203" t="s">
        <v>221</v>
      </c>
      <c r="S35" s="203"/>
      <c r="T35" s="203"/>
      <c r="U35" s="203" t="s">
        <v>221</v>
      </c>
      <c r="V35" s="203"/>
      <c r="W35" s="203"/>
      <c r="X35" s="203" t="s">
        <v>221</v>
      </c>
      <c r="Y35" s="203"/>
      <c r="Z35" s="217"/>
    </row>
    <row r="36" s="192" customFormat="1" ht="13.5" spans="1:26">
      <c r="A36" s="203" t="s">
        <v>221</v>
      </c>
      <c r="B36" s="203" t="s">
        <v>250</v>
      </c>
      <c r="C36" s="203" t="s">
        <v>276</v>
      </c>
      <c r="D36" s="203"/>
      <c r="E36" s="203" t="s">
        <v>221</v>
      </c>
      <c r="F36" s="203"/>
      <c r="G36" s="203"/>
      <c r="H36" s="203" t="s">
        <v>221</v>
      </c>
      <c r="I36" s="203"/>
      <c r="J36" s="203"/>
      <c r="K36" s="203" t="s">
        <v>221</v>
      </c>
      <c r="L36" s="203"/>
      <c r="M36" s="203"/>
      <c r="N36" s="203" t="s">
        <v>221</v>
      </c>
      <c r="O36" s="203" t="s">
        <v>208</v>
      </c>
      <c r="P36" s="203" t="s">
        <v>245</v>
      </c>
      <c r="Q36" s="204">
        <v>3.52</v>
      </c>
      <c r="R36" s="204">
        <v>3.52</v>
      </c>
      <c r="S36" s="204">
        <v>3.52</v>
      </c>
      <c r="T36" s="204"/>
      <c r="U36" s="203"/>
      <c r="V36" s="203"/>
      <c r="W36" s="203"/>
      <c r="X36" s="203"/>
      <c r="Y36" s="203"/>
      <c r="Z36" s="217"/>
    </row>
    <row r="37" s="192" customFormat="1" ht="13.5" spans="1:26">
      <c r="A37" s="203" t="s">
        <v>221</v>
      </c>
      <c r="B37" s="203" t="s">
        <v>253</v>
      </c>
      <c r="C37" s="203" t="s">
        <v>278</v>
      </c>
      <c r="D37" s="203"/>
      <c r="E37" s="203" t="s">
        <v>221</v>
      </c>
      <c r="F37" s="203"/>
      <c r="G37" s="203"/>
      <c r="H37" s="203" t="s">
        <v>221</v>
      </c>
      <c r="I37" s="203"/>
      <c r="J37" s="203"/>
      <c r="K37" s="203" t="s">
        <v>221</v>
      </c>
      <c r="L37" s="203"/>
      <c r="M37" s="203"/>
      <c r="N37" s="203" t="s">
        <v>221</v>
      </c>
      <c r="O37" s="203" t="s">
        <v>209</v>
      </c>
      <c r="P37" s="203" t="s">
        <v>248</v>
      </c>
      <c r="Q37" s="204">
        <f>R37</f>
        <v>84.6449</v>
      </c>
      <c r="R37" s="204">
        <f>S37+T37</f>
        <v>84.6449</v>
      </c>
      <c r="S37" s="204">
        <v>19.6749</v>
      </c>
      <c r="T37" s="204">
        <v>64.97</v>
      </c>
      <c r="U37" s="203"/>
      <c r="V37" s="203"/>
      <c r="W37" s="203"/>
      <c r="X37" s="203"/>
      <c r="Y37" s="203"/>
      <c r="Z37" s="217"/>
    </row>
    <row r="38" s="192" customFormat="1" ht="13.5" spans="1:26">
      <c r="A38" s="203" t="s">
        <v>221</v>
      </c>
      <c r="B38" s="203" t="s">
        <v>234</v>
      </c>
      <c r="C38" s="203" t="s">
        <v>280</v>
      </c>
      <c r="D38" s="203"/>
      <c r="E38" s="203"/>
      <c r="F38" s="203"/>
      <c r="G38" s="203"/>
      <c r="H38" s="203" t="s">
        <v>221</v>
      </c>
      <c r="I38" s="203"/>
      <c r="J38" s="203"/>
      <c r="K38" s="203" t="s">
        <v>221</v>
      </c>
      <c r="L38" s="203"/>
      <c r="M38" s="203"/>
      <c r="N38" s="203" t="s">
        <v>221</v>
      </c>
      <c r="O38" s="203" t="s">
        <v>210</v>
      </c>
      <c r="P38" s="203" t="s">
        <v>256</v>
      </c>
      <c r="Q38" s="204">
        <v>3.685</v>
      </c>
      <c r="R38" s="204">
        <v>3.685</v>
      </c>
      <c r="S38" s="204">
        <v>3.685</v>
      </c>
      <c r="T38" s="204"/>
      <c r="U38" s="203" t="s">
        <v>221</v>
      </c>
      <c r="V38" s="203"/>
      <c r="W38" s="203"/>
      <c r="X38" s="203" t="s">
        <v>221</v>
      </c>
      <c r="Y38" s="203"/>
      <c r="Z38" s="217"/>
    </row>
    <row r="39" s="192" customFormat="1" ht="13.5" spans="1:26">
      <c r="A39" s="203" t="s">
        <v>286</v>
      </c>
      <c r="B39" s="203" t="s">
        <v>221</v>
      </c>
      <c r="C39" s="203" t="s">
        <v>287</v>
      </c>
      <c r="D39" s="203">
        <f t="shared" ref="D39:G39" si="3">SUM(D40:D42)</f>
        <v>4452.498689</v>
      </c>
      <c r="E39" s="203">
        <f t="shared" si="3"/>
        <v>4452.498689</v>
      </c>
      <c r="F39" s="203">
        <f t="shared" si="3"/>
        <v>3494.938689</v>
      </c>
      <c r="G39" s="203">
        <f t="shared" si="3"/>
        <v>957.56</v>
      </c>
      <c r="H39" s="203"/>
      <c r="I39" s="203"/>
      <c r="J39" s="203"/>
      <c r="K39" s="203"/>
      <c r="L39" s="203"/>
      <c r="M39" s="203"/>
      <c r="N39" s="203" t="s">
        <v>221</v>
      </c>
      <c r="O39" s="203" t="s">
        <v>211</v>
      </c>
      <c r="P39" s="203" t="s">
        <v>288</v>
      </c>
      <c r="Q39" s="204">
        <v>11.03</v>
      </c>
      <c r="R39" s="204">
        <v>11.03</v>
      </c>
      <c r="S39" s="204"/>
      <c r="T39" s="204">
        <v>11.03</v>
      </c>
      <c r="U39" s="203" t="s">
        <v>221</v>
      </c>
      <c r="V39" s="203"/>
      <c r="W39" s="203"/>
      <c r="X39" s="203" t="s">
        <v>221</v>
      </c>
      <c r="Y39" s="203"/>
      <c r="Z39" s="217"/>
    </row>
    <row r="40" s="192" customFormat="1" ht="13.5" spans="1:26">
      <c r="A40" s="203" t="s">
        <v>221</v>
      </c>
      <c r="B40" s="203" t="s">
        <v>225</v>
      </c>
      <c r="C40" s="203" t="s">
        <v>289</v>
      </c>
      <c r="D40" s="204">
        <v>3180.964338</v>
      </c>
      <c r="E40" s="204">
        <v>3180.964338</v>
      </c>
      <c r="F40" s="204">
        <v>3180.964338</v>
      </c>
      <c r="G40" s="204"/>
      <c r="H40" s="203"/>
      <c r="I40" s="203"/>
      <c r="J40" s="203"/>
      <c r="K40" s="203"/>
      <c r="L40" s="203"/>
      <c r="M40" s="203"/>
      <c r="N40" s="203" t="s">
        <v>221</v>
      </c>
      <c r="O40" s="203" t="s">
        <v>217</v>
      </c>
      <c r="P40" s="203" t="s">
        <v>290</v>
      </c>
      <c r="Q40" s="203"/>
      <c r="R40" s="203"/>
      <c r="S40" s="203"/>
      <c r="T40" s="203"/>
      <c r="U40" s="203" t="s">
        <v>221</v>
      </c>
      <c r="V40" s="203"/>
      <c r="W40" s="203"/>
      <c r="X40" s="203" t="s">
        <v>221</v>
      </c>
      <c r="Y40" s="203"/>
      <c r="Z40" s="217"/>
    </row>
    <row r="41" s="192" customFormat="1" ht="13.5" spans="1:26">
      <c r="A41" s="203" t="s">
        <v>221</v>
      </c>
      <c r="B41" s="203" t="s">
        <v>228</v>
      </c>
      <c r="C41" s="203" t="s">
        <v>291</v>
      </c>
      <c r="D41" s="204">
        <v>1271.534351</v>
      </c>
      <c r="E41" s="204">
        <v>1271.534351</v>
      </c>
      <c r="F41" s="204">
        <v>313.974351</v>
      </c>
      <c r="G41" s="204">
        <v>957.56</v>
      </c>
      <c r="H41" s="203"/>
      <c r="I41" s="203"/>
      <c r="J41" s="203"/>
      <c r="K41" s="203"/>
      <c r="L41" s="203"/>
      <c r="M41" s="203"/>
      <c r="N41" s="203" t="s">
        <v>221</v>
      </c>
      <c r="O41" s="203" t="s">
        <v>218</v>
      </c>
      <c r="P41" s="203" t="s">
        <v>292</v>
      </c>
      <c r="Q41" s="203"/>
      <c r="R41" s="203"/>
      <c r="S41" s="203"/>
      <c r="T41" s="203"/>
      <c r="U41" s="203" t="s">
        <v>221</v>
      </c>
      <c r="V41" s="203"/>
      <c r="W41" s="203"/>
      <c r="X41" s="203" t="s">
        <v>221</v>
      </c>
      <c r="Y41" s="203"/>
      <c r="Z41" s="217"/>
    </row>
    <row r="42" s="192" customFormat="1" ht="13.5" spans="1:26">
      <c r="A42" s="203" t="s">
        <v>221</v>
      </c>
      <c r="B42" s="203" t="s">
        <v>234</v>
      </c>
      <c r="C42" s="203" t="s">
        <v>293</v>
      </c>
      <c r="D42" s="203"/>
      <c r="E42" s="203"/>
      <c r="F42" s="203"/>
      <c r="G42" s="203"/>
      <c r="H42" s="203" t="s">
        <v>221</v>
      </c>
      <c r="I42" s="203"/>
      <c r="J42" s="203"/>
      <c r="K42" s="203" t="s">
        <v>221</v>
      </c>
      <c r="L42" s="203"/>
      <c r="M42" s="203"/>
      <c r="N42" s="203" t="s">
        <v>221</v>
      </c>
      <c r="O42" s="203" t="s">
        <v>219</v>
      </c>
      <c r="P42" s="203" t="s">
        <v>294</v>
      </c>
      <c r="Q42" s="204">
        <v>72.6</v>
      </c>
      <c r="R42" s="204">
        <v>72.6</v>
      </c>
      <c r="S42" s="204">
        <v>2.6</v>
      </c>
      <c r="T42" s="204">
        <v>70</v>
      </c>
      <c r="U42" s="203" t="s">
        <v>221</v>
      </c>
      <c r="V42" s="203"/>
      <c r="W42" s="203"/>
      <c r="X42" s="203" t="s">
        <v>221</v>
      </c>
      <c r="Y42" s="203"/>
      <c r="Z42" s="217"/>
    </row>
    <row r="43" s="192" customFormat="1" ht="13.5" spans="1:26">
      <c r="A43" s="203" t="s">
        <v>295</v>
      </c>
      <c r="B43" s="203" t="s">
        <v>221</v>
      </c>
      <c r="C43" s="203" t="s">
        <v>296</v>
      </c>
      <c r="D43" s="204">
        <v>1195</v>
      </c>
      <c r="E43" s="204">
        <v>1195</v>
      </c>
      <c r="F43" s="204"/>
      <c r="G43" s="204">
        <v>1195</v>
      </c>
      <c r="H43" s="203"/>
      <c r="I43" s="203"/>
      <c r="J43" s="203"/>
      <c r="K43" s="203"/>
      <c r="L43" s="203"/>
      <c r="M43" s="203"/>
      <c r="N43" s="203" t="s">
        <v>221</v>
      </c>
      <c r="O43" s="203" t="s">
        <v>297</v>
      </c>
      <c r="P43" s="203" t="s">
        <v>254</v>
      </c>
      <c r="Q43" s="204">
        <f>R43</f>
        <v>2656.2531</v>
      </c>
      <c r="R43" s="204">
        <f>S43+T43</f>
        <v>2656.2531</v>
      </c>
      <c r="S43" s="204">
        <v>28.7631</v>
      </c>
      <c r="T43" s="204">
        <v>2627.49</v>
      </c>
      <c r="U43" s="203" t="s">
        <v>221</v>
      </c>
      <c r="V43" s="203"/>
      <c r="W43" s="203"/>
      <c r="X43" s="203" t="s">
        <v>221</v>
      </c>
      <c r="Y43" s="203"/>
      <c r="Z43" s="217"/>
    </row>
    <row r="44" s="192" customFormat="1" ht="13.5" spans="1:26">
      <c r="A44" s="203" t="s">
        <v>221</v>
      </c>
      <c r="B44" s="203" t="s">
        <v>225</v>
      </c>
      <c r="C44" s="203" t="s">
        <v>298</v>
      </c>
      <c r="D44" s="204">
        <v>1195</v>
      </c>
      <c r="E44" s="204">
        <v>1195</v>
      </c>
      <c r="F44" s="204"/>
      <c r="G44" s="204">
        <v>1195</v>
      </c>
      <c r="H44" s="203"/>
      <c r="I44" s="203"/>
      <c r="J44" s="203"/>
      <c r="K44" s="203"/>
      <c r="L44" s="203"/>
      <c r="M44" s="203"/>
      <c r="N44" s="203" t="s">
        <v>221</v>
      </c>
      <c r="O44" s="203" t="s">
        <v>299</v>
      </c>
      <c r="P44" s="203" t="s">
        <v>300</v>
      </c>
      <c r="Q44" s="204">
        <v>71.885258</v>
      </c>
      <c r="R44" s="204">
        <v>71.885258</v>
      </c>
      <c r="S44" s="204">
        <v>71.885258</v>
      </c>
      <c r="T44" s="204"/>
      <c r="U44" s="203"/>
      <c r="V44" s="203"/>
      <c r="W44" s="203"/>
      <c r="X44" s="203"/>
      <c r="Y44" s="203"/>
      <c r="Z44" s="217"/>
    </row>
    <row r="45" s="192" customFormat="1" ht="13.5" spans="1:26">
      <c r="A45" s="203" t="s">
        <v>221</v>
      </c>
      <c r="B45" s="203" t="s">
        <v>228</v>
      </c>
      <c r="C45" s="203" t="s">
        <v>301</v>
      </c>
      <c r="D45" s="203"/>
      <c r="E45" s="203"/>
      <c r="F45" s="203"/>
      <c r="G45" s="203"/>
      <c r="H45" s="203" t="s">
        <v>221</v>
      </c>
      <c r="I45" s="203"/>
      <c r="J45" s="203"/>
      <c r="K45" s="203" t="s">
        <v>221</v>
      </c>
      <c r="L45" s="203"/>
      <c r="M45" s="203"/>
      <c r="N45" s="203" t="s">
        <v>221</v>
      </c>
      <c r="O45" s="203" t="s">
        <v>302</v>
      </c>
      <c r="P45" s="203" t="s">
        <v>303</v>
      </c>
      <c r="Q45" s="204">
        <v>133.348875</v>
      </c>
      <c r="R45" s="204">
        <v>133.348875</v>
      </c>
      <c r="S45" s="204">
        <v>133.348875</v>
      </c>
      <c r="T45" s="204"/>
      <c r="U45" s="203"/>
      <c r="V45" s="203"/>
      <c r="W45" s="203"/>
      <c r="X45" s="203"/>
      <c r="Y45" s="203"/>
      <c r="Z45" s="217"/>
    </row>
    <row r="46" s="192" customFormat="1" ht="13.5" spans="1:26">
      <c r="A46" s="203" t="s">
        <v>304</v>
      </c>
      <c r="B46" s="203" t="s">
        <v>221</v>
      </c>
      <c r="C46" s="203" t="s">
        <v>305</v>
      </c>
      <c r="D46" s="203"/>
      <c r="E46" s="203"/>
      <c r="F46" s="203"/>
      <c r="G46" s="203"/>
      <c r="H46" s="203" t="s">
        <v>221</v>
      </c>
      <c r="I46" s="203"/>
      <c r="J46" s="203"/>
      <c r="K46" s="203" t="s">
        <v>221</v>
      </c>
      <c r="L46" s="203"/>
      <c r="M46" s="203"/>
      <c r="N46" s="203" t="s">
        <v>221</v>
      </c>
      <c r="O46" s="203" t="s">
        <v>306</v>
      </c>
      <c r="P46" s="203" t="s">
        <v>259</v>
      </c>
      <c r="Q46" s="204">
        <v>37.829919</v>
      </c>
      <c r="R46" s="204">
        <v>37.829919</v>
      </c>
      <c r="S46" s="204">
        <v>37.829919</v>
      </c>
      <c r="T46" s="204"/>
      <c r="U46" s="203"/>
      <c r="V46" s="203"/>
      <c r="W46" s="203"/>
      <c r="X46" s="203"/>
      <c r="Y46" s="203"/>
      <c r="Z46" s="217"/>
    </row>
    <row r="47" s="192" customFormat="1" ht="13.5" spans="1:26">
      <c r="A47" s="203" t="s">
        <v>221</v>
      </c>
      <c r="B47" s="203" t="s">
        <v>225</v>
      </c>
      <c r="C47" s="203" t="s">
        <v>307</v>
      </c>
      <c r="D47" s="203"/>
      <c r="E47" s="203"/>
      <c r="F47" s="203"/>
      <c r="G47" s="203"/>
      <c r="H47" s="203" t="s">
        <v>221</v>
      </c>
      <c r="I47" s="203"/>
      <c r="J47" s="203"/>
      <c r="K47" s="203" t="s">
        <v>221</v>
      </c>
      <c r="L47" s="203"/>
      <c r="M47" s="203"/>
      <c r="N47" s="203" t="s">
        <v>221</v>
      </c>
      <c r="O47" s="203" t="s">
        <v>308</v>
      </c>
      <c r="P47" s="203" t="s">
        <v>309</v>
      </c>
      <c r="Q47" s="204">
        <v>74.418</v>
      </c>
      <c r="R47" s="204">
        <v>74.418</v>
      </c>
      <c r="S47" s="204">
        <v>74.418</v>
      </c>
      <c r="T47" s="204"/>
      <c r="U47" s="203"/>
      <c r="V47" s="203"/>
      <c r="W47" s="203"/>
      <c r="X47" s="203"/>
      <c r="Y47" s="203"/>
      <c r="Z47" s="217"/>
    </row>
    <row r="48" s="192" customFormat="1" ht="13.5" spans="1:26">
      <c r="A48" s="203" t="s">
        <v>221</v>
      </c>
      <c r="B48" s="203" t="s">
        <v>228</v>
      </c>
      <c r="C48" s="203" t="s">
        <v>310</v>
      </c>
      <c r="D48" s="203"/>
      <c r="E48" s="203"/>
      <c r="F48" s="203"/>
      <c r="G48" s="203"/>
      <c r="H48" s="203" t="s">
        <v>221</v>
      </c>
      <c r="I48" s="203"/>
      <c r="J48" s="203"/>
      <c r="K48" s="203" t="s">
        <v>221</v>
      </c>
      <c r="L48" s="203"/>
      <c r="M48" s="203"/>
      <c r="N48" s="203" t="s">
        <v>221</v>
      </c>
      <c r="O48" s="203" t="s">
        <v>311</v>
      </c>
      <c r="P48" s="203" t="s">
        <v>312</v>
      </c>
      <c r="Q48" s="203"/>
      <c r="R48" s="203"/>
      <c r="S48" s="203"/>
      <c r="T48" s="203"/>
      <c r="U48" s="203" t="s">
        <v>221</v>
      </c>
      <c r="V48" s="203"/>
      <c r="W48" s="203"/>
      <c r="X48" s="203" t="s">
        <v>221</v>
      </c>
      <c r="Y48" s="203"/>
      <c r="Z48" s="217"/>
    </row>
    <row r="49" s="192" customFormat="1" ht="13.5" spans="1:26">
      <c r="A49" s="203" t="s">
        <v>221</v>
      </c>
      <c r="B49" s="203" t="s">
        <v>234</v>
      </c>
      <c r="C49" s="203" t="s">
        <v>313</v>
      </c>
      <c r="D49" s="203"/>
      <c r="E49" s="203"/>
      <c r="F49" s="203"/>
      <c r="G49" s="203"/>
      <c r="H49" s="203" t="s">
        <v>221</v>
      </c>
      <c r="I49" s="203"/>
      <c r="J49" s="203"/>
      <c r="K49" s="203" t="s">
        <v>221</v>
      </c>
      <c r="L49" s="203"/>
      <c r="M49" s="203"/>
      <c r="N49" s="203" t="s">
        <v>221</v>
      </c>
      <c r="O49" s="203" t="s">
        <v>234</v>
      </c>
      <c r="P49" s="203" t="s">
        <v>263</v>
      </c>
      <c r="Q49" s="204">
        <v>26.7288</v>
      </c>
      <c r="R49" s="204">
        <v>26.7288</v>
      </c>
      <c r="S49" s="204">
        <v>11.7288</v>
      </c>
      <c r="T49" s="204">
        <v>15</v>
      </c>
      <c r="U49" s="203" t="s">
        <v>221</v>
      </c>
      <c r="V49" s="203"/>
      <c r="W49" s="203"/>
      <c r="X49" s="203" t="s">
        <v>221</v>
      </c>
      <c r="Y49" s="203"/>
      <c r="Z49" s="217"/>
    </row>
    <row r="50" s="192" customFormat="1" ht="13.5" spans="1:26">
      <c r="A50" s="203" t="s">
        <v>314</v>
      </c>
      <c r="B50" s="203" t="s">
        <v>221</v>
      </c>
      <c r="C50" s="203" t="s">
        <v>315</v>
      </c>
      <c r="D50" s="203"/>
      <c r="E50" s="203"/>
      <c r="F50" s="203"/>
      <c r="G50" s="203"/>
      <c r="H50" s="203" t="s">
        <v>221</v>
      </c>
      <c r="I50" s="203"/>
      <c r="J50" s="203"/>
      <c r="K50" s="203" t="s">
        <v>221</v>
      </c>
      <c r="L50" s="203"/>
      <c r="M50" s="203"/>
      <c r="N50" s="203" t="s">
        <v>316</v>
      </c>
      <c r="O50" s="203" t="s">
        <v>221</v>
      </c>
      <c r="P50" s="203" t="s">
        <v>317</v>
      </c>
      <c r="Q50" s="204">
        <v>60.356256</v>
      </c>
      <c r="R50" s="204">
        <v>60.356256</v>
      </c>
      <c r="S50" s="204">
        <v>60.356256</v>
      </c>
      <c r="T50" s="204"/>
      <c r="U50" s="203"/>
      <c r="V50" s="203"/>
      <c r="W50" s="203"/>
      <c r="X50" s="203"/>
      <c r="Y50" s="203"/>
      <c r="Z50" s="217"/>
    </row>
    <row r="51" s="192" customFormat="1" ht="13.5" spans="1:26">
      <c r="A51" s="203" t="s">
        <v>221</v>
      </c>
      <c r="B51" s="203" t="s">
        <v>231</v>
      </c>
      <c r="C51" s="203" t="s">
        <v>318</v>
      </c>
      <c r="D51" s="203"/>
      <c r="E51" s="203"/>
      <c r="F51" s="203"/>
      <c r="G51" s="203"/>
      <c r="H51" s="203" t="s">
        <v>221</v>
      </c>
      <c r="I51" s="203"/>
      <c r="J51" s="203"/>
      <c r="K51" s="203" t="s">
        <v>221</v>
      </c>
      <c r="L51" s="203"/>
      <c r="M51" s="203"/>
      <c r="N51" s="203" t="s">
        <v>221</v>
      </c>
      <c r="O51" s="203" t="s">
        <v>225</v>
      </c>
      <c r="P51" s="203" t="s">
        <v>319</v>
      </c>
      <c r="Q51" s="204">
        <v>25.5016</v>
      </c>
      <c r="R51" s="204">
        <v>25.5016</v>
      </c>
      <c r="S51" s="204">
        <v>25.5016</v>
      </c>
      <c r="T51" s="204"/>
      <c r="U51" s="203" t="s">
        <v>221</v>
      </c>
      <c r="V51" s="203"/>
      <c r="W51" s="203"/>
      <c r="X51" s="203" t="s">
        <v>221</v>
      </c>
      <c r="Y51" s="203"/>
      <c r="Z51" s="217"/>
    </row>
    <row r="52" s="192" customFormat="1" ht="13.5" spans="1:26">
      <c r="A52" s="203" t="s">
        <v>221</v>
      </c>
      <c r="B52" s="203" t="s">
        <v>250</v>
      </c>
      <c r="C52" s="203" t="s">
        <v>320</v>
      </c>
      <c r="D52" s="203"/>
      <c r="E52" s="203"/>
      <c r="F52" s="203"/>
      <c r="G52" s="203"/>
      <c r="H52" s="203" t="s">
        <v>221</v>
      </c>
      <c r="I52" s="203"/>
      <c r="J52" s="203"/>
      <c r="K52" s="203" t="s">
        <v>221</v>
      </c>
      <c r="L52" s="203"/>
      <c r="M52" s="203"/>
      <c r="N52" s="203" t="s">
        <v>221</v>
      </c>
      <c r="O52" s="203" t="s">
        <v>228</v>
      </c>
      <c r="P52" s="203" t="s">
        <v>321</v>
      </c>
      <c r="Q52" s="204"/>
      <c r="R52" s="204"/>
      <c r="S52" s="204"/>
      <c r="T52" s="204"/>
      <c r="U52" s="203"/>
      <c r="V52" s="203"/>
      <c r="W52" s="203"/>
      <c r="X52" s="203"/>
      <c r="Y52" s="203"/>
      <c r="Z52" s="217"/>
    </row>
    <row r="53" s="192" customFormat="1" ht="13.5" spans="1:26">
      <c r="A53" s="203" t="s">
        <v>221</v>
      </c>
      <c r="B53" s="203" t="s">
        <v>253</v>
      </c>
      <c r="C53" s="203" t="s">
        <v>322</v>
      </c>
      <c r="D53" s="203"/>
      <c r="E53" s="203"/>
      <c r="F53" s="203"/>
      <c r="G53" s="203"/>
      <c r="H53" s="203" t="s">
        <v>221</v>
      </c>
      <c r="I53" s="203"/>
      <c r="J53" s="203"/>
      <c r="K53" s="203" t="s">
        <v>221</v>
      </c>
      <c r="L53" s="203"/>
      <c r="M53" s="203"/>
      <c r="N53" s="203" t="s">
        <v>221</v>
      </c>
      <c r="O53" s="203" t="s">
        <v>231</v>
      </c>
      <c r="P53" s="203" t="s">
        <v>323</v>
      </c>
      <c r="Q53" s="203"/>
      <c r="R53" s="203"/>
      <c r="S53" s="203"/>
      <c r="T53" s="203"/>
      <c r="U53" s="203" t="s">
        <v>221</v>
      </c>
      <c r="V53" s="203"/>
      <c r="W53" s="203"/>
      <c r="X53" s="203" t="s">
        <v>221</v>
      </c>
      <c r="Y53" s="203"/>
      <c r="Z53" s="217"/>
    </row>
    <row r="54" s="192" customFormat="1" ht="13.5" spans="1:26">
      <c r="A54" s="203" t="s">
        <v>221</v>
      </c>
      <c r="B54" s="203" t="s">
        <v>234</v>
      </c>
      <c r="C54" s="203" t="s">
        <v>324</v>
      </c>
      <c r="D54" s="203"/>
      <c r="E54" s="203"/>
      <c r="F54" s="203"/>
      <c r="G54" s="203"/>
      <c r="H54" s="203" t="s">
        <v>221</v>
      </c>
      <c r="I54" s="203"/>
      <c r="J54" s="203"/>
      <c r="K54" s="203" t="s">
        <v>221</v>
      </c>
      <c r="L54" s="203"/>
      <c r="M54" s="203"/>
      <c r="N54" s="203" t="s">
        <v>221</v>
      </c>
      <c r="O54" s="203" t="s">
        <v>250</v>
      </c>
      <c r="P54" s="203" t="s">
        <v>325</v>
      </c>
      <c r="Q54" s="203"/>
      <c r="R54" s="203"/>
      <c r="S54" s="203"/>
      <c r="T54" s="203"/>
      <c r="U54" s="203" t="s">
        <v>221</v>
      </c>
      <c r="V54" s="203"/>
      <c r="W54" s="203"/>
      <c r="X54" s="203" t="s">
        <v>221</v>
      </c>
      <c r="Y54" s="203"/>
      <c r="Z54" s="217"/>
    </row>
    <row r="55" s="192" customFormat="1" ht="13.5" spans="1:26">
      <c r="A55" s="203" t="s">
        <v>326</v>
      </c>
      <c r="B55" s="203" t="s">
        <v>221</v>
      </c>
      <c r="C55" s="203" t="s">
        <v>317</v>
      </c>
      <c r="D55" s="203">
        <f t="shared" ref="D55:F55" si="4">SUM(D56:D60)</f>
        <v>60.356256</v>
      </c>
      <c r="E55" s="203">
        <f t="shared" si="4"/>
        <v>60.356256</v>
      </c>
      <c r="F55" s="203">
        <f t="shared" si="4"/>
        <v>60.356256</v>
      </c>
      <c r="G55" s="203"/>
      <c r="H55" s="203"/>
      <c r="I55" s="203"/>
      <c r="J55" s="203"/>
      <c r="K55" s="203"/>
      <c r="L55" s="203"/>
      <c r="M55" s="203"/>
      <c r="N55" s="203" t="s">
        <v>221</v>
      </c>
      <c r="O55" s="203" t="s">
        <v>253</v>
      </c>
      <c r="P55" s="203" t="s">
        <v>327</v>
      </c>
      <c r="Q55" s="204">
        <v>24.854656</v>
      </c>
      <c r="R55" s="204">
        <v>24.854656</v>
      </c>
      <c r="S55" s="204">
        <v>24.854656</v>
      </c>
      <c r="T55" s="204"/>
      <c r="U55" s="203"/>
      <c r="V55" s="203"/>
      <c r="W55" s="203"/>
      <c r="X55" s="203"/>
      <c r="Y55" s="203"/>
      <c r="Z55" s="217"/>
    </row>
    <row r="56" s="192" customFormat="1" ht="13.5" spans="1:26">
      <c r="A56" s="203" t="s">
        <v>221</v>
      </c>
      <c r="B56" s="203" t="s">
        <v>225</v>
      </c>
      <c r="C56" s="203" t="s">
        <v>328</v>
      </c>
      <c r="D56" s="204">
        <v>34.854656</v>
      </c>
      <c r="E56" s="204">
        <v>34.854656</v>
      </c>
      <c r="F56" s="204">
        <v>34.854656</v>
      </c>
      <c r="G56" s="204"/>
      <c r="H56" s="203"/>
      <c r="I56" s="203"/>
      <c r="J56" s="203"/>
      <c r="K56" s="203"/>
      <c r="L56" s="203"/>
      <c r="M56" s="203"/>
      <c r="N56" s="203" t="s">
        <v>221</v>
      </c>
      <c r="O56" s="203" t="s">
        <v>236</v>
      </c>
      <c r="P56" s="203" t="s">
        <v>329</v>
      </c>
      <c r="Q56" s="203"/>
      <c r="R56" s="203" t="s">
        <v>221</v>
      </c>
      <c r="S56" s="203"/>
      <c r="T56" s="203"/>
      <c r="U56" s="203" t="s">
        <v>221</v>
      </c>
      <c r="V56" s="203"/>
      <c r="W56" s="203"/>
      <c r="X56" s="203" t="s">
        <v>221</v>
      </c>
      <c r="Y56" s="203"/>
      <c r="Z56" s="217"/>
    </row>
    <row r="57" s="192" customFormat="1" ht="13.5" spans="1:26">
      <c r="A57" s="203" t="s">
        <v>221</v>
      </c>
      <c r="B57" s="203" t="s">
        <v>228</v>
      </c>
      <c r="C57" s="203" t="s">
        <v>330</v>
      </c>
      <c r="D57" s="203"/>
      <c r="E57" s="203" t="s">
        <v>221</v>
      </c>
      <c r="F57" s="203"/>
      <c r="G57" s="203"/>
      <c r="H57" s="203" t="s">
        <v>221</v>
      </c>
      <c r="I57" s="203"/>
      <c r="J57" s="203"/>
      <c r="K57" s="203" t="s">
        <v>221</v>
      </c>
      <c r="L57" s="203"/>
      <c r="M57" s="203"/>
      <c r="N57" s="203" t="s">
        <v>221</v>
      </c>
      <c r="O57" s="203" t="s">
        <v>240</v>
      </c>
      <c r="P57" s="203" t="s">
        <v>331</v>
      </c>
      <c r="Q57" s="204">
        <v>10</v>
      </c>
      <c r="R57" s="204">
        <v>10</v>
      </c>
      <c r="S57" s="204">
        <v>10</v>
      </c>
      <c r="T57" s="204"/>
      <c r="U57" s="203"/>
      <c r="V57" s="203"/>
      <c r="W57" s="203"/>
      <c r="X57" s="203"/>
      <c r="Y57" s="203"/>
      <c r="Z57" s="217"/>
    </row>
    <row r="58" s="192" customFormat="1" ht="13.5" spans="1:26">
      <c r="A58" s="203" t="s">
        <v>221</v>
      </c>
      <c r="B58" s="203" t="s">
        <v>231</v>
      </c>
      <c r="C58" s="203" t="s">
        <v>332</v>
      </c>
      <c r="D58" s="203"/>
      <c r="E58" s="203" t="s">
        <v>221</v>
      </c>
      <c r="F58" s="203"/>
      <c r="G58" s="203"/>
      <c r="H58" s="203" t="s">
        <v>221</v>
      </c>
      <c r="I58" s="203"/>
      <c r="J58" s="203"/>
      <c r="K58" s="203" t="s">
        <v>221</v>
      </c>
      <c r="L58" s="203"/>
      <c r="M58" s="203"/>
      <c r="N58" s="203" t="s">
        <v>221</v>
      </c>
      <c r="O58" s="203" t="s">
        <v>243</v>
      </c>
      <c r="P58" s="203" t="s">
        <v>330</v>
      </c>
      <c r="Q58" s="203"/>
      <c r="R58" s="203" t="s">
        <v>221</v>
      </c>
      <c r="S58" s="203"/>
      <c r="T58" s="203"/>
      <c r="U58" s="203" t="s">
        <v>221</v>
      </c>
      <c r="V58" s="203"/>
      <c r="W58" s="203"/>
      <c r="X58" s="203" t="s">
        <v>221</v>
      </c>
      <c r="Y58" s="203"/>
      <c r="Z58" s="217"/>
    </row>
    <row r="59" s="192" customFormat="1" ht="13.5" spans="1:26">
      <c r="A59" s="203" t="s">
        <v>221</v>
      </c>
      <c r="B59" s="203" t="s">
        <v>253</v>
      </c>
      <c r="C59" s="203" t="s">
        <v>333</v>
      </c>
      <c r="D59" s="204">
        <v>25.5016</v>
      </c>
      <c r="E59" s="204">
        <v>25.5016</v>
      </c>
      <c r="F59" s="204">
        <v>25.5016</v>
      </c>
      <c r="G59" s="204"/>
      <c r="H59" s="203"/>
      <c r="I59" s="203"/>
      <c r="J59" s="203"/>
      <c r="K59" s="203"/>
      <c r="L59" s="203"/>
      <c r="M59" s="203"/>
      <c r="N59" s="203" t="s">
        <v>221</v>
      </c>
      <c r="O59" s="203" t="s">
        <v>246</v>
      </c>
      <c r="P59" s="203" t="s">
        <v>334</v>
      </c>
      <c r="Q59" s="203"/>
      <c r="R59" s="203" t="s">
        <v>221</v>
      </c>
      <c r="S59" s="203"/>
      <c r="T59" s="203"/>
      <c r="U59" s="203" t="s">
        <v>221</v>
      </c>
      <c r="V59" s="203"/>
      <c r="W59" s="203"/>
      <c r="X59" s="203" t="s">
        <v>221</v>
      </c>
      <c r="Y59" s="203"/>
      <c r="Z59" s="217"/>
    </row>
    <row r="60" s="192" customFormat="1" ht="13.5" spans="1:26">
      <c r="A60" s="203" t="s">
        <v>221</v>
      </c>
      <c r="B60" s="203" t="s">
        <v>234</v>
      </c>
      <c r="C60" s="203" t="s">
        <v>335</v>
      </c>
      <c r="D60" s="203"/>
      <c r="E60" s="203" t="s">
        <v>221</v>
      </c>
      <c r="F60" s="203"/>
      <c r="G60" s="203"/>
      <c r="H60" s="203" t="s">
        <v>221</v>
      </c>
      <c r="I60" s="203"/>
      <c r="J60" s="203"/>
      <c r="K60" s="203" t="s">
        <v>221</v>
      </c>
      <c r="L60" s="203"/>
      <c r="M60" s="203"/>
      <c r="N60" s="203" t="s">
        <v>221</v>
      </c>
      <c r="O60" s="203" t="s">
        <v>203</v>
      </c>
      <c r="P60" s="203" t="s">
        <v>332</v>
      </c>
      <c r="Q60" s="203"/>
      <c r="R60" s="203" t="s">
        <v>221</v>
      </c>
      <c r="S60" s="203"/>
      <c r="T60" s="203"/>
      <c r="U60" s="203" t="s">
        <v>221</v>
      </c>
      <c r="V60" s="203"/>
      <c r="W60" s="203"/>
      <c r="X60" s="203" t="s">
        <v>221</v>
      </c>
      <c r="Y60" s="203"/>
      <c r="Z60" s="217"/>
    </row>
    <row r="61" s="192" customFormat="1" ht="13.5" spans="1:26">
      <c r="A61" s="203" t="s">
        <v>336</v>
      </c>
      <c r="B61" s="203" t="s">
        <v>221</v>
      </c>
      <c r="C61" s="203" t="s">
        <v>337</v>
      </c>
      <c r="D61" s="203"/>
      <c r="E61" s="203" t="s">
        <v>221</v>
      </c>
      <c r="F61" s="203"/>
      <c r="G61" s="203"/>
      <c r="H61" s="203" t="s">
        <v>221</v>
      </c>
      <c r="I61" s="203"/>
      <c r="J61" s="203"/>
      <c r="K61" s="203" t="s">
        <v>221</v>
      </c>
      <c r="L61" s="203"/>
      <c r="M61" s="203"/>
      <c r="N61" s="203" t="s">
        <v>221</v>
      </c>
      <c r="O61" s="203" t="s">
        <v>204</v>
      </c>
      <c r="P61" s="203" t="s">
        <v>338</v>
      </c>
      <c r="Q61" s="203"/>
      <c r="R61" s="203" t="s">
        <v>221</v>
      </c>
      <c r="S61" s="203"/>
      <c r="T61" s="203"/>
      <c r="U61" s="203" t="s">
        <v>221</v>
      </c>
      <c r="V61" s="203"/>
      <c r="W61" s="203"/>
      <c r="X61" s="203" t="s">
        <v>221</v>
      </c>
      <c r="Y61" s="203"/>
      <c r="Z61" s="217"/>
    </row>
    <row r="62" s="192" customFormat="1" ht="13.5" spans="1:26">
      <c r="A62" s="203" t="s">
        <v>221</v>
      </c>
      <c r="B62" s="203" t="s">
        <v>228</v>
      </c>
      <c r="C62" s="203" t="s">
        <v>339</v>
      </c>
      <c r="D62" s="203"/>
      <c r="E62" s="203" t="s">
        <v>221</v>
      </c>
      <c r="F62" s="203"/>
      <c r="G62" s="203"/>
      <c r="H62" s="203" t="s">
        <v>221</v>
      </c>
      <c r="I62" s="203"/>
      <c r="J62" s="203"/>
      <c r="K62" s="203" t="s">
        <v>221</v>
      </c>
      <c r="L62" s="203"/>
      <c r="M62" s="203"/>
      <c r="N62" s="203" t="s">
        <v>221</v>
      </c>
      <c r="O62" s="203" t="s">
        <v>234</v>
      </c>
      <c r="P62" s="203" t="s">
        <v>340</v>
      </c>
      <c r="Q62" s="203"/>
      <c r="R62" s="203" t="s">
        <v>221</v>
      </c>
      <c r="S62" s="203"/>
      <c r="T62" s="203"/>
      <c r="U62" s="203" t="s">
        <v>221</v>
      </c>
      <c r="V62" s="203"/>
      <c r="W62" s="203"/>
      <c r="X62" s="203" t="s">
        <v>221</v>
      </c>
      <c r="Y62" s="203"/>
      <c r="Z62" s="217"/>
    </row>
    <row r="63" s="192" customFormat="1" ht="13.5" spans="1:26">
      <c r="A63" s="203" t="s">
        <v>221</v>
      </c>
      <c r="B63" s="203" t="s">
        <v>231</v>
      </c>
      <c r="C63" s="203" t="s">
        <v>341</v>
      </c>
      <c r="D63" s="203"/>
      <c r="E63" s="203" t="s">
        <v>221</v>
      </c>
      <c r="F63" s="203"/>
      <c r="G63" s="203"/>
      <c r="H63" s="203" t="s">
        <v>221</v>
      </c>
      <c r="I63" s="203"/>
      <c r="J63" s="203"/>
      <c r="K63" s="203" t="s">
        <v>221</v>
      </c>
      <c r="L63" s="203"/>
      <c r="M63" s="203"/>
      <c r="N63" s="203" t="s">
        <v>342</v>
      </c>
      <c r="O63" s="203" t="s">
        <v>221</v>
      </c>
      <c r="P63" s="203" t="s">
        <v>343</v>
      </c>
      <c r="Q63" s="203"/>
      <c r="R63" s="203" t="s">
        <v>221</v>
      </c>
      <c r="S63" s="203"/>
      <c r="T63" s="203"/>
      <c r="U63" s="203" t="s">
        <v>221</v>
      </c>
      <c r="V63" s="203"/>
      <c r="W63" s="203"/>
      <c r="X63" s="203" t="s">
        <v>221</v>
      </c>
      <c r="Y63" s="203"/>
      <c r="Z63" s="217"/>
    </row>
    <row r="64" s="192" customFormat="1" ht="13.5" spans="1:26">
      <c r="A64" s="203" t="s">
        <v>221</v>
      </c>
      <c r="B64" s="203" t="s">
        <v>250</v>
      </c>
      <c r="C64" s="203" t="s">
        <v>344</v>
      </c>
      <c r="D64" s="203"/>
      <c r="E64" s="203" t="s">
        <v>221</v>
      </c>
      <c r="F64" s="203"/>
      <c r="G64" s="203"/>
      <c r="H64" s="203" t="s">
        <v>221</v>
      </c>
      <c r="I64" s="203"/>
      <c r="J64" s="203"/>
      <c r="K64" s="203" t="s">
        <v>221</v>
      </c>
      <c r="L64" s="203"/>
      <c r="M64" s="203"/>
      <c r="N64" s="203" t="s">
        <v>221</v>
      </c>
      <c r="O64" s="203" t="s">
        <v>225</v>
      </c>
      <c r="P64" s="203" t="s">
        <v>345</v>
      </c>
      <c r="Q64" s="203"/>
      <c r="R64" s="203" t="s">
        <v>221</v>
      </c>
      <c r="S64" s="203"/>
      <c r="T64" s="203"/>
      <c r="U64" s="203" t="s">
        <v>221</v>
      </c>
      <c r="V64" s="203"/>
      <c r="W64" s="203"/>
      <c r="X64" s="203" t="s">
        <v>221</v>
      </c>
      <c r="Y64" s="203"/>
      <c r="Z64" s="217"/>
    </row>
    <row r="65" s="192" customFormat="1" ht="13.5" spans="1:26">
      <c r="A65" s="203" t="s">
        <v>346</v>
      </c>
      <c r="B65" s="203" t="s">
        <v>221</v>
      </c>
      <c r="C65" s="203" t="s">
        <v>343</v>
      </c>
      <c r="D65" s="203"/>
      <c r="E65" s="203" t="s">
        <v>221</v>
      </c>
      <c r="F65" s="203"/>
      <c r="G65" s="203"/>
      <c r="H65" s="203" t="s">
        <v>221</v>
      </c>
      <c r="I65" s="203"/>
      <c r="J65" s="203"/>
      <c r="K65" s="203" t="s">
        <v>221</v>
      </c>
      <c r="L65" s="203"/>
      <c r="M65" s="203"/>
      <c r="N65" s="203" t="s">
        <v>221</v>
      </c>
      <c r="O65" s="203" t="s">
        <v>228</v>
      </c>
      <c r="P65" s="203" t="s">
        <v>347</v>
      </c>
      <c r="Q65" s="203"/>
      <c r="R65" s="203" t="s">
        <v>221</v>
      </c>
      <c r="S65" s="203"/>
      <c r="T65" s="203"/>
      <c r="U65" s="203" t="s">
        <v>221</v>
      </c>
      <c r="V65" s="203"/>
      <c r="W65" s="203"/>
      <c r="X65" s="203" t="s">
        <v>221</v>
      </c>
      <c r="Y65" s="203"/>
      <c r="Z65" s="217"/>
    </row>
    <row r="66" s="192" customFormat="1" ht="13.5" spans="1:26">
      <c r="A66" s="203" t="s">
        <v>221</v>
      </c>
      <c r="B66" s="203" t="s">
        <v>225</v>
      </c>
      <c r="C66" s="203" t="s">
        <v>345</v>
      </c>
      <c r="D66" s="203"/>
      <c r="E66" s="203" t="s">
        <v>221</v>
      </c>
      <c r="F66" s="203"/>
      <c r="G66" s="203"/>
      <c r="H66" s="203" t="s">
        <v>221</v>
      </c>
      <c r="I66" s="203"/>
      <c r="J66" s="203"/>
      <c r="K66" s="203" t="s">
        <v>221</v>
      </c>
      <c r="L66" s="203"/>
      <c r="M66" s="203"/>
      <c r="N66" s="203" t="s">
        <v>221</v>
      </c>
      <c r="O66" s="203" t="s">
        <v>231</v>
      </c>
      <c r="P66" s="203" t="s">
        <v>348</v>
      </c>
      <c r="Q66" s="203"/>
      <c r="R66" s="203" t="s">
        <v>221</v>
      </c>
      <c r="S66" s="203"/>
      <c r="T66" s="203"/>
      <c r="U66" s="203" t="s">
        <v>221</v>
      </c>
      <c r="V66" s="203"/>
      <c r="W66" s="203"/>
      <c r="X66" s="203" t="s">
        <v>221</v>
      </c>
      <c r="Y66" s="203"/>
      <c r="Z66" s="217"/>
    </row>
    <row r="67" s="192" customFormat="1" ht="13.5" spans="1:26">
      <c r="A67" s="203" t="s">
        <v>221</v>
      </c>
      <c r="B67" s="203" t="s">
        <v>228</v>
      </c>
      <c r="C67" s="203" t="s">
        <v>347</v>
      </c>
      <c r="D67" s="203"/>
      <c r="E67" s="203" t="s">
        <v>221</v>
      </c>
      <c r="F67" s="203"/>
      <c r="G67" s="203"/>
      <c r="H67" s="203" t="s">
        <v>221</v>
      </c>
      <c r="I67" s="203"/>
      <c r="J67" s="203"/>
      <c r="K67" s="203" t="s">
        <v>221</v>
      </c>
      <c r="L67" s="203"/>
      <c r="M67" s="203"/>
      <c r="N67" s="203" t="s">
        <v>221</v>
      </c>
      <c r="O67" s="203" t="s">
        <v>250</v>
      </c>
      <c r="P67" s="203" t="s">
        <v>349</v>
      </c>
      <c r="Q67" s="203"/>
      <c r="R67" s="203" t="s">
        <v>221</v>
      </c>
      <c r="S67" s="203"/>
      <c r="T67" s="203"/>
      <c r="U67" s="203" t="s">
        <v>221</v>
      </c>
      <c r="V67" s="203"/>
      <c r="W67" s="203"/>
      <c r="X67" s="203" t="s">
        <v>221</v>
      </c>
      <c r="Y67" s="203"/>
      <c r="Z67" s="217"/>
    </row>
    <row r="68" s="192" customFormat="1" ht="13.5" spans="1:26">
      <c r="A68" s="203" t="s">
        <v>221</v>
      </c>
      <c r="B68" s="203" t="s">
        <v>231</v>
      </c>
      <c r="C68" s="203" t="s">
        <v>348</v>
      </c>
      <c r="D68" s="203"/>
      <c r="E68" s="203" t="s">
        <v>221</v>
      </c>
      <c r="F68" s="203"/>
      <c r="G68" s="203"/>
      <c r="H68" s="203" t="s">
        <v>221</v>
      </c>
      <c r="I68" s="203"/>
      <c r="J68" s="203"/>
      <c r="K68" s="203" t="s">
        <v>221</v>
      </c>
      <c r="L68" s="203"/>
      <c r="M68" s="203"/>
      <c r="N68" s="203" t="s">
        <v>350</v>
      </c>
      <c r="O68" s="203" t="s">
        <v>221</v>
      </c>
      <c r="P68" s="203" t="s">
        <v>351</v>
      </c>
      <c r="Q68" s="203"/>
      <c r="R68" s="203" t="s">
        <v>221</v>
      </c>
      <c r="S68" s="203"/>
      <c r="T68" s="203"/>
      <c r="U68" s="203" t="s">
        <v>221</v>
      </c>
      <c r="V68" s="203"/>
      <c r="W68" s="203"/>
      <c r="X68" s="203" t="s">
        <v>221</v>
      </c>
      <c r="Y68" s="203"/>
      <c r="Z68" s="217"/>
    </row>
    <row r="69" s="192" customFormat="1" ht="13.5" spans="1:26">
      <c r="A69" s="203" t="s">
        <v>221</v>
      </c>
      <c r="B69" s="203" t="s">
        <v>250</v>
      </c>
      <c r="C69" s="203" t="s">
        <v>349</v>
      </c>
      <c r="D69" s="203"/>
      <c r="E69" s="203" t="s">
        <v>221</v>
      </c>
      <c r="F69" s="203"/>
      <c r="G69" s="203"/>
      <c r="H69" s="203" t="s">
        <v>221</v>
      </c>
      <c r="I69" s="203"/>
      <c r="J69" s="203"/>
      <c r="K69" s="203" t="s">
        <v>221</v>
      </c>
      <c r="L69" s="203"/>
      <c r="M69" s="203"/>
      <c r="N69" s="203" t="s">
        <v>221</v>
      </c>
      <c r="O69" s="203" t="s">
        <v>225</v>
      </c>
      <c r="P69" s="203" t="s">
        <v>268</v>
      </c>
      <c r="Q69" s="203"/>
      <c r="R69" s="203" t="s">
        <v>221</v>
      </c>
      <c r="S69" s="203"/>
      <c r="T69" s="203"/>
      <c r="U69" s="203" t="s">
        <v>221</v>
      </c>
      <c r="V69" s="203"/>
      <c r="W69" s="203"/>
      <c r="X69" s="203" t="s">
        <v>221</v>
      </c>
      <c r="Y69" s="203"/>
      <c r="Z69" s="217"/>
    </row>
    <row r="70" s="192" customFormat="1" ht="13.5" spans="1:26">
      <c r="A70" s="203" t="s">
        <v>352</v>
      </c>
      <c r="B70" s="203" t="s">
        <v>221</v>
      </c>
      <c r="C70" s="203" t="s">
        <v>353</v>
      </c>
      <c r="D70" s="203"/>
      <c r="E70" s="203" t="s">
        <v>221</v>
      </c>
      <c r="F70" s="203"/>
      <c r="G70" s="203"/>
      <c r="H70" s="203" t="s">
        <v>221</v>
      </c>
      <c r="I70" s="203"/>
      <c r="J70" s="203"/>
      <c r="K70" s="203" t="s">
        <v>221</v>
      </c>
      <c r="L70" s="203"/>
      <c r="M70" s="203"/>
      <c r="N70" s="203" t="s">
        <v>221</v>
      </c>
      <c r="O70" s="203" t="s">
        <v>228</v>
      </c>
      <c r="P70" s="203" t="s">
        <v>354</v>
      </c>
      <c r="Q70" s="203"/>
      <c r="R70" s="203" t="s">
        <v>221</v>
      </c>
      <c r="S70" s="203"/>
      <c r="T70" s="203"/>
      <c r="U70" s="203" t="s">
        <v>221</v>
      </c>
      <c r="V70" s="203"/>
      <c r="W70" s="203"/>
      <c r="X70" s="203" t="s">
        <v>221</v>
      </c>
      <c r="Y70" s="203"/>
      <c r="Z70" s="217"/>
    </row>
    <row r="71" s="192" customFormat="1" ht="13.5" spans="1:26">
      <c r="A71" s="203" t="s">
        <v>221</v>
      </c>
      <c r="B71" s="203" t="s">
        <v>225</v>
      </c>
      <c r="C71" s="203" t="s">
        <v>355</v>
      </c>
      <c r="D71" s="203"/>
      <c r="E71" s="203" t="s">
        <v>221</v>
      </c>
      <c r="F71" s="203"/>
      <c r="G71" s="203"/>
      <c r="H71" s="203" t="s">
        <v>221</v>
      </c>
      <c r="I71" s="203"/>
      <c r="J71" s="203"/>
      <c r="K71" s="203" t="s">
        <v>221</v>
      </c>
      <c r="L71" s="203"/>
      <c r="M71" s="203"/>
      <c r="N71" s="203" t="s">
        <v>221</v>
      </c>
      <c r="O71" s="203" t="s">
        <v>231</v>
      </c>
      <c r="P71" s="203" t="s">
        <v>356</v>
      </c>
      <c r="Q71" s="203"/>
      <c r="R71" s="203" t="s">
        <v>221</v>
      </c>
      <c r="S71" s="203"/>
      <c r="T71" s="203"/>
      <c r="U71" s="203" t="s">
        <v>221</v>
      </c>
      <c r="V71" s="203"/>
      <c r="W71" s="203"/>
      <c r="X71" s="203" t="s">
        <v>221</v>
      </c>
      <c r="Y71" s="203"/>
      <c r="Z71" s="217"/>
    </row>
    <row r="72" s="192" customFormat="1" ht="13.5" spans="1:26">
      <c r="A72" s="203" t="s">
        <v>221</v>
      </c>
      <c r="B72" s="203" t="s">
        <v>228</v>
      </c>
      <c r="C72" s="203" t="s">
        <v>357</v>
      </c>
      <c r="D72" s="203"/>
      <c r="E72" s="203" t="s">
        <v>221</v>
      </c>
      <c r="F72" s="203"/>
      <c r="G72" s="203"/>
      <c r="H72" s="203" t="s">
        <v>221</v>
      </c>
      <c r="I72" s="203"/>
      <c r="J72" s="203"/>
      <c r="K72" s="203" t="s">
        <v>221</v>
      </c>
      <c r="L72" s="203"/>
      <c r="M72" s="203"/>
      <c r="N72" s="203" t="s">
        <v>221</v>
      </c>
      <c r="O72" s="203" t="s">
        <v>253</v>
      </c>
      <c r="P72" s="203" t="s">
        <v>270</v>
      </c>
      <c r="Q72" s="203"/>
      <c r="R72" s="203" t="s">
        <v>221</v>
      </c>
      <c r="S72" s="203"/>
      <c r="T72" s="203"/>
      <c r="U72" s="203" t="s">
        <v>221</v>
      </c>
      <c r="V72" s="203"/>
      <c r="W72" s="203"/>
      <c r="X72" s="203" t="s">
        <v>221</v>
      </c>
      <c r="Y72" s="203"/>
      <c r="Z72" s="217"/>
    </row>
    <row r="73" s="192" customFormat="1" ht="13.5" spans="1:26">
      <c r="A73" s="203" t="s">
        <v>358</v>
      </c>
      <c r="B73" s="203" t="s">
        <v>221</v>
      </c>
      <c r="C73" s="203" t="s">
        <v>140</v>
      </c>
      <c r="D73" s="204">
        <v>11426.24</v>
      </c>
      <c r="E73" s="204">
        <v>11426.24</v>
      </c>
      <c r="F73" s="204"/>
      <c r="G73" s="204">
        <v>11426.24</v>
      </c>
      <c r="H73" s="203" t="s">
        <v>221</v>
      </c>
      <c r="I73" s="203"/>
      <c r="J73" s="203"/>
      <c r="K73" s="203" t="s">
        <v>221</v>
      </c>
      <c r="L73" s="203"/>
      <c r="M73" s="203"/>
      <c r="N73" s="203" t="s">
        <v>221</v>
      </c>
      <c r="O73" s="203" t="s">
        <v>236</v>
      </c>
      <c r="P73" s="203" t="s">
        <v>278</v>
      </c>
      <c r="Q73" s="203"/>
      <c r="R73" s="203" t="s">
        <v>221</v>
      </c>
      <c r="S73" s="203"/>
      <c r="T73" s="203"/>
      <c r="U73" s="203" t="s">
        <v>221</v>
      </c>
      <c r="V73" s="203"/>
      <c r="W73" s="203"/>
      <c r="X73" s="203" t="s">
        <v>221</v>
      </c>
      <c r="Y73" s="203"/>
      <c r="Z73" s="217"/>
    </row>
    <row r="74" s="192" customFormat="1" ht="13.5" spans="1:26">
      <c r="A74" s="203" t="s">
        <v>221</v>
      </c>
      <c r="B74" s="203" t="s">
        <v>225</v>
      </c>
      <c r="C74" s="203" t="s">
        <v>359</v>
      </c>
      <c r="D74" s="204">
        <v>11426.24</v>
      </c>
      <c r="E74" s="204">
        <v>11426.24</v>
      </c>
      <c r="F74" s="204"/>
      <c r="G74" s="204">
        <v>11426.24</v>
      </c>
      <c r="H74" s="203" t="s">
        <v>221</v>
      </c>
      <c r="I74" s="203"/>
      <c r="J74" s="203"/>
      <c r="K74" s="203" t="s">
        <v>221</v>
      </c>
      <c r="L74" s="203"/>
      <c r="M74" s="203"/>
      <c r="N74" s="203" t="s">
        <v>221</v>
      </c>
      <c r="O74" s="203" t="s">
        <v>240</v>
      </c>
      <c r="P74" s="203" t="s">
        <v>360</v>
      </c>
      <c r="Q74" s="203"/>
      <c r="R74" s="203" t="s">
        <v>221</v>
      </c>
      <c r="S74" s="203"/>
      <c r="T74" s="203"/>
      <c r="U74" s="203" t="s">
        <v>221</v>
      </c>
      <c r="V74" s="203"/>
      <c r="W74" s="203"/>
      <c r="X74" s="203" t="s">
        <v>221</v>
      </c>
      <c r="Y74" s="203"/>
      <c r="Z74" s="217"/>
    </row>
    <row r="75" s="192" customFormat="1" ht="13.5" spans="1:26">
      <c r="A75" s="203" t="s">
        <v>221</v>
      </c>
      <c r="B75" s="203" t="s">
        <v>228</v>
      </c>
      <c r="C75" s="203" t="s">
        <v>361</v>
      </c>
      <c r="D75" s="203"/>
      <c r="E75" s="203" t="s">
        <v>221</v>
      </c>
      <c r="F75" s="203"/>
      <c r="G75" s="203"/>
      <c r="H75" s="203" t="s">
        <v>221</v>
      </c>
      <c r="I75" s="203"/>
      <c r="J75" s="203"/>
      <c r="K75" s="203" t="s">
        <v>221</v>
      </c>
      <c r="L75" s="203"/>
      <c r="M75" s="203"/>
      <c r="N75" s="203" t="s">
        <v>221</v>
      </c>
      <c r="O75" s="203" t="s">
        <v>243</v>
      </c>
      <c r="P75" s="203" t="s">
        <v>362</v>
      </c>
      <c r="Q75" s="203"/>
      <c r="R75" s="203" t="s">
        <v>221</v>
      </c>
      <c r="S75" s="203"/>
      <c r="T75" s="203"/>
      <c r="U75" s="203" t="s">
        <v>221</v>
      </c>
      <c r="V75" s="203"/>
      <c r="W75" s="203"/>
      <c r="X75" s="203" t="s">
        <v>221</v>
      </c>
      <c r="Y75" s="203"/>
      <c r="Z75" s="217"/>
    </row>
    <row r="76" s="192" customFormat="1" ht="13.5" spans="1:26">
      <c r="A76" s="203" t="s">
        <v>221</v>
      </c>
      <c r="B76" s="203" t="s">
        <v>231</v>
      </c>
      <c r="C76" s="203" t="s">
        <v>363</v>
      </c>
      <c r="D76" s="203"/>
      <c r="E76" s="203" t="s">
        <v>221</v>
      </c>
      <c r="F76" s="203"/>
      <c r="G76" s="203"/>
      <c r="H76" s="203" t="s">
        <v>221</v>
      </c>
      <c r="I76" s="203"/>
      <c r="J76" s="203"/>
      <c r="K76" s="203" t="s">
        <v>221</v>
      </c>
      <c r="L76" s="203"/>
      <c r="M76" s="203"/>
      <c r="N76" s="203" t="s">
        <v>221</v>
      </c>
      <c r="O76" s="203" t="s">
        <v>206</v>
      </c>
      <c r="P76" s="203" t="s">
        <v>272</v>
      </c>
      <c r="Q76" s="203"/>
      <c r="R76" s="203" t="s">
        <v>221</v>
      </c>
      <c r="S76" s="203"/>
      <c r="T76" s="203"/>
      <c r="U76" s="203" t="s">
        <v>221</v>
      </c>
      <c r="V76" s="203"/>
      <c r="W76" s="203"/>
      <c r="X76" s="203" t="s">
        <v>221</v>
      </c>
      <c r="Y76" s="203"/>
      <c r="Z76" s="217"/>
    </row>
    <row r="77" s="192" customFormat="1" ht="13.5" spans="1:26">
      <c r="A77" s="203" t="s">
        <v>221</v>
      </c>
      <c r="B77" s="203" t="s">
        <v>250</v>
      </c>
      <c r="C77" s="203" t="s">
        <v>364</v>
      </c>
      <c r="D77" s="203"/>
      <c r="E77" s="203" t="s">
        <v>221</v>
      </c>
      <c r="F77" s="203"/>
      <c r="G77" s="203"/>
      <c r="H77" s="203" t="s">
        <v>221</v>
      </c>
      <c r="I77" s="203"/>
      <c r="J77" s="203"/>
      <c r="K77" s="203" t="s">
        <v>221</v>
      </c>
      <c r="L77" s="203"/>
      <c r="M77" s="203"/>
      <c r="N77" s="203" t="s">
        <v>221</v>
      </c>
      <c r="O77" s="203" t="s">
        <v>212</v>
      </c>
      <c r="P77" s="203" t="s">
        <v>365</v>
      </c>
      <c r="Q77" s="203"/>
      <c r="R77" s="203" t="s">
        <v>221</v>
      </c>
      <c r="S77" s="203"/>
      <c r="T77" s="203"/>
      <c r="U77" s="203" t="s">
        <v>221</v>
      </c>
      <c r="V77" s="203"/>
      <c r="W77" s="203"/>
      <c r="X77" s="203" t="s">
        <v>221</v>
      </c>
      <c r="Y77" s="203"/>
      <c r="Z77" s="217"/>
    </row>
    <row r="78" s="192" customFormat="1" ht="13.5" spans="1:26">
      <c r="A78" s="203" t="s">
        <v>221</v>
      </c>
      <c r="B78" s="203" t="s">
        <v>253</v>
      </c>
      <c r="C78" s="203" t="s">
        <v>366</v>
      </c>
      <c r="D78" s="203"/>
      <c r="E78" s="203" t="s">
        <v>221</v>
      </c>
      <c r="F78" s="203"/>
      <c r="G78" s="203"/>
      <c r="H78" s="203" t="s">
        <v>221</v>
      </c>
      <c r="I78" s="203"/>
      <c r="J78" s="203"/>
      <c r="K78" s="203" t="s">
        <v>221</v>
      </c>
      <c r="L78" s="203"/>
      <c r="M78" s="203"/>
      <c r="N78" s="203" t="s">
        <v>221</v>
      </c>
      <c r="O78" s="203" t="s">
        <v>214</v>
      </c>
      <c r="P78" s="203" t="s">
        <v>367</v>
      </c>
      <c r="Q78" s="203"/>
      <c r="R78" s="203" t="s">
        <v>221</v>
      </c>
      <c r="S78" s="203"/>
      <c r="T78" s="203"/>
      <c r="U78" s="203" t="s">
        <v>221</v>
      </c>
      <c r="V78" s="203"/>
      <c r="W78" s="203"/>
      <c r="X78" s="203" t="s">
        <v>221</v>
      </c>
      <c r="Y78" s="203"/>
      <c r="Z78" s="217"/>
    </row>
    <row r="79" s="192" customFormat="1" ht="13.5" spans="1:26">
      <c r="A79" s="203" t="s">
        <v>221</v>
      </c>
      <c r="B79" s="203" t="s">
        <v>236</v>
      </c>
      <c r="C79" s="203" t="s">
        <v>368</v>
      </c>
      <c r="D79" s="203"/>
      <c r="E79" s="203" t="s">
        <v>221</v>
      </c>
      <c r="F79" s="203"/>
      <c r="G79" s="203"/>
      <c r="H79" s="203" t="s">
        <v>221</v>
      </c>
      <c r="I79" s="203"/>
      <c r="J79" s="203"/>
      <c r="K79" s="203" t="s">
        <v>221</v>
      </c>
      <c r="L79" s="203"/>
      <c r="M79" s="203"/>
      <c r="N79" s="203" t="s">
        <v>221</v>
      </c>
      <c r="O79" s="203" t="s">
        <v>215</v>
      </c>
      <c r="P79" s="203" t="s">
        <v>369</v>
      </c>
      <c r="Q79" s="203"/>
      <c r="R79" s="203" t="s">
        <v>221</v>
      </c>
      <c r="S79" s="203"/>
      <c r="T79" s="203"/>
      <c r="U79" s="203" t="s">
        <v>221</v>
      </c>
      <c r="V79" s="203"/>
      <c r="W79" s="203"/>
      <c r="X79" s="203" t="s">
        <v>221</v>
      </c>
      <c r="Y79" s="203"/>
      <c r="Z79" s="217"/>
    </row>
    <row r="80" s="192" customFormat="1" ht="13.5" spans="1:26">
      <c r="A80" s="203" t="s">
        <v>221</v>
      </c>
      <c r="B80" s="203" t="s">
        <v>240</v>
      </c>
      <c r="C80" s="203" t="s">
        <v>370</v>
      </c>
      <c r="D80" s="203"/>
      <c r="E80" s="203" t="s">
        <v>221</v>
      </c>
      <c r="F80" s="203"/>
      <c r="G80" s="203"/>
      <c r="H80" s="203" t="s">
        <v>221</v>
      </c>
      <c r="I80" s="203"/>
      <c r="J80" s="203"/>
      <c r="K80" s="203" t="s">
        <v>221</v>
      </c>
      <c r="L80" s="203"/>
      <c r="M80" s="203"/>
      <c r="N80" s="203" t="s">
        <v>221</v>
      </c>
      <c r="O80" s="203" t="s">
        <v>234</v>
      </c>
      <c r="P80" s="203" t="s">
        <v>371</v>
      </c>
      <c r="Q80" s="203"/>
      <c r="R80" s="203"/>
      <c r="S80" s="203"/>
      <c r="T80" s="203"/>
      <c r="U80" s="203" t="s">
        <v>221</v>
      </c>
      <c r="V80" s="203"/>
      <c r="W80" s="203"/>
      <c r="X80" s="203" t="s">
        <v>221</v>
      </c>
      <c r="Y80" s="203"/>
      <c r="Z80" s="217"/>
    </row>
    <row r="81" s="192" customFormat="1" ht="13.5" spans="1:26">
      <c r="A81" s="203" t="s">
        <v>372</v>
      </c>
      <c r="B81" s="203" t="s">
        <v>221</v>
      </c>
      <c r="C81" s="203" t="s">
        <v>373</v>
      </c>
      <c r="D81" s="203"/>
      <c r="E81" s="203" t="s">
        <v>221</v>
      </c>
      <c r="F81" s="203"/>
      <c r="G81" s="203"/>
      <c r="H81" s="203" t="s">
        <v>221</v>
      </c>
      <c r="I81" s="203"/>
      <c r="J81" s="203"/>
      <c r="K81" s="203" t="s">
        <v>221</v>
      </c>
      <c r="L81" s="203"/>
      <c r="M81" s="203"/>
      <c r="N81" s="203" t="s">
        <v>374</v>
      </c>
      <c r="O81" s="203" t="s">
        <v>221</v>
      </c>
      <c r="P81" s="203" t="s">
        <v>375</v>
      </c>
      <c r="Q81" s="203">
        <f t="shared" ref="Q81:T81" si="5">SUM(Q82:Q83)</f>
        <v>1230</v>
      </c>
      <c r="R81" s="203">
        <f t="shared" si="5"/>
        <v>1230</v>
      </c>
      <c r="S81" s="203">
        <f t="shared" si="5"/>
        <v>0</v>
      </c>
      <c r="T81" s="203">
        <f t="shared" si="5"/>
        <v>1230</v>
      </c>
      <c r="U81" s="203"/>
      <c r="V81" s="203"/>
      <c r="W81" s="203"/>
      <c r="X81" s="203"/>
      <c r="Y81" s="203"/>
      <c r="Z81" s="217"/>
    </row>
    <row r="82" s="192" customFormat="1" ht="13.5" spans="1:26">
      <c r="A82" s="203" t="s">
        <v>221</v>
      </c>
      <c r="B82" s="203" t="s">
        <v>225</v>
      </c>
      <c r="C82" s="203" t="s">
        <v>376</v>
      </c>
      <c r="D82" s="203"/>
      <c r="E82" s="203" t="s">
        <v>221</v>
      </c>
      <c r="F82" s="203"/>
      <c r="G82" s="203"/>
      <c r="H82" s="203" t="s">
        <v>221</v>
      </c>
      <c r="I82" s="203"/>
      <c r="J82" s="203"/>
      <c r="K82" s="203" t="s">
        <v>221</v>
      </c>
      <c r="L82" s="203"/>
      <c r="M82" s="203"/>
      <c r="N82" s="203" t="s">
        <v>221</v>
      </c>
      <c r="O82" s="203" t="s">
        <v>225</v>
      </c>
      <c r="P82" s="203" t="s">
        <v>268</v>
      </c>
      <c r="Q82" s="204">
        <v>1195</v>
      </c>
      <c r="R82" s="204">
        <v>1195</v>
      </c>
      <c r="S82" s="204"/>
      <c r="T82" s="204">
        <v>1195</v>
      </c>
      <c r="U82" s="203"/>
      <c r="V82" s="203"/>
      <c r="W82" s="203"/>
      <c r="X82" s="203" t="s">
        <v>221</v>
      </c>
      <c r="Y82" s="203"/>
      <c r="Z82" s="217"/>
    </row>
    <row r="83" s="192" customFormat="1" ht="13.5" spans="1:26">
      <c r="A83" s="203" t="s">
        <v>221</v>
      </c>
      <c r="B83" s="203" t="s">
        <v>228</v>
      </c>
      <c r="C83" s="203" t="s">
        <v>377</v>
      </c>
      <c r="D83" s="203"/>
      <c r="E83" s="203" t="s">
        <v>221</v>
      </c>
      <c r="F83" s="203"/>
      <c r="G83" s="203"/>
      <c r="H83" s="203" t="s">
        <v>221</v>
      </c>
      <c r="I83" s="203"/>
      <c r="J83" s="203"/>
      <c r="K83" s="203" t="s">
        <v>221</v>
      </c>
      <c r="L83" s="203"/>
      <c r="M83" s="203"/>
      <c r="N83" s="203" t="s">
        <v>221</v>
      </c>
      <c r="O83" s="203" t="s">
        <v>228</v>
      </c>
      <c r="P83" s="203" t="s">
        <v>354</v>
      </c>
      <c r="Q83" s="204">
        <v>35</v>
      </c>
      <c r="R83" s="204">
        <v>35</v>
      </c>
      <c r="S83" s="204"/>
      <c r="T83" s="204">
        <v>35</v>
      </c>
      <c r="U83" s="203"/>
      <c r="V83" s="203"/>
      <c r="W83" s="203"/>
      <c r="X83" s="203" t="s">
        <v>221</v>
      </c>
      <c r="Y83" s="203"/>
      <c r="Z83" s="217"/>
    </row>
    <row r="84" s="192" customFormat="1" ht="13.5" spans="1:26">
      <c r="A84" s="203" t="s">
        <v>378</v>
      </c>
      <c r="B84" s="203" t="s">
        <v>221</v>
      </c>
      <c r="C84" s="203" t="s">
        <v>61</v>
      </c>
      <c r="D84" s="203"/>
      <c r="E84" s="203" t="s">
        <v>221</v>
      </c>
      <c r="F84" s="203"/>
      <c r="G84" s="203"/>
      <c r="H84" s="203" t="s">
        <v>221</v>
      </c>
      <c r="I84" s="203"/>
      <c r="J84" s="203"/>
      <c r="K84" s="203" t="s">
        <v>221</v>
      </c>
      <c r="L84" s="203"/>
      <c r="M84" s="203"/>
      <c r="N84" s="203" t="s">
        <v>221</v>
      </c>
      <c r="O84" s="203" t="s">
        <v>231</v>
      </c>
      <c r="P84" s="203" t="s">
        <v>356</v>
      </c>
      <c r="Q84" s="203"/>
      <c r="R84" s="203"/>
      <c r="S84" s="203"/>
      <c r="T84" s="203"/>
      <c r="U84" s="203"/>
      <c r="V84" s="203"/>
      <c r="W84" s="203"/>
      <c r="X84" s="203" t="s">
        <v>221</v>
      </c>
      <c r="Y84" s="203"/>
      <c r="Z84" s="217"/>
    </row>
    <row r="85" s="192" customFormat="1" ht="13.5" spans="1:26">
      <c r="A85" s="203" t="s">
        <v>221</v>
      </c>
      <c r="B85" s="203" t="s">
        <v>240</v>
      </c>
      <c r="C85" s="203" t="s">
        <v>379</v>
      </c>
      <c r="D85" s="203"/>
      <c r="E85" s="203" t="s">
        <v>221</v>
      </c>
      <c r="F85" s="203"/>
      <c r="G85" s="203"/>
      <c r="H85" s="203" t="s">
        <v>221</v>
      </c>
      <c r="I85" s="203"/>
      <c r="J85" s="203"/>
      <c r="K85" s="203" t="s">
        <v>221</v>
      </c>
      <c r="L85" s="203"/>
      <c r="M85" s="203"/>
      <c r="N85" s="203" t="s">
        <v>221</v>
      </c>
      <c r="O85" s="203" t="s">
        <v>253</v>
      </c>
      <c r="P85" s="203" t="s">
        <v>270</v>
      </c>
      <c r="Q85" s="203"/>
      <c r="R85" s="203"/>
      <c r="S85" s="203"/>
      <c r="T85" s="203"/>
      <c r="U85" s="203"/>
      <c r="V85" s="203"/>
      <c r="W85" s="203"/>
      <c r="X85" s="203"/>
      <c r="Y85" s="203"/>
      <c r="Z85" s="217"/>
    </row>
    <row r="86" s="192" customFormat="1" ht="13.5" spans="1:26">
      <c r="A86" s="203" t="s">
        <v>221</v>
      </c>
      <c r="B86" s="203" t="s">
        <v>243</v>
      </c>
      <c r="C86" s="203" t="s">
        <v>380</v>
      </c>
      <c r="D86" s="203"/>
      <c r="E86" s="203" t="s">
        <v>221</v>
      </c>
      <c r="F86" s="203"/>
      <c r="G86" s="203"/>
      <c r="H86" s="203" t="s">
        <v>221</v>
      </c>
      <c r="I86" s="203"/>
      <c r="J86" s="203"/>
      <c r="K86" s="203" t="s">
        <v>221</v>
      </c>
      <c r="L86" s="203"/>
      <c r="M86" s="203"/>
      <c r="N86" s="203" t="s">
        <v>221</v>
      </c>
      <c r="O86" s="203" t="s">
        <v>236</v>
      </c>
      <c r="P86" s="203" t="s">
        <v>278</v>
      </c>
      <c r="Q86" s="203"/>
      <c r="R86" s="203" t="s">
        <v>221</v>
      </c>
      <c r="S86" s="203"/>
      <c r="T86" s="203"/>
      <c r="U86" s="203" t="s">
        <v>221</v>
      </c>
      <c r="V86" s="203"/>
      <c r="W86" s="203"/>
      <c r="X86" s="203" t="s">
        <v>221</v>
      </c>
      <c r="Y86" s="203"/>
      <c r="Z86" s="217"/>
    </row>
    <row r="87" s="192" customFormat="1" ht="13.5" spans="1:26">
      <c r="A87" s="203" t="s">
        <v>221</v>
      </c>
      <c r="B87" s="203" t="s">
        <v>246</v>
      </c>
      <c r="C87" s="203" t="s">
        <v>381</v>
      </c>
      <c r="D87" s="203"/>
      <c r="E87" s="203" t="s">
        <v>221</v>
      </c>
      <c r="F87" s="203"/>
      <c r="G87" s="203"/>
      <c r="H87" s="203" t="s">
        <v>221</v>
      </c>
      <c r="I87" s="203"/>
      <c r="J87" s="203"/>
      <c r="K87" s="203" t="s">
        <v>221</v>
      </c>
      <c r="L87" s="203"/>
      <c r="M87" s="203"/>
      <c r="N87" s="203" t="s">
        <v>221</v>
      </c>
      <c r="O87" s="203" t="s">
        <v>240</v>
      </c>
      <c r="P87" s="203" t="s">
        <v>360</v>
      </c>
      <c r="Q87" s="203"/>
      <c r="R87" s="203" t="s">
        <v>221</v>
      </c>
      <c r="S87" s="203"/>
      <c r="T87" s="203"/>
      <c r="U87" s="203" t="s">
        <v>221</v>
      </c>
      <c r="V87" s="203"/>
      <c r="W87" s="203"/>
      <c r="X87" s="203" t="s">
        <v>221</v>
      </c>
      <c r="Y87" s="203"/>
      <c r="Z87" s="217"/>
    </row>
    <row r="88" s="192" customFormat="1" ht="13.5" spans="1:26">
      <c r="A88" s="203" t="s">
        <v>221</v>
      </c>
      <c r="B88" s="203" t="s">
        <v>203</v>
      </c>
      <c r="C88" s="203" t="s">
        <v>382</v>
      </c>
      <c r="D88" s="203"/>
      <c r="E88" s="203" t="s">
        <v>221</v>
      </c>
      <c r="F88" s="203"/>
      <c r="G88" s="203"/>
      <c r="H88" s="203" t="s">
        <v>221</v>
      </c>
      <c r="I88" s="203"/>
      <c r="J88" s="203"/>
      <c r="K88" s="203" t="s">
        <v>221</v>
      </c>
      <c r="L88" s="203"/>
      <c r="M88" s="203"/>
      <c r="N88" s="203" t="s">
        <v>221</v>
      </c>
      <c r="O88" s="203" t="s">
        <v>243</v>
      </c>
      <c r="P88" s="203" t="s">
        <v>362</v>
      </c>
      <c r="Q88" s="203"/>
      <c r="R88" s="203" t="s">
        <v>221</v>
      </c>
      <c r="S88" s="203"/>
      <c r="T88" s="203"/>
      <c r="U88" s="203" t="s">
        <v>221</v>
      </c>
      <c r="V88" s="203"/>
      <c r="W88" s="203"/>
      <c r="X88" s="203" t="s">
        <v>221</v>
      </c>
      <c r="Y88" s="203"/>
      <c r="Z88" s="217"/>
    </row>
    <row r="89" s="192" customFormat="1" ht="13.5" spans="1:26">
      <c r="A89" s="203" t="s">
        <v>221</v>
      </c>
      <c r="B89" s="203" t="s">
        <v>234</v>
      </c>
      <c r="C89" s="203" t="s">
        <v>383</v>
      </c>
      <c r="D89" s="203"/>
      <c r="E89" s="203" t="s">
        <v>221</v>
      </c>
      <c r="F89" s="203"/>
      <c r="G89" s="203"/>
      <c r="H89" s="203" t="s">
        <v>221</v>
      </c>
      <c r="I89" s="203"/>
      <c r="J89" s="203"/>
      <c r="K89" s="203" t="s">
        <v>221</v>
      </c>
      <c r="L89" s="203"/>
      <c r="M89" s="203"/>
      <c r="N89" s="203" t="s">
        <v>221</v>
      </c>
      <c r="O89" s="203" t="s">
        <v>246</v>
      </c>
      <c r="P89" s="203" t="s">
        <v>384</v>
      </c>
      <c r="Q89" s="203"/>
      <c r="R89" s="203" t="s">
        <v>221</v>
      </c>
      <c r="S89" s="203"/>
      <c r="T89" s="203"/>
      <c r="U89" s="203" t="s">
        <v>221</v>
      </c>
      <c r="V89" s="203"/>
      <c r="W89" s="203"/>
      <c r="X89" s="203" t="s">
        <v>221</v>
      </c>
      <c r="Y89" s="203"/>
      <c r="Z89" s="217"/>
    </row>
    <row r="90" s="192" customFormat="1" ht="13.5" spans="1:26">
      <c r="A90" s="203"/>
      <c r="B90" s="203"/>
      <c r="C90" s="203"/>
      <c r="D90" s="203"/>
      <c r="E90" s="203"/>
      <c r="F90" s="203"/>
      <c r="G90" s="203"/>
      <c r="H90" s="203"/>
      <c r="I90" s="203"/>
      <c r="J90" s="203"/>
      <c r="K90" s="203"/>
      <c r="L90" s="203"/>
      <c r="M90" s="203"/>
      <c r="N90" s="203" t="s">
        <v>221</v>
      </c>
      <c r="O90" s="203" t="s">
        <v>203</v>
      </c>
      <c r="P90" s="203" t="s">
        <v>385</v>
      </c>
      <c r="Q90" s="203"/>
      <c r="R90" s="203" t="s">
        <v>221</v>
      </c>
      <c r="S90" s="203"/>
      <c r="T90" s="203"/>
      <c r="U90" s="203" t="s">
        <v>221</v>
      </c>
      <c r="V90" s="203"/>
      <c r="W90" s="203"/>
      <c r="X90" s="203" t="s">
        <v>221</v>
      </c>
      <c r="Y90" s="203"/>
      <c r="Z90" s="217"/>
    </row>
    <row r="91" s="192" customFormat="1" ht="13.5" spans="1:26">
      <c r="A91" s="203"/>
      <c r="B91" s="203"/>
      <c r="C91" s="203"/>
      <c r="D91" s="203"/>
      <c r="E91" s="203"/>
      <c r="F91" s="203"/>
      <c r="G91" s="203"/>
      <c r="H91" s="203"/>
      <c r="I91" s="203"/>
      <c r="J91" s="203"/>
      <c r="K91" s="203"/>
      <c r="L91" s="203"/>
      <c r="M91" s="203"/>
      <c r="N91" s="203" t="s">
        <v>221</v>
      </c>
      <c r="O91" s="203" t="s">
        <v>204</v>
      </c>
      <c r="P91" s="203" t="s">
        <v>386</v>
      </c>
      <c r="Q91" s="203"/>
      <c r="R91" s="203" t="s">
        <v>221</v>
      </c>
      <c r="S91" s="203"/>
      <c r="T91" s="203"/>
      <c r="U91" s="203" t="s">
        <v>221</v>
      </c>
      <c r="V91" s="203"/>
      <c r="W91" s="203"/>
      <c r="X91" s="203" t="s">
        <v>221</v>
      </c>
      <c r="Y91" s="203"/>
      <c r="Z91" s="217"/>
    </row>
    <row r="92" s="192" customFormat="1" ht="13.5" spans="1:26">
      <c r="A92" s="203"/>
      <c r="B92" s="203"/>
      <c r="C92" s="203"/>
      <c r="D92" s="203"/>
      <c r="E92" s="203"/>
      <c r="F92" s="203"/>
      <c r="G92" s="203"/>
      <c r="H92" s="203"/>
      <c r="I92" s="203"/>
      <c r="J92" s="203"/>
      <c r="K92" s="203"/>
      <c r="L92" s="203"/>
      <c r="M92" s="203"/>
      <c r="N92" s="203" t="s">
        <v>221</v>
      </c>
      <c r="O92" s="203" t="s">
        <v>205</v>
      </c>
      <c r="P92" s="203" t="s">
        <v>387</v>
      </c>
      <c r="Q92" s="203"/>
      <c r="R92" s="203" t="s">
        <v>221</v>
      </c>
      <c r="S92" s="203"/>
      <c r="T92" s="203"/>
      <c r="U92" s="203" t="s">
        <v>221</v>
      </c>
      <c r="V92" s="203"/>
      <c r="W92" s="203"/>
      <c r="X92" s="203" t="s">
        <v>221</v>
      </c>
      <c r="Y92" s="203"/>
      <c r="Z92" s="217"/>
    </row>
    <row r="93" s="192" customFormat="1" ht="13.5" spans="1:26">
      <c r="A93" s="203"/>
      <c r="B93" s="203"/>
      <c r="C93" s="203"/>
      <c r="D93" s="203"/>
      <c r="E93" s="203"/>
      <c r="F93" s="203"/>
      <c r="G93" s="203"/>
      <c r="H93" s="203"/>
      <c r="I93" s="203"/>
      <c r="J93" s="203"/>
      <c r="K93" s="203"/>
      <c r="L93" s="203"/>
      <c r="M93" s="203"/>
      <c r="N93" s="203" t="s">
        <v>221</v>
      </c>
      <c r="O93" s="203" t="s">
        <v>206</v>
      </c>
      <c r="P93" s="203" t="s">
        <v>272</v>
      </c>
      <c r="Q93" s="203"/>
      <c r="R93" s="203" t="s">
        <v>221</v>
      </c>
      <c r="S93" s="203"/>
      <c r="T93" s="203"/>
      <c r="U93" s="203" t="s">
        <v>221</v>
      </c>
      <c r="V93" s="203"/>
      <c r="W93" s="203"/>
      <c r="X93" s="203" t="s">
        <v>221</v>
      </c>
      <c r="Y93" s="203"/>
      <c r="Z93" s="217"/>
    </row>
    <row r="94" s="192" customFormat="1" ht="13.5" spans="1:26">
      <c r="A94" s="203"/>
      <c r="B94" s="203"/>
      <c r="C94" s="203"/>
      <c r="D94" s="203"/>
      <c r="E94" s="203"/>
      <c r="F94" s="203"/>
      <c r="G94" s="203"/>
      <c r="H94" s="203"/>
      <c r="I94" s="203"/>
      <c r="J94" s="203"/>
      <c r="K94" s="203"/>
      <c r="L94" s="203"/>
      <c r="M94" s="203"/>
      <c r="N94" s="203" t="s">
        <v>221</v>
      </c>
      <c r="O94" s="203" t="s">
        <v>212</v>
      </c>
      <c r="P94" s="203" t="s">
        <v>365</v>
      </c>
      <c r="Q94" s="203"/>
      <c r="R94" s="203" t="s">
        <v>221</v>
      </c>
      <c r="S94" s="203"/>
      <c r="T94" s="203"/>
      <c r="U94" s="203" t="s">
        <v>221</v>
      </c>
      <c r="V94" s="203"/>
      <c r="W94" s="203"/>
      <c r="X94" s="203" t="s">
        <v>221</v>
      </c>
      <c r="Y94" s="203"/>
      <c r="Z94" s="217"/>
    </row>
    <row r="95" s="192" customFormat="1" ht="13.5" spans="1:26">
      <c r="A95" s="203"/>
      <c r="B95" s="203"/>
      <c r="C95" s="203"/>
      <c r="D95" s="203"/>
      <c r="E95" s="203"/>
      <c r="F95" s="203"/>
      <c r="G95" s="203"/>
      <c r="H95" s="203"/>
      <c r="I95" s="203"/>
      <c r="J95" s="203"/>
      <c r="K95" s="203"/>
      <c r="L95" s="203"/>
      <c r="M95" s="203"/>
      <c r="N95" s="203" t="s">
        <v>221</v>
      </c>
      <c r="O95" s="203" t="s">
        <v>214</v>
      </c>
      <c r="P95" s="203" t="s">
        <v>367</v>
      </c>
      <c r="Q95" s="203"/>
      <c r="R95" s="203" t="s">
        <v>221</v>
      </c>
      <c r="S95" s="203"/>
      <c r="T95" s="203"/>
      <c r="U95" s="203" t="s">
        <v>221</v>
      </c>
      <c r="V95" s="203"/>
      <c r="W95" s="203"/>
      <c r="X95" s="203" t="s">
        <v>221</v>
      </c>
      <c r="Y95" s="203"/>
      <c r="Z95" s="217"/>
    </row>
    <row r="96" s="192" customFormat="1" ht="13.5" spans="1:26">
      <c r="A96" s="203"/>
      <c r="B96" s="203"/>
      <c r="C96" s="203"/>
      <c r="D96" s="203"/>
      <c r="E96" s="203"/>
      <c r="F96" s="203"/>
      <c r="G96" s="203"/>
      <c r="H96" s="203"/>
      <c r="I96" s="203"/>
      <c r="J96" s="203"/>
      <c r="K96" s="203"/>
      <c r="L96" s="203"/>
      <c r="M96" s="203"/>
      <c r="N96" s="203" t="s">
        <v>221</v>
      </c>
      <c r="O96" s="203" t="s">
        <v>215</v>
      </c>
      <c r="P96" s="203" t="s">
        <v>369</v>
      </c>
      <c r="Q96" s="203"/>
      <c r="R96" s="203" t="s">
        <v>221</v>
      </c>
      <c r="S96" s="203"/>
      <c r="T96" s="203"/>
      <c r="U96" s="203" t="s">
        <v>221</v>
      </c>
      <c r="V96" s="203"/>
      <c r="W96" s="203"/>
      <c r="X96" s="203" t="s">
        <v>221</v>
      </c>
      <c r="Y96" s="203"/>
      <c r="Z96" s="217"/>
    </row>
    <row r="97" s="192" customFormat="1" ht="13.5" spans="1:26">
      <c r="A97" s="203"/>
      <c r="B97" s="203"/>
      <c r="C97" s="203"/>
      <c r="D97" s="203"/>
      <c r="E97" s="203"/>
      <c r="F97" s="203"/>
      <c r="G97" s="203"/>
      <c r="H97" s="203"/>
      <c r="I97" s="203"/>
      <c r="J97" s="203"/>
      <c r="K97" s="203"/>
      <c r="L97" s="203"/>
      <c r="M97" s="203"/>
      <c r="N97" s="203" t="s">
        <v>221</v>
      </c>
      <c r="O97" s="203" t="s">
        <v>234</v>
      </c>
      <c r="P97" s="203" t="s">
        <v>280</v>
      </c>
      <c r="Q97" s="203"/>
      <c r="R97" s="203" t="s">
        <v>221</v>
      </c>
      <c r="S97" s="203"/>
      <c r="T97" s="203"/>
      <c r="U97" s="203" t="s">
        <v>221</v>
      </c>
      <c r="V97" s="203"/>
      <c r="W97" s="203"/>
      <c r="X97" s="203" t="s">
        <v>221</v>
      </c>
      <c r="Y97" s="203"/>
      <c r="Z97" s="217"/>
    </row>
    <row r="98" s="192" customFormat="1" ht="13.5" spans="1:26">
      <c r="A98" s="203"/>
      <c r="B98" s="203"/>
      <c r="C98" s="203"/>
      <c r="D98" s="203"/>
      <c r="E98" s="203"/>
      <c r="F98" s="203"/>
      <c r="G98" s="203"/>
      <c r="H98" s="203"/>
      <c r="I98" s="203"/>
      <c r="J98" s="203"/>
      <c r="K98" s="203"/>
      <c r="L98" s="203"/>
      <c r="M98" s="203"/>
      <c r="N98" s="203" t="s">
        <v>388</v>
      </c>
      <c r="O98" s="203" t="s">
        <v>221</v>
      </c>
      <c r="P98" s="203" t="s">
        <v>389</v>
      </c>
      <c r="Q98" s="203"/>
      <c r="R98" s="203" t="s">
        <v>221</v>
      </c>
      <c r="S98" s="203"/>
      <c r="T98" s="203"/>
      <c r="U98" s="203" t="s">
        <v>221</v>
      </c>
      <c r="V98" s="203"/>
      <c r="W98" s="203"/>
      <c r="X98" s="203" t="s">
        <v>221</v>
      </c>
      <c r="Y98" s="203"/>
      <c r="Z98" s="217"/>
    </row>
    <row r="99" s="192" customFormat="1" ht="13.5" spans="1:26">
      <c r="A99" s="203"/>
      <c r="B99" s="203"/>
      <c r="C99" s="203"/>
      <c r="D99" s="203"/>
      <c r="E99" s="203"/>
      <c r="F99" s="203"/>
      <c r="G99" s="203"/>
      <c r="H99" s="203"/>
      <c r="I99" s="203"/>
      <c r="J99" s="203"/>
      <c r="K99" s="203"/>
      <c r="L99" s="203"/>
      <c r="M99" s="203"/>
      <c r="N99" s="203" t="s">
        <v>221</v>
      </c>
      <c r="O99" s="203" t="s">
        <v>225</v>
      </c>
      <c r="P99" s="203" t="s">
        <v>390</v>
      </c>
      <c r="Q99" s="203"/>
      <c r="R99" s="203" t="s">
        <v>221</v>
      </c>
      <c r="S99" s="203"/>
      <c r="T99" s="203"/>
      <c r="U99" s="203" t="s">
        <v>221</v>
      </c>
      <c r="V99" s="203"/>
      <c r="W99" s="203"/>
      <c r="X99" s="203" t="s">
        <v>221</v>
      </c>
      <c r="Y99" s="203"/>
      <c r="Z99" s="217"/>
    </row>
    <row r="100" s="192" customFormat="1" ht="13.5" spans="1:26">
      <c r="A100" s="203"/>
      <c r="B100" s="203"/>
      <c r="C100" s="203"/>
      <c r="D100" s="203"/>
      <c r="E100" s="203"/>
      <c r="F100" s="203"/>
      <c r="G100" s="203"/>
      <c r="H100" s="203"/>
      <c r="I100" s="203"/>
      <c r="J100" s="203"/>
      <c r="K100" s="203"/>
      <c r="L100" s="203"/>
      <c r="M100" s="203"/>
      <c r="N100" s="203" t="s">
        <v>221</v>
      </c>
      <c r="O100" s="203" t="s">
        <v>234</v>
      </c>
      <c r="P100" s="203" t="s">
        <v>313</v>
      </c>
      <c r="Q100" s="203"/>
      <c r="R100" s="203" t="s">
        <v>221</v>
      </c>
      <c r="S100" s="203"/>
      <c r="T100" s="203"/>
      <c r="U100" s="203" t="s">
        <v>221</v>
      </c>
      <c r="V100" s="203"/>
      <c r="W100" s="203"/>
      <c r="X100" s="203" t="s">
        <v>221</v>
      </c>
      <c r="Y100" s="203"/>
      <c r="Z100" s="217"/>
    </row>
    <row r="101" s="192" customFormat="1" ht="13.5" spans="1:26">
      <c r="A101" s="203"/>
      <c r="B101" s="203"/>
      <c r="C101" s="203"/>
      <c r="D101" s="203"/>
      <c r="E101" s="203"/>
      <c r="F101" s="203"/>
      <c r="G101" s="203"/>
      <c r="H101" s="203"/>
      <c r="I101" s="203"/>
      <c r="J101" s="203"/>
      <c r="K101" s="203"/>
      <c r="L101" s="203"/>
      <c r="M101" s="203"/>
      <c r="N101" s="203" t="s">
        <v>391</v>
      </c>
      <c r="O101" s="203" t="s">
        <v>221</v>
      </c>
      <c r="P101" s="203" t="s">
        <v>305</v>
      </c>
      <c r="Q101" s="203"/>
      <c r="R101" s="203" t="s">
        <v>221</v>
      </c>
      <c r="S101" s="203"/>
      <c r="T101" s="203"/>
      <c r="U101" s="203" t="s">
        <v>221</v>
      </c>
      <c r="V101" s="203"/>
      <c r="W101" s="203"/>
      <c r="X101" s="203" t="s">
        <v>221</v>
      </c>
      <c r="Y101" s="203"/>
      <c r="Z101" s="217"/>
    </row>
    <row r="102" s="192" customFormat="1" ht="13.5" spans="1:26">
      <c r="A102" s="203"/>
      <c r="B102" s="203"/>
      <c r="C102" s="203"/>
      <c r="D102" s="203"/>
      <c r="E102" s="203"/>
      <c r="F102" s="203"/>
      <c r="G102" s="203"/>
      <c r="H102" s="203"/>
      <c r="I102" s="203"/>
      <c r="J102" s="203"/>
      <c r="K102" s="203"/>
      <c r="L102" s="203"/>
      <c r="M102" s="203"/>
      <c r="N102" s="203" t="s">
        <v>221</v>
      </c>
      <c r="O102" s="203" t="s">
        <v>225</v>
      </c>
      <c r="P102" s="203" t="s">
        <v>390</v>
      </c>
      <c r="Q102" s="203"/>
      <c r="R102" s="203" t="s">
        <v>221</v>
      </c>
      <c r="S102" s="203"/>
      <c r="T102" s="203"/>
      <c r="U102" s="203" t="s">
        <v>221</v>
      </c>
      <c r="V102" s="203"/>
      <c r="W102" s="203"/>
      <c r="X102" s="203" t="s">
        <v>221</v>
      </c>
      <c r="Y102" s="203"/>
      <c r="Z102" s="217"/>
    </row>
    <row r="103" s="192" customFormat="1" ht="13.5" spans="1:26">
      <c r="A103" s="203"/>
      <c r="B103" s="203"/>
      <c r="C103" s="203"/>
      <c r="D103" s="203"/>
      <c r="E103" s="203"/>
      <c r="F103" s="203"/>
      <c r="G103" s="203"/>
      <c r="H103" s="203"/>
      <c r="I103" s="203"/>
      <c r="J103" s="203"/>
      <c r="K103" s="203"/>
      <c r="L103" s="203"/>
      <c r="M103" s="203"/>
      <c r="N103" s="203" t="s">
        <v>221</v>
      </c>
      <c r="O103" s="203" t="s">
        <v>231</v>
      </c>
      <c r="P103" s="203" t="s">
        <v>322</v>
      </c>
      <c r="Q103" s="203"/>
      <c r="R103" s="203" t="s">
        <v>221</v>
      </c>
      <c r="S103" s="203"/>
      <c r="T103" s="203"/>
      <c r="U103" s="203" t="s">
        <v>221</v>
      </c>
      <c r="V103" s="203"/>
      <c r="W103" s="203"/>
      <c r="X103" s="203" t="s">
        <v>221</v>
      </c>
      <c r="Y103" s="203"/>
      <c r="Z103" s="217"/>
    </row>
    <row r="104" s="192" customFormat="1" ht="13.5" spans="1:26">
      <c r="A104" s="203"/>
      <c r="B104" s="203"/>
      <c r="C104" s="203"/>
      <c r="D104" s="203"/>
      <c r="E104" s="203"/>
      <c r="F104" s="203"/>
      <c r="G104" s="203"/>
      <c r="H104" s="203"/>
      <c r="I104" s="203"/>
      <c r="J104" s="203"/>
      <c r="K104" s="203"/>
      <c r="L104" s="203"/>
      <c r="M104" s="203"/>
      <c r="N104" s="203" t="s">
        <v>221</v>
      </c>
      <c r="O104" s="203" t="s">
        <v>250</v>
      </c>
      <c r="P104" s="203" t="s">
        <v>307</v>
      </c>
      <c r="Q104" s="203"/>
      <c r="R104" s="203" t="s">
        <v>221</v>
      </c>
      <c r="S104" s="203"/>
      <c r="T104" s="203"/>
      <c r="U104" s="203" t="s">
        <v>221</v>
      </c>
      <c r="V104" s="203"/>
      <c r="W104" s="203"/>
      <c r="X104" s="203" t="s">
        <v>221</v>
      </c>
      <c r="Y104" s="203"/>
      <c r="Z104" s="217"/>
    </row>
    <row r="105" s="192" customFormat="1" ht="13.5" spans="1:26">
      <c r="A105" s="203"/>
      <c r="B105" s="203"/>
      <c r="C105" s="203"/>
      <c r="D105" s="203"/>
      <c r="E105" s="203"/>
      <c r="F105" s="203"/>
      <c r="G105" s="203"/>
      <c r="H105" s="203"/>
      <c r="I105" s="203"/>
      <c r="J105" s="203"/>
      <c r="K105" s="203"/>
      <c r="L105" s="203"/>
      <c r="M105" s="203"/>
      <c r="N105" s="203" t="s">
        <v>221</v>
      </c>
      <c r="O105" s="203" t="s">
        <v>253</v>
      </c>
      <c r="P105" s="203" t="s">
        <v>310</v>
      </c>
      <c r="Q105" s="203"/>
      <c r="R105" s="203" t="s">
        <v>221</v>
      </c>
      <c r="S105" s="203"/>
      <c r="T105" s="203"/>
      <c r="U105" s="203" t="s">
        <v>221</v>
      </c>
      <c r="V105" s="203"/>
      <c r="W105" s="203"/>
      <c r="X105" s="203" t="s">
        <v>221</v>
      </c>
      <c r="Y105" s="203"/>
      <c r="Z105" s="217"/>
    </row>
    <row r="106" s="192" customFormat="1" ht="13.5" spans="1:26">
      <c r="A106" s="203"/>
      <c r="B106" s="203"/>
      <c r="C106" s="203"/>
      <c r="D106" s="203"/>
      <c r="E106" s="203"/>
      <c r="F106" s="203"/>
      <c r="G106" s="203"/>
      <c r="H106" s="203"/>
      <c r="I106" s="203"/>
      <c r="J106" s="203"/>
      <c r="K106" s="203"/>
      <c r="L106" s="203"/>
      <c r="M106" s="203"/>
      <c r="N106" s="203" t="s">
        <v>221</v>
      </c>
      <c r="O106" s="203" t="s">
        <v>234</v>
      </c>
      <c r="P106" s="203" t="s">
        <v>313</v>
      </c>
      <c r="Q106" s="203"/>
      <c r="R106" s="203" t="s">
        <v>221</v>
      </c>
      <c r="S106" s="203"/>
      <c r="T106" s="203"/>
      <c r="U106" s="203" t="s">
        <v>221</v>
      </c>
      <c r="V106" s="203"/>
      <c r="W106" s="203"/>
      <c r="X106" s="203" t="s">
        <v>221</v>
      </c>
      <c r="Y106" s="203"/>
      <c r="Z106" s="217"/>
    </row>
    <row r="107" s="192" customFormat="1" ht="13.5" spans="1:26">
      <c r="A107" s="203"/>
      <c r="B107" s="203"/>
      <c r="C107" s="203"/>
      <c r="D107" s="203"/>
      <c r="E107" s="203"/>
      <c r="F107" s="203"/>
      <c r="G107" s="203"/>
      <c r="H107" s="203"/>
      <c r="I107" s="203"/>
      <c r="J107" s="203"/>
      <c r="K107" s="203"/>
      <c r="L107" s="203"/>
      <c r="M107" s="203"/>
      <c r="N107" s="203" t="s">
        <v>392</v>
      </c>
      <c r="O107" s="203" t="s">
        <v>221</v>
      </c>
      <c r="P107" s="203" t="s">
        <v>337</v>
      </c>
      <c r="Q107" s="203"/>
      <c r="R107" s="203" t="s">
        <v>221</v>
      </c>
      <c r="S107" s="203"/>
      <c r="T107" s="203"/>
      <c r="U107" s="203" t="s">
        <v>221</v>
      </c>
      <c r="V107" s="203"/>
      <c r="W107" s="203"/>
      <c r="X107" s="203" t="s">
        <v>221</v>
      </c>
      <c r="Y107" s="203"/>
      <c r="Z107" s="217"/>
    </row>
    <row r="108" s="192" customFormat="1" ht="13.5" spans="1:26">
      <c r="A108" s="203"/>
      <c r="B108" s="203"/>
      <c r="C108" s="203"/>
      <c r="D108" s="203"/>
      <c r="E108" s="203"/>
      <c r="F108" s="203"/>
      <c r="G108" s="203"/>
      <c r="H108" s="203"/>
      <c r="I108" s="203"/>
      <c r="J108" s="203"/>
      <c r="K108" s="203"/>
      <c r="L108" s="203"/>
      <c r="M108" s="203"/>
      <c r="N108" s="203" t="s">
        <v>221</v>
      </c>
      <c r="O108" s="203" t="s">
        <v>228</v>
      </c>
      <c r="P108" s="203" t="s">
        <v>339</v>
      </c>
      <c r="Q108" s="203"/>
      <c r="R108" s="203" t="s">
        <v>221</v>
      </c>
      <c r="S108" s="203"/>
      <c r="T108" s="203"/>
      <c r="U108" s="203" t="s">
        <v>221</v>
      </c>
      <c r="V108" s="203"/>
      <c r="W108" s="203"/>
      <c r="X108" s="203" t="s">
        <v>221</v>
      </c>
      <c r="Y108" s="203"/>
      <c r="Z108" s="217"/>
    </row>
    <row r="109" s="192" customFormat="1" ht="13.5" spans="1:26">
      <c r="A109" s="203"/>
      <c r="B109" s="203"/>
      <c r="C109" s="203"/>
      <c r="D109" s="203"/>
      <c r="E109" s="203"/>
      <c r="F109" s="203"/>
      <c r="G109" s="203"/>
      <c r="H109" s="203"/>
      <c r="I109" s="203"/>
      <c r="J109" s="203"/>
      <c r="K109" s="203"/>
      <c r="L109" s="203"/>
      <c r="M109" s="203"/>
      <c r="N109" s="203" t="s">
        <v>221</v>
      </c>
      <c r="O109" s="203" t="s">
        <v>231</v>
      </c>
      <c r="P109" s="203" t="s">
        <v>341</v>
      </c>
      <c r="Q109" s="203"/>
      <c r="R109" s="203" t="s">
        <v>221</v>
      </c>
      <c r="S109" s="203"/>
      <c r="T109" s="203"/>
      <c r="U109" s="203" t="s">
        <v>221</v>
      </c>
      <c r="V109" s="203"/>
      <c r="W109" s="203"/>
      <c r="X109" s="203" t="s">
        <v>221</v>
      </c>
      <c r="Y109" s="203"/>
      <c r="Z109" s="217"/>
    </row>
    <row r="110" s="192" customFormat="1" ht="13.5" spans="1:26">
      <c r="A110" s="203"/>
      <c r="B110" s="203"/>
      <c r="C110" s="203"/>
      <c r="D110" s="203"/>
      <c r="E110" s="203"/>
      <c r="F110" s="203"/>
      <c r="G110" s="203"/>
      <c r="H110" s="203"/>
      <c r="I110" s="203"/>
      <c r="J110" s="203"/>
      <c r="K110" s="203"/>
      <c r="L110" s="203"/>
      <c r="M110" s="203"/>
      <c r="N110" s="203" t="s">
        <v>221</v>
      </c>
      <c r="O110" s="203" t="s">
        <v>250</v>
      </c>
      <c r="P110" s="203" t="s">
        <v>344</v>
      </c>
      <c r="Q110" s="203"/>
      <c r="R110" s="203" t="s">
        <v>221</v>
      </c>
      <c r="S110" s="203"/>
      <c r="T110" s="203"/>
      <c r="U110" s="203" t="s">
        <v>221</v>
      </c>
      <c r="V110" s="203"/>
      <c r="W110" s="203"/>
      <c r="X110" s="203" t="s">
        <v>221</v>
      </c>
      <c r="Y110" s="203"/>
      <c r="Z110" s="217"/>
    </row>
    <row r="111" s="192" customFormat="1" ht="13.5" spans="1:26">
      <c r="A111" s="203"/>
      <c r="B111" s="203"/>
      <c r="C111" s="203"/>
      <c r="D111" s="203"/>
      <c r="E111" s="203"/>
      <c r="F111" s="203"/>
      <c r="G111" s="203"/>
      <c r="H111" s="203"/>
      <c r="I111" s="203"/>
      <c r="J111" s="203"/>
      <c r="K111" s="203"/>
      <c r="L111" s="203"/>
      <c r="M111" s="203"/>
      <c r="N111" s="203" t="s">
        <v>393</v>
      </c>
      <c r="O111" s="203" t="s">
        <v>221</v>
      </c>
      <c r="P111" s="203" t="s">
        <v>61</v>
      </c>
      <c r="Q111" s="204">
        <v>11426.24</v>
      </c>
      <c r="R111" s="204">
        <v>11426.24</v>
      </c>
      <c r="S111" s="204"/>
      <c r="T111" s="204">
        <v>11426.24</v>
      </c>
      <c r="U111" s="203" t="s">
        <v>221</v>
      </c>
      <c r="V111" s="203"/>
      <c r="W111" s="203"/>
      <c r="X111" s="203" t="s">
        <v>221</v>
      </c>
      <c r="Y111" s="203"/>
      <c r="Z111" s="217"/>
    </row>
    <row r="112" s="192" customFormat="1" ht="13.5" spans="1:26">
      <c r="A112" s="203"/>
      <c r="B112" s="203"/>
      <c r="C112" s="203"/>
      <c r="D112" s="203"/>
      <c r="E112" s="203"/>
      <c r="F112" s="203"/>
      <c r="G112" s="203"/>
      <c r="H112" s="203"/>
      <c r="I112" s="203"/>
      <c r="J112" s="203"/>
      <c r="K112" s="203"/>
      <c r="L112" s="203"/>
      <c r="M112" s="203"/>
      <c r="N112" s="203" t="s">
        <v>221</v>
      </c>
      <c r="O112" s="203" t="s">
        <v>240</v>
      </c>
      <c r="P112" s="203" t="s">
        <v>379</v>
      </c>
      <c r="Q112" s="203"/>
      <c r="R112" s="203" t="s">
        <v>221</v>
      </c>
      <c r="S112" s="203"/>
      <c r="T112" s="203"/>
      <c r="U112" s="203" t="s">
        <v>221</v>
      </c>
      <c r="V112" s="203"/>
      <c r="W112" s="203"/>
      <c r="X112" s="203" t="s">
        <v>221</v>
      </c>
      <c r="Y112" s="203"/>
      <c r="Z112" s="217"/>
    </row>
    <row r="113" s="192" customFormat="1" ht="13.5" spans="1:26">
      <c r="A113" s="203"/>
      <c r="B113" s="203"/>
      <c r="C113" s="203"/>
      <c r="D113" s="203"/>
      <c r="E113" s="203"/>
      <c r="F113" s="203"/>
      <c r="G113" s="203"/>
      <c r="H113" s="203"/>
      <c r="I113" s="203"/>
      <c r="J113" s="203"/>
      <c r="K113" s="203"/>
      <c r="L113" s="203"/>
      <c r="M113" s="203"/>
      <c r="N113" s="203" t="s">
        <v>221</v>
      </c>
      <c r="O113" s="203" t="s">
        <v>243</v>
      </c>
      <c r="P113" s="203" t="s">
        <v>380</v>
      </c>
      <c r="Q113" s="203"/>
      <c r="R113" s="203" t="s">
        <v>221</v>
      </c>
      <c r="S113" s="203"/>
      <c r="T113" s="203"/>
      <c r="U113" s="203" t="s">
        <v>221</v>
      </c>
      <c r="V113" s="203"/>
      <c r="W113" s="203"/>
      <c r="X113" s="203" t="s">
        <v>221</v>
      </c>
      <c r="Y113" s="203"/>
      <c r="Z113" s="217"/>
    </row>
    <row r="114" s="192" customFormat="1" ht="13.5" spans="1:26">
      <c r="A114" s="203"/>
      <c r="B114" s="203"/>
      <c r="C114" s="203"/>
      <c r="D114" s="203"/>
      <c r="E114" s="203"/>
      <c r="F114" s="203"/>
      <c r="G114" s="203"/>
      <c r="H114" s="203"/>
      <c r="I114" s="203"/>
      <c r="J114" s="203"/>
      <c r="K114" s="203"/>
      <c r="L114" s="203"/>
      <c r="M114" s="203"/>
      <c r="N114" s="203" t="s">
        <v>221</v>
      </c>
      <c r="O114" s="203" t="s">
        <v>246</v>
      </c>
      <c r="P114" s="203" t="s">
        <v>381</v>
      </c>
      <c r="Q114" s="203"/>
      <c r="R114" s="203" t="s">
        <v>221</v>
      </c>
      <c r="S114" s="203"/>
      <c r="T114" s="203"/>
      <c r="U114" s="203" t="s">
        <v>221</v>
      </c>
      <c r="V114" s="203"/>
      <c r="W114" s="203"/>
      <c r="X114" s="203" t="s">
        <v>221</v>
      </c>
      <c r="Y114" s="203"/>
      <c r="Z114" s="217"/>
    </row>
    <row r="115" s="192" customFormat="1" ht="13.5" spans="1:26">
      <c r="A115" s="203"/>
      <c r="B115" s="203"/>
      <c r="C115" s="203"/>
      <c r="D115" s="203"/>
      <c r="E115" s="203"/>
      <c r="F115" s="203"/>
      <c r="G115" s="203"/>
      <c r="H115" s="203"/>
      <c r="I115" s="203"/>
      <c r="J115" s="203"/>
      <c r="K115" s="203"/>
      <c r="L115" s="203"/>
      <c r="M115" s="203"/>
      <c r="N115" s="203" t="s">
        <v>221</v>
      </c>
      <c r="O115" s="203" t="s">
        <v>203</v>
      </c>
      <c r="P115" s="203" t="s">
        <v>382</v>
      </c>
      <c r="Q115" s="203"/>
      <c r="R115" s="203" t="s">
        <v>221</v>
      </c>
      <c r="S115" s="203"/>
      <c r="T115" s="203"/>
      <c r="U115" s="203" t="s">
        <v>221</v>
      </c>
      <c r="V115" s="203"/>
      <c r="W115" s="203"/>
      <c r="X115" s="203" t="s">
        <v>221</v>
      </c>
      <c r="Y115" s="203"/>
      <c r="Z115" s="217"/>
    </row>
    <row r="116" s="192" customFormat="1" ht="13.5" spans="1:26">
      <c r="A116" s="203"/>
      <c r="B116" s="203"/>
      <c r="C116" s="203"/>
      <c r="D116" s="203"/>
      <c r="E116" s="203"/>
      <c r="F116" s="203"/>
      <c r="G116" s="203"/>
      <c r="H116" s="203"/>
      <c r="I116" s="203"/>
      <c r="J116" s="203"/>
      <c r="K116" s="203"/>
      <c r="L116" s="203"/>
      <c r="M116" s="203"/>
      <c r="N116" s="203" t="s">
        <v>221</v>
      </c>
      <c r="O116" s="203" t="s">
        <v>234</v>
      </c>
      <c r="P116" s="203" t="s">
        <v>383</v>
      </c>
      <c r="Q116" s="204">
        <v>11426.24</v>
      </c>
      <c r="R116" s="204">
        <v>11426.24</v>
      </c>
      <c r="S116" s="204"/>
      <c r="T116" s="204">
        <v>11426.24</v>
      </c>
      <c r="U116" s="203" t="s">
        <v>221</v>
      </c>
      <c r="V116" s="203"/>
      <c r="W116" s="203"/>
      <c r="X116" s="203" t="s">
        <v>221</v>
      </c>
      <c r="Y116" s="203"/>
      <c r="Z116" s="217"/>
    </row>
    <row r="117" s="192" customFormat="1" ht="13.5" spans="1:26">
      <c r="A117" s="203" t="s">
        <v>23</v>
      </c>
      <c r="B117" s="203"/>
      <c r="C117" s="203"/>
      <c r="D117" s="203">
        <f t="shared" ref="D117:G117" si="6">D8+D13+D24+D32+D39+D43+D46+D50+D55+D61+D65+D70+D73</f>
        <v>20370.883636</v>
      </c>
      <c r="E117" s="203">
        <f>D117</f>
        <v>20370.883636</v>
      </c>
      <c r="F117" s="203">
        <f t="shared" si="6"/>
        <v>4711.343636</v>
      </c>
      <c r="G117" s="203">
        <f t="shared" si="6"/>
        <v>15659.54</v>
      </c>
      <c r="H117" s="203"/>
      <c r="I117" s="203"/>
      <c r="J117" s="203"/>
      <c r="K117" s="203"/>
      <c r="L117" s="203"/>
      <c r="M117" s="203"/>
      <c r="N117" s="203" t="s">
        <v>23</v>
      </c>
      <c r="O117" s="203"/>
      <c r="P117" s="203"/>
      <c r="Q117" s="203">
        <f t="shared" ref="Q117:T117" si="7">Q111+Q81+Q50+Q22+Q8</f>
        <v>20370.883636</v>
      </c>
      <c r="R117" s="203">
        <f t="shared" si="7"/>
        <v>20370.883636</v>
      </c>
      <c r="S117" s="203">
        <f t="shared" si="7"/>
        <v>4711.343636</v>
      </c>
      <c r="T117" s="203">
        <f t="shared" si="7"/>
        <v>15659.54</v>
      </c>
      <c r="U117" s="203"/>
      <c r="V117" s="203"/>
      <c r="W117" s="203"/>
      <c r="X117" s="203"/>
      <c r="Y117" s="203"/>
      <c r="Z117" s="217"/>
    </row>
  </sheetData>
  <mergeCells count="5">
    <mergeCell ref="A2:W2"/>
    <mergeCell ref="A3:E3"/>
    <mergeCell ref="A4:M4"/>
    <mergeCell ref="N4:Z4"/>
    <mergeCell ref="X5:Z5"/>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D13" sqref="D13"/>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166666666667" customWidth="1"/>
  </cols>
  <sheetData>
    <row r="1" customHeight="1" spans="1:6">
      <c r="A1" s="183"/>
      <c r="B1" s="183"/>
      <c r="C1" s="84"/>
      <c r="F1" s="184" t="s">
        <v>394</v>
      </c>
    </row>
    <row r="2" ht="25.5" customHeight="1" spans="1:6">
      <c r="A2" s="185" t="s">
        <v>395</v>
      </c>
      <c r="B2" s="185"/>
      <c r="C2" s="185"/>
      <c r="D2" s="185"/>
      <c r="E2" s="185"/>
      <c r="F2" s="185"/>
    </row>
    <row r="3" ht="15.75" customHeight="1" spans="1:6">
      <c r="A3" s="4" t="str">
        <f>"单位名称："&amp;"曲靖市林业和草原局"</f>
        <v>单位名称：曲靖市林业和草原局</v>
      </c>
      <c r="B3" s="183"/>
      <c r="C3" s="84"/>
      <c r="F3" s="311" t="s">
        <v>2</v>
      </c>
    </row>
    <row r="4" ht="19.5" customHeight="1" spans="1:6">
      <c r="A4" s="9" t="s">
        <v>396</v>
      </c>
      <c r="B4" s="10" t="s">
        <v>397</v>
      </c>
      <c r="C4" s="10" t="s">
        <v>398</v>
      </c>
      <c r="D4" s="10"/>
      <c r="E4" s="10"/>
      <c r="F4" s="10" t="s">
        <v>399</v>
      </c>
    </row>
    <row r="5" ht="19.5" customHeight="1" spans="1:6">
      <c r="A5" s="9"/>
      <c r="B5" s="10"/>
      <c r="C5" s="77" t="s">
        <v>31</v>
      </c>
      <c r="D5" s="77" t="s">
        <v>400</v>
      </c>
      <c r="E5" s="77" t="s">
        <v>401</v>
      </c>
      <c r="F5" s="10"/>
    </row>
    <row r="6" ht="18.75" customHeight="1" spans="1:6">
      <c r="A6" s="186">
        <v>1</v>
      </c>
      <c r="B6" s="186">
        <v>2</v>
      </c>
      <c r="C6" s="187">
        <v>3</v>
      </c>
      <c r="D6" s="186">
        <v>4</v>
      </c>
      <c r="E6" s="186">
        <v>5</v>
      </c>
      <c r="F6" s="186">
        <v>6</v>
      </c>
    </row>
    <row r="7" ht="18.75" customHeight="1" spans="1:6">
      <c r="A7" s="17">
        <v>41.514919</v>
      </c>
      <c r="B7" s="17"/>
      <c r="C7" s="17">
        <v>37.829919</v>
      </c>
      <c r="D7" s="17"/>
      <c r="E7" s="17">
        <v>37.829919</v>
      </c>
      <c r="F7" s="17">
        <v>3.685</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5"/>
  <sheetViews>
    <sheetView topLeftCell="B121" workbookViewId="0">
      <selection activeCell="A1" sqref="A1"/>
    </sheetView>
  </sheetViews>
  <sheetFormatPr defaultColWidth="9.14166666666667" defaultRowHeight="14.25" customHeight="1"/>
  <cols>
    <col min="1" max="1" width="32.85" customWidth="1"/>
    <col min="2" max="2" width="20.7166666666667" customWidth="1"/>
    <col min="3" max="3" width="31.2833333333333" customWidth="1"/>
    <col min="4" max="4" width="10.1416666666667" customWidth="1"/>
    <col min="5" max="5" width="17.575" customWidth="1"/>
    <col min="6" max="6" width="10.2833333333333" customWidth="1"/>
    <col min="7" max="7" width="2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63"/>
      <c r="D1" s="164"/>
      <c r="E1" s="164"/>
      <c r="F1" s="164"/>
      <c r="G1" s="164"/>
      <c r="H1" s="165"/>
      <c r="I1" s="165"/>
      <c r="K1" s="165"/>
      <c r="L1" s="165"/>
      <c r="M1" s="165"/>
      <c r="P1" s="165"/>
      <c r="T1" s="165"/>
      <c r="X1" s="163"/>
      <c r="Z1" s="67" t="s">
        <v>402</v>
      </c>
    </row>
    <row r="2" ht="26.25" customHeight="1" spans="1:26">
      <c r="A2" s="63" t="s">
        <v>403</v>
      </c>
      <c r="B2" s="63"/>
      <c r="C2" s="63"/>
      <c r="D2" s="63"/>
      <c r="E2" s="63"/>
      <c r="F2" s="63"/>
      <c r="G2" s="63"/>
      <c r="H2" s="63"/>
      <c r="I2" s="63"/>
      <c r="J2" s="3"/>
      <c r="K2" s="63"/>
      <c r="L2" s="63"/>
      <c r="M2" s="63"/>
      <c r="N2" s="3"/>
      <c r="O2" s="3"/>
      <c r="P2" s="63"/>
      <c r="Q2" s="3"/>
      <c r="R2" s="3"/>
      <c r="S2" s="3"/>
      <c r="T2" s="63"/>
      <c r="U2" s="63"/>
      <c r="V2" s="63"/>
      <c r="W2" s="63"/>
      <c r="X2" s="63"/>
      <c r="Y2" s="63"/>
      <c r="Z2" s="63"/>
    </row>
    <row r="3" ht="15" customHeight="1" spans="1:26">
      <c r="A3" s="4" t="str">
        <f>"单位名称："&amp;"曲靖市林业和草原局"</f>
        <v>单位名称：曲靖市林业和草原局</v>
      </c>
      <c r="B3" s="166"/>
      <c r="C3" s="166"/>
      <c r="D3" s="166"/>
      <c r="E3" s="166"/>
      <c r="F3" s="166"/>
      <c r="G3" s="166"/>
      <c r="H3" s="167"/>
      <c r="I3" s="167"/>
      <c r="J3" s="6"/>
      <c r="K3" s="167"/>
      <c r="L3" s="167"/>
      <c r="M3" s="167"/>
      <c r="N3" s="6"/>
      <c r="O3" s="6"/>
      <c r="P3" s="167"/>
      <c r="Q3" s="6"/>
      <c r="R3" s="6"/>
      <c r="S3" s="6"/>
      <c r="T3" s="167"/>
      <c r="X3" s="163"/>
      <c r="Z3" s="312" t="s">
        <v>2</v>
      </c>
    </row>
    <row r="4" ht="18" customHeight="1" spans="1:26">
      <c r="A4" s="168" t="s">
        <v>404</v>
      </c>
      <c r="B4" s="168" t="s">
        <v>405</v>
      </c>
      <c r="C4" s="168" t="s">
        <v>406</v>
      </c>
      <c r="D4" s="168" t="s">
        <v>407</v>
      </c>
      <c r="E4" s="168" t="s">
        <v>408</v>
      </c>
      <c r="F4" s="168" t="s">
        <v>409</v>
      </c>
      <c r="G4" s="168" t="s">
        <v>410</v>
      </c>
      <c r="H4" s="78" t="s">
        <v>411</v>
      </c>
      <c r="I4" s="78" t="s">
        <v>411</v>
      </c>
      <c r="J4" s="10"/>
      <c r="K4" s="78"/>
      <c r="L4" s="78"/>
      <c r="M4" s="78"/>
      <c r="N4" s="10"/>
      <c r="O4" s="10"/>
      <c r="P4" s="78"/>
      <c r="Q4" s="10"/>
      <c r="R4" s="10"/>
      <c r="S4" s="10"/>
      <c r="T4" s="178" t="s">
        <v>35</v>
      </c>
      <c r="U4" s="78" t="s">
        <v>36</v>
      </c>
      <c r="V4" s="78"/>
      <c r="W4" s="78"/>
      <c r="X4" s="78"/>
      <c r="Y4" s="78"/>
      <c r="Z4" s="78"/>
    </row>
    <row r="5" ht="18" customHeight="1" spans="1:26">
      <c r="A5" s="169"/>
      <c r="B5" s="170"/>
      <c r="C5" s="169"/>
      <c r="D5" s="169"/>
      <c r="E5" s="169"/>
      <c r="F5" s="169"/>
      <c r="G5" s="169"/>
      <c r="H5" s="78" t="s">
        <v>412</v>
      </c>
      <c r="I5" s="78" t="s">
        <v>32</v>
      </c>
      <c r="J5" s="10"/>
      <c r="K5" s="78"/>
      <c r="L5" s="78"/>
      <c r="M5" s="78"/>
      <c r="N5" s="10"/>
      <c r="O5" s="10"/>
      <c r="P5" s="78"/>
      <c r="Q5" s="10" t="s">
        <v>413</v>
      </c>
      <c r="R5" s="10"/>
      <c r="S5" s="10"/>
      <c r="T5" s="168" t="s">
        <v>35</v>
      </c>
      <c r="U5" s="78" t="s">
        <v>36</v>
      </c>
      <c r="V5" s="178" t="s">
        <v>37</v>
      </c>
      <c r="W5" s="78" t="s">
        <v>36</v>
      </c>
      <c r="X5" s="178" t="s">
        <v>39</v>
      </c>
      <c r="Y5" s="178" t="s">
        <v>40</v>
      </c>
      <c r="Z5" s="176" t="s">
        <v>41</v>
      </c>
    </row>
    <row r="6" customHeight="1" spans="1:26">
      <c r="A6" s="171"/>
      <c r="B6" s="171"/>
      <c r="C6" s="171"/>
      <c r="D6" s="171"/>
      <c r="E6" s="171"/>
      <c r="F6" s="171"/>
      <c r="G6" s="171"/>
      <c r="H6" s="171"/>
      <c r="I6" s="175" t="s">
        <v>414</v>
      </c>
      <c r="J6" s="176" t="s">
        <v>415</v>
      </c>
      <c r="K6" s="168" t="s">
        <v>416</v>
      </c>
      <c r="L6" s="168" t="s">
        <v>417</v>
      </c>
      <c r="M6" s="168" t="s">
        <v>418</v>
      </c>
      <c r="N6" s="168" t="s">
        <v>419</v>
      </c>
      <c r="O6" s="168" t="s">
        <v>33</v>
      </c>
      <c r="P6" s="168" t="s">
        <v>34</v>
      </c>
      <c r="Q6" s="168" t="s">
        <v>32</v>
      </c>
      <c r="R6" s="168" t="s">
        <v>33</v>
      </c>
      <c r="S6" s="168" t="s">
        <v>34</v>
      </c>
      <c r="T6" s="171"/>
      <c r="U6" s="168" t="s">
        <v>31</v>
      </c>
      <c r="V6" s="168" t="s">
        <v>37</v>
      </c>
      <c r="W6" s="168" t="s">
        <v>420</v>
      </c>
      <c r="X6" s="168" t="s">
        <v>39</v>
      </c>
      <c r="Y6" s="168" t="s">
        <v>40</v>
      </c>
      <c r="Z6" s="168" t="s">
        <v>41</v>
      </c>
    </row>
    <row r="7" ht="37.5" customHeight="1" spans="1:26">
      <c r="A7" s="172"/>
      <c r="B7" s="172"/>
      <c r="C7" s="172"/>
      <c r="D7" s="172"/>
      <c r="E7" s="172"/>
      <c r="F7" s="172"/>
      <c r="G7" s="172"/>
      <c r="H7" s="172"/>
      <c r="I7" s="65" t="s">
        <v>31</v>
      </c>
      <c r="J7" s="65" t="s">
        <v>421</v>
      </c>
      <c r="K7" s="177" t="s">
        <v>415</v>
      </c>
      <c r="L7" s="177" t="s">
        <v>417</v>
      </c>
      <c r="M7" s="177" t="s">
        <v>418</v>
      </c>
      <c r="N7" s="177" t="s">
        <v>419</v>
      </c>
      <c r="O7" s="177" t="s">
        <v>419</v>
      </c>
      <c r="P7" s="177" t="s">
        <v>419</v>
      </c>
      <c r="Q7" s="177" t="s">
        <v>417</v>
      </c>
      <c r="R7" s="177" t="s">
        <v>418</v>
      </c>
      <c r="S7" s="177" t="s">
        <v>419</v>
      </c>
      <c r="T7" s="177" t="s">
        <v>35</v>
      </c>
      <c r="U7" s="177" t="s">
        <v>31</v>
      </c>
      <c r="V7" s="177" t="s">
        <v>37</v>
      </c>
      <c r="W7" s="177" t="s">
        <v>420</v>
      </c>
      <c r="X7" s="177" t="s">
        <v>39</v>
      </c>
      <c r="Y7" s="177" t="s">
        <v>40</v>
      </c>
      <c r="Z7" s="177" t="s">
        <v>41</v>
      </c>
    </row>
    <row r="8" customHeight="1" spans="1:26">
      <c r="A8" s="14">
        <v>1</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c r="X8" s="14">
        <v>24</v>
      </c>
      <c r="Y8" s="83">
        <v>25</v>
      </c>
      <c r="Z8" s="179">
        <v>26</v>
      </c>
    </row>
    <row r="9" ht="21" customHeight="1" spans="1:26">
      <c r="A9" s="15" t="s">
        <v>43</v>
      </c>
      <c r="B9" s="173"/>
      <c r="C9" s="173"/>
      <c r="D9" s="173"/>
      <c r="E9" s="173"/>
      <c r="F9" s="173"/>
      <c r="G9" s="173"/>
      <c r="H9" s="17">
        <v>4711.343636</v>
      </c>
      <c r="I9" s="17">
        <v>4711.343636</v>
      </c>
      <c r="J9" s="17"/>
      <c r="K9" s="17"/>
      <c r="L9" s="17"/>
      <c r="M9" s="17">
        <v>4711.343636</v>
      </c>
      <c r="N9" s="17"/>
      <c r="O9" s="17"/>
      <c r="P9" s="17"/>
      <c r="Q9" s="17"/>
      <c r="R9" s="17"/>
      <c r="S9" s="17"/>
      <c r="T9" s="17"/>
      <c r="U9" s="17"/>
      <c r="V9" s="17"/>
      <c r="W9" s="17"/>
      <c r="X9" s="17"/>
      <c r="Y9" s="17"/>
      <c r="Z9" s="17"/>
    </row>
    <row r="10" ht="23.25" customHeight="1" outlineLevel="1" spans="1:26">
      <c r="A10" s="66" t="s">
        <v>43</v>
      </c>
      <c r="B10" s="15"/>
      <c r="C10" s="15"/>
      <c r="D10" s="15"/>
      <c r="E10" s="15"/>
      <c r="F10" s="15"/>
      <c r="G10" s="15"/>
      <c r="H10" s="17">
        <v>1918.942135</v>
      </c>
      <c r="I10" s="17">
        <v>1918.942135</v>
      </c>
      <c r="J10" s="17"/>
      <c r="K10" s="17"/>
      <c r="L10" s="17"/>
      <c r="M10" s="17">
        <v>1918.942135</v>
      </c>
      <c r="N10" s="17"/>
      <c r="O10" s="17"/>
      <c r="P10" s="17"/>
      <c r="Q10" s="17"/>
      <c r="R10" s="17"/>
      <c r="S10" s="17"/>
      <c r="T10" s="17"/>
      <c r="U10" s="17"/>
      <c r="V10" s="17"/>
      <c r="W10" s="17"/>
      <c r="X10" s="17"/>
      <c r="Y10" s="17"/>
      <c r="Z10" s="17"/>
    </row>
    <row r="11" ht="23.25" customHeight="1" outlineLevel="2" spans="1:26">
      <c r="A11" s="174" t="s">
        <v>43</v>
      </c>
      <c r="B11" s="15" t="s">
        <v>422</v>
      </c>
      <c r="C11" s="15" t="s">
        <v>423</v>
      </c>
      <c r="D11" s="15" t="s">
        <v>112</v>
      </c>
      <c r="E11" s="15" t="s">
        <v>113</v>
      </c>
      <c r="F11" s="15" t="s">
        <v>424</v>
      </c>
      <c r="G11" s="15" t="s">
        <v>425</v>
      </c>
      <c r="H11" s="17">
        <v>194.5044</v>
      </c>
      <c r="I11" s="17">
        <v>194.5044</v>
      </c>
      <c r="J11" s="17"/>
      <c r="K11" s="17"/>
      <c r="L11" s="17"/>
      <c r="M11" s="17">
        <v>194.5044</v>
      </c>
      <c r="N11" s="17"/>
      <c r="O11" s="15"/>
      <c r="P11" s="15"/>
      <c r="Q11" s="17"/>
      <c r="R11" s="17"/>
      <c r="S11" s="17"/>
      <c r="T11" s="17"/>
      <c r="U11" s="17"/>
      <c r="V11" s="17"/>
      <c r="W11" s="17"/>
      <c r="X11" s="17"/>
      <c r="Y11" s="17"/>
      <c r="Z11" s="17"/>
    </row>
    <row r="12" ht="23.25" customHeight="1" outlineLevel="2" spans="1:26">
      <c r="A12" s="174" t="s">
        <v>43</v>
      </c>
      <c r="B12" s="15" t="s">
        <v>426</v>
      </c>
      <c r="C12" s="15" t="s">
        <v>427</v>
      </c>
      <c r="D12" s="15" t="s">
        <v>114</v>
      </c>
      <c r="E12" s="15" t="s">
        <v>115</v>
      </c>
      <c r="F12" s="15" t="s">
        <v>424</v>
      </c>
      <c r="G12" s="15" t="s">
        <v>425</v>
      </c>
      <c r="H12" s="17">
        <v>277.2216</v>
      </c>
      <c r="I12" s="17">
        <v>277.2216</v>
      </c>
      <c r="J12" s="17"/>
      <c r="K12" s="17"/>
      <c r="L12" s="17"/>
      <c r="M12" s="17">
        <v>277.2216</v>
      </c>
      <c r="N12" s="17"/>
      <c r="O12" s="15"/>
      <c r="P12" s="15"/>
      <c r="Q12" s="17"/>
      <c r="R12" s="17"/>
      <c r="S12" s="17"/>
      <c r="T12" s="17"/>
      <c r="U12" s="17"/>
      <c r="V12" s="17"/>
      <c r="W12" s="17"/>
      <c r="X12" s="17"/>
      <c r="Y12" s="17"/>
      <c r="Z12" s="17"/>
    </row>
    <row r="13" ht="23.25" customHeight="1" outlineLevel="2" spans="1:26">
      <c r="A13" s="174" t="s">
        <v>43</v>
      </c>
      <c r="B13" s="15" t="s">
        <v>422</v>
      </c>
      <c r="C13" s="15" t="s">
        <v>423</v>
      </c>
      <c r="D13" s="15" t="s">
        <v>112</v>
      </c>
      <c r="E13" s="15" t="s">
        <v>113</v>
      </c>
      <c r="F13" s="15" t="s">
        <v>428</v>
      </c>
      <c r="G13" s="15" t="s">
        <v>429</v>
      </c>
      <c r="H13" s="17">
        <v>253.353204</v>
      </c>
      <c r="I13" s="17">
        <v>253.353204</v>
      </c>
      <c r="J13" s="17"/>
      <c r="K13" s="17"/>
      <c r="L13" s="17"/>
      <c r="M13" s="17">
        <v>253.353204</v>
      </c>
      <c r="N13" s="17"/>
      <c r="O13" s="15"/>
      <c r="P13" s="15"/>
      <c r="Q13" s="17"/>
      <c r="R13" s="17"/>
      <c r="S13" s="17"/>
      <c r="T13" s="17"/>
      <c r="U13" s="17"/>
      <c r="V13" s="17"/>
      <c r="W13" s="17"/>
      <c r="X13" s="17"/>
      <c r="Y13" s="17"/>
      <c r="Z13" s="17"/>
    </row>
    <row r="14" ht="23.25" customHeight="1" outlineLevel="2" spans="1:26">
      <c r="A14" s="174" t="s">
        <v>43</v>
      </c>
      <c r="B14" s="15" t="s">
        <v>426</v>
      </c>
      <c r="C14" s="15" t="s">
        <v>427</v>
      </c>
      <c r="D14" s="15" t="s">
        <v>114</v>
      </c>
      <c r="E14" s="15" t="s">
        <v>115</v>
      </c>
      <c r="F14" s="15" t="s">
        <v>428</v>
      </c>
      <c r="G14" s="15" t="s">
        <v>429</v>
      </c>
      <c r="H14" s="17">
        <v>20.025504</v>
      </c>
      <c r="I14" s="17">
        <v>20.025504</v>
      </c>
      <c r="J14" s="17"/>
      <c r="K14" s="17"/>
      <c r="L14" s="17"/>
      <c r="M14" s="17">
        <v>20.025504</v>
      </c>
      <c r="N14" s="17"/>
      <c r="O14" s="15"/>
      <c r="P14" s="15"/>
      <c r="Q14" s="17"/>
      <c r="R14" s="17"/>
      <c r="S14" s="17"/>
      <c r="T14" s="17"/>
      <c r="U14" s="17"/>
      <c r="V14" s="17"/>
      <c r="W14" s="17"/>
      <c r="X14" s="17"/>
      <c r="Y14" s="17"/>
      <c r="Z14" s="17"/>
    </row>
    <row r="15" ht="23.25" customHeight="1" outlineLevel="2" spans="1:26">
      <c r="A15" s="174" t="s">
        <v>43</v>
      </c>
      <c r="B15" s="15" t="s">
        <v>430</v>
      </c>
      <c r="C15" s="15" t="s">
        <v>431</v>
      </c>
      <c r="D15" s="15" t="s">
        <v>112</v>
      </c>
      <c r="E15" s="15" t="s">
        <v>113</v>
      </c>
      <c r="F15" s="15" t="s">
        <v>432</v>
      </c>
      <c r="G15" s="15" t="s">
        <v>433</v>
      </c>
      <c r="H15" s="17">
        <v>66.66</v>
      </c>
      <c r="I15" s="17">
        <v>66.66</v>
      </c>
      <c r="J15" s="17"/>
      <c r="K15" s="17"/>
      <c r="L15" s="17"/>
      <c r="M15" s="17">
        <v>66.66</v>
      </c>
      <c r="N15" s="17"/>
      <c r="O15" s="15"/>
      <c r="P15" s="15"/>
      <c r="Q15" s="17"/>
      <c r="R15" s="17"/>
      <c r="S15" s="17"/>
      <c r="T15" s="17"/>
      <c r="U15" s="17"/>
      <c r="V15" s="17"/>
      <c r="W15" s="17"/>
      <c r="X15" s="17"/>
      <c r="Y15" s="17"/>
      <c r="Z15" s="17"/>
    </row>
    <row r="16" ht="23.25" customHeight="1" outlineLevel="2" spans="1:26">
      <c r="A16" s="174" t="s">
        <v>43</v>
      </c>
      <c r="B16" s="15" t="s">
        <v>434</v>
      </c>
      <c r="C16" s="15" t="s">
        <v>435</v>
      </c>
      <c r="D16" s="15" t="s">
        <v>114</v>
      </c>
      <c r="E16" s="15" t="s">
        <v>115</v>
      </c>
      <c r="F16" s="15" t="s">
        <v>436</v>
      </c>
      <c r="G16" s="15" t="s">
        <v>437</v>
      </c>
      <c r="H16" s="17">
        <v>90</v>
      </c>
      <c r="I16" s="17">
        <v>90</v>
      </c>
      <c r="J16" s="17"/>
      <c r="K16" s="17"/>
      <c r="L16" s="17"/>
      <c r="M16" s="17">
        <v>90</v>
      </c>
      <c r="N16" s="17"/>
      <c r="O16" s="15"/>
      <c r="P16" s="15"/>
      <c r="Q16" s="17"/>
      <c r="R16" s="17"/>
      <c r="S16" s="17"/>
      <c r="T16" s="17"/>
      <c r="U16" s="17"/>
      <c r="V16" s="17"/>
      <c r="W16" s="17"/>
      <c r="X16" s="17"/>
      <c r="Y16" s="17"/>
      <c r="Z16" s="17"/>
    </row>
    <row r="17" ht="23.25" customHeight="1" outlineLevel="2" spans="1:26">
      <c r="A17" s="174" t="s">
        <v>43</v>
      </c>
      <c r="B17" s="15" t="s">
        <v>426</v>
      </c>
      <c r="C17" s="15" t="s">
        <v>427</v>
      </c>
      <c r="D17" s="15" t="s">
        <v>114</v>
      </c>
      <c r="E17" s="15" t="s">
        <v>115</v>
      </c>
      <c r="F17" s="15" t="s">
        <v>436</v>
      </c>
      <c r="G17" s="15" t="s">
        <v>437</v>
      </c>
      <c r="H17" s="17">
        <v>176.5692</v>
      </c>
      <c r="I17" s="17">
        <v>176.5692</v>
      </c>
      <c r="J17" s="17"/>
      <c r="K17" s="17"/>
      <c r="L17" s="17"/>
      <c r="M17" s="17">
        <v>176.5692</v>
      </c>
      <c r="N17" s="17"/>
      <c r="O17" s="15"/>
      <c r="P17" s="15"/>
      <c r="Q17" s="17"/>
      <c r="R17" s="17"/>
      <c r="S17" s="17"/>
      <c r="T17" s="17"/>
      <c r="U17" s="17"/>
      <c r="V17" s="17"/>
      <c r="W17" s="17"/>
      <c r="X17" s="17"/>
      <c r="Y17" s="17"/>
      <c r="Z17" s="17"/>
    </row>
    <row r="18" ht="23.25" customHeight="1" outlineLevel="2" spans="1:26">
      <c r="A18" s="174" t="s">
        <v>43</v>
      </c>
      <c r="B18" s="15" t="s">
        <v>426</v>
      </c>
      <c r="C18" s="15" t="s">
        <v>427</v>
      </c>
      <c r="D18" s="15" t="s">
        <v>114</v>
      </c>
      <c r="E18" s="15" t="s">
        <v>115</v>
      </c>
      <c r="F18" s="15" t="s">
        <v>436</v>
      </c>
      <c r="G18" s="15" t="s">
        <v>437</v>
      </c>
      <c r="H18" s="17">
        <v>52.758</v>
      </c>
      <c r="I18" s="17">
        <v>52.758</v>
      </c>
      <c r="J18" s="17"/>
      <c r="K18" s="17"/>
      <c r="L18" s="17"/>
      <c r="M18" s="17">
        <v>52.758</v>
      </c>
      <c r="N18" s="17"/>
      <c r="O18" s="15"/>
      <c r="P18" s="15"/>
      <c r="Q18" s="17"/>
      <c r="R18" s="17"/>
      <c r="S18" s="17"/>
      <c r="T18" s="17"/>
      <c r="U18" s="17"/>
      <c r="V18" s="17"/>
      <c r="W18" s="17"/>
      <c r="X18" s="17"/>
      <c r="Y18" s="17"/>
      <c r="Z18" s="17"/>
    </row>
    <row r="19" ht="23.25" customHeight="1" outlineLevel="2" spans="1:26">
      <c r="A19" s="174" t="s">
        <v>43</v>
      </c>
      <c r="B19" s="15" t="s">
        <v>422</v>
      </c>
      <c r="C19" s="15" t="s">
        <v>423</v>
      </c>
      <c r="D19" s="15" t="s">
        <v>112</v>
      </c>
      <c r="E19" s="15" t="s">
        <v>113</v>
      </c>
      <c r="F19" s="15" t="s">
        <v>432</v>
      </c>
      <c r="G19" s="15" t="s">
        <v>433</v>
      </c>
      <c r="H19" s="17">
        <v>16.2087</v>
      </c>
      <c r="I19" s="17">
        <v>16.2087</v>
      </c>
      <c r="J19" s="17"/>
      <c r="K19" s="17"/>
      <c r="L19" s="17"/>
      <c r="M19" s="17">
        <v>16.2087</v>
      </c>
      <c r="N19" s="17"/>
      <c r="O19" s="15"/>
      <c r="P19" s="15"/>
      <c r="Q19" s="17"/>
      <c r="R19" s="17"/>
      <c r="S19" s="17"/>
      <c r="T19" s="17"/>
      <c r="U19" s="17"/>
      <c r="V19" s="17"/>
      <c r="W19" s="17"/>
      <c r="X19" s="17"/>
      <c r="Y19" s="17"/>
      <c r="Z19" s="17"/>
    </row>
    <row r="20" ht="23.25" customHeight="1" outlineLevel="2" spans="1:26">
      <c r="A20" s="174" t="s">
        <v>43</v>
      </c>
      <c r="B20" s="15" t="s">
        <v>426</v>
      </c>
      <c r="C20" s="15" t="s">
        <v>427</v>
      </c>
      <c r="D20" s="15" t="s">
        <v>114</v>
      </c>
      <c r="E20" s="15" t="s">
        <v>115</v>
      </c>
      <c r="F20" s="15" t="s">
        <v>436</v>
      </c>
      <c r="G20" s="15" t="s">
        <v>437</v>
      </c>
      <c r="H20" s="17">
        <v>23.1018</v>
      </c>
      <c r="I20" s="17">
        <v>23.1018</v>
      </c>
      <c r="J20" s="17"/>
      <c r="K20" s="17"/>
      <c r="L20" s="17"/>
      <c r="M20" s="17">
        <v>23.1018</v>
      </c>
      <c r="N20" s="17"/>
      <c r="O20" s="15"/>
      <c r="P20" s="15"/>
      <c r="Q20" s="17"/>
      <c r="R20" s="17"/>
      <c r="S20" s="17"/>
      <c r="T20" s="17"/>
      <c r="U20" s="17"/>
      <c r="V20" s="17"/>
      <c r="W20" s="17"/>
      <c r="X20" s="17"/>
      <c r="Y20" s="17"/>
      <c r="Z20" s="17"/>
    </row>
    <row r="21" ht="23.25" customHeight="1" outlineLevel="2" spans="1:26">
      <c r="A21" s="174" t="s">
        <v>43</v>
      </c>
      <c r="B21" s="15" t="s">
        <v>438</v>
      </c>
      <c r="C21" s="15" t="s">
        <v>439</v>
      </c>
      <c r="D21" s="15" t="s">
        <v>70</v>
      </c>
      <c r="E21" s="15" t="s">
        <v>71</v>
      </c>
      <c r="F21" s="15" t="s">
        <v>440</v>
      </c>
      <c r="G21" s="15" t="s">
        <v>441</v>
      </c>
      <c r="H21" s="17">
        <v>76.987248</v>
      </c>
      <c r="I21" s="17">
        <v>76.987248</v>
      </c>
      <c r="J21" s="17"/>
      <c r="K21" s="17"/>
      <c r="L21" s="17"/>
      <c r="M21" s="17">
        <v>76.987248</v>
      </c>
      <c r="N21" s="17"/>
      <c r="O21" s="15"/>
      <c r="P21" s="15"/>
      <c r="Q21" s="17"/>
      <c r="R21" s="17"/>
      <c r="S21" s="17"/>
      <c r="T21" s="17"/>
      <c r="U21" s="17"/>
      <c r="V21" s="17"/>
      <c r="W21" s="17"/>
      <c r="X21" s="17"/>
      <c r="Y21" s="17"/>
      <c r="Z21" s="17"/>
    </row>
    <row r="22" ht="23.25" customHeight="1" outlineLevel="2" spans="1:26">
      <c r="A22" s="174" t="s">
        <v>43</v>
      </c>
      <c r="B22" s="15" t="s">
        <v>438</v>
      </c>
      <c r="C22" s="15" t="s">
        <v>439</v>
      </c>
      <c r="D22" s="15" t="s">
        <v>70</v>
      </c>
      <c r="E22" s="15" t="s">
        <v>71</v>
      </c>
      <c r="F22" s="15" t="s">
        <v>440</v>
      </c>
      <c r="G22" s="15" t="s">
        <v>441</v>
      </c>
      <c r="H22" s="17">
        <v>96.390816</v>
      </c>
      <c r="I22" s="17">
        <v>96.390816</v>
      </c>
      <c r="J22" s="17"/>
      <c r="K22" s="17"/>
      <c r="L22" s="17"/>
      <c r="M22" s="17">
        <v>96.390816</v>
      </c>
      <c r="N22" s="17"/>
      <c r="O22" s="15"/>
      <c r="P22" s="15"/>
      <c r="Q22" s="17"/>
      <c r="R22" s="17"/>
      <c r="S22" s="17"/>
      <c r="T22" s="17"/>
      <c r="U22" s="17"/>
      <c r="V22" s="17"/>
      <c r="W22" s="17"/>
      <c r="X22" s="17"/>
      <c r="Y22" s="17"/>
      <c r="Z22" s="17"/>
    </row>
    <row r="23" ht="23.25" customHeight="1" outlineLevel="2" spans="1:26">
      <c r="A23" s="174" t="s">
        <v>43</v>
      </c>
      <c r="B23" s="15" t="s">
        <v>442</v>
      </c>
      <c r="C23" s="15" t="s">
        <v>443</v>
      </c>
      <c r="D23" s="15" t="s">
        <v>83</v>
      </c>
      <c r="E23" s="15" t="s">
        <v>84</v>
      </c>
      <c r="F23" s="15" t="s">
        <v>444</v>
      </c>
      <c r="G23" s="15" t="s">
        <v>445</v>
      </c>
      <c r="H23" s="17">
        <v>27.084509</v>
      </c>
      <c r="I23" s="17">
        <v>27.084509</v>
      </c>
      <c r="J23" s="17"/>
      <c r="K23" s="17"/>
      <c r="L23" s="17"/>
      <c r="M23" s="17">
        <v>27.084509</v>
      </c>
      <c r="N23" s="17"/>
      <c r="O23" s="15"/>
      <c r="P23" s="15"/>
      <c r="Q23" s="17"/>
      <c r="R23" s="17"/>
      <c r="S23" s="17"/>
      <c r="T23" s="17"/>
      <c r="U23" s="17"/>
      <c r="V23" s="17"/>
      <c r="W23" s="17"/>
      <c r="X23" s="17"/>
      <c r="Y23" s="17"/>
      <c r="Z23" s="17"/>
    </row>
    <row r="24" ht="23.25" customHeight="1" outlineLevel="2" spans="1:26">
      <c r="A24" s="174" t="s">
        <v>43</v>
      </c>
      <c r="B24" s="15" t="s">
        <v>442</v>
      </c>
      <c r="C24" s="15" t="s">
        <v>443</v>
      </c>
      <c r="D24" s="15" t="s">
        <v>83</v>
      </c>
      <c r="E24" s="15" t="s">
        <v>84</v>
      </c>
      <c r="F24" s="15" t="s">
        <v>444</v>
      </c>
      <c r="G24" s="15" t="s">
        <v>445</v>
      </c>
      <c r="H24" s="17">
        <v>35.723174</v>
      </c>
      <c r="I24" s="17">
        <v>35.723174</v>
      </c>
      <c r="J24" s="17"/>
      <c r="K24" s="17"/>
      <c r="L24" s="17"/>
      <c r="M24" s="17">
        <v>35.723174</v>
      </c>
      <c r="N24" s="17"/>
      <c r="O24" s="15"/>
      <c r="P24" s="15"/>
      <c r="Q24" s="17"/>
      <c r="R24" s="17"/>
      <c r="S24" s="17"/>
      <c r="T24" s="17"/>
      <c r="U24" s="17"/>
      <c r="V24" s="17"/>
      <c r="W24" s="17"/>
      <c r="X24" s="17"/>
      <c r="Y24" s="17"/>
      <c r="Z24" s="17"/>
    </row>
    <row r="25" ht="23.25" customHeight="1" outlineLevel="2" spans="1:26">
      <c r="A25" s="174" t="s">
        <v>43</v>
      </c>
      <c r="B25" s="15" t="s">
        <v>446</v>
      </c>
      <c r="C25" s="15" t="s">
        <v>447</v>
      </c>
      <c r="D25" s="15" t="s">
        <v>89</v>
      </c>
      <c r="E25" s="15" t="s">
        <v>90</v>
      </c>
      <c r="F25" s="15" t="s">
        <v>448</v>
      </c>
      <c r="G25" s="15" t="s">
        <v>449</v>
      </c>
      <c r="H25" s="17">
        <v>1.593206</v>
      </c>
      <c r="I25" s="17">
        <v>1.593206</v>
      </c>
      <c r="J25" s="17"/>
      <c r="K25" s="17"/>
      <c r="L25" s="17"/>
      <c r="M25" s="17">
        <v>1.593206</v>
      </c>
      <c r="N25" s="17"/>
      <c r="O25" s="15"/>
      <c r="P25" s="15"/>
      <c r="Q25" s="17"/>
      <c r="R25" s="17"/>
      <c r="S25" s="17"/>
      <c r="T25" s="17"/>
      <c r="U25" s="17"/>
      <c r="V25" s="17"/>
      <c r="W25" s="17"/>
      <c r="X25" s="17"/>
      <c r="Y25" s="17"/>
      <c r="Z25" s="17"/>
    </row>
    <row r="26" ht="23.25" customHeight="1" outlineLevel="2" spans="1:26">
      <c r="A26" s="174" t="s">
        <v>43</v>
      </c>
      <c r="B26" s="15" t="s">
        <v>446</v>
      </c>
      <c r="C26" s="15" t="s">
        <v>447</v>
      </c>
      <c r="D26" s="15" t="s">
        <v>89</v>
      </c>
      <c r="E26" s="15" t="s">
        <v>90</v>
      </c>
      <c r="F26" s="15" t="s">
        <v>448</v>
      </c>
      <c r="G26" s="15" t="s">
        <v>449</v>
      </c>
      <c r="H26" s="17">
        <v>2.101363</v>
      </c>
      <c r="I26" s="17">
        <v>2.101363</v>
      </c>
      <c r="J26" s="17"/>
      <c r="K26" s="17"/>
      <c r="L26" s="17"/>
      <c r="M26" s="17">
        <v>2.101363</v>
      </c>
      <c r="N26" s="17"/>
      <c r="O26" s="15"/>
      <c r="P26" s="15"/>
      <c r="Q26" s="17"/>
      <c r="R26" s="17"/>
      <c r="S26" s="17"/>
      <c r="T26" s="17"/>
      <c r="U26" s="17"/>
      <c r="V26" s="17"/>
      <c r="W26" s="17"/>
      <c r="X26" s="17"/>
      <c r="Y26" s="17"/>
      <c r="Z26" s="17"/>
    </row>
    <row r="27" ht="23.25" customHeight="1" outlineLevel="2" spans="1:26">
      <c r="A27" s="174" t="s">
        <v>43</v>
      </c>
      <c r="B27" s="15" t="s">
        <v>450</v>
      </c>
      <c r="C27" s="15" t="s">
        <v>451</v>
      </c>
      <c r="D27" s="15" t="s">
        <v>89</v>
      </c>
      <c r="E27" s="15" t="s">
        <v>90</v>
      </c>
      <c r="F27" s="15" t="s">
        <v>448</v>
      </c>
      <c r="G27" s="15" t="s">
        <v>449</v>
      </c>
      <c r="H27" s="17">
        <v>1.991508</v>
      </c>
      <c r="I27" s="17">
        <v>1.991508</v>
      </c>
      <c r="J27" s="17"/>
      <c r="K27" s="17"/>
      <c r="L27" s="17"/>
      <c r="M27" s="17">
        <v>1.991508</v>
      </c>
      <c r="N27" s="17"/>
      <c r="O27" s="15"/>
      <c r="P27" s="15"/>
      <c r="Q27" s="17"/>
      <c r="R27" s="17"/>
      <c r="S27" s="17"/>
      <c r="T27" s="17"/>
      <c r="U27" s="17"/>
      <c r="V27" s="17"/>
      <c r="W27" s="17"/>
      <c r="X27" s="17"/>
      <c r="Y27" s="17"/>
      <c r="Z27" s="17"/>
    </row>
    <row r="28" ht="23.25" customHeight="1" outlineLevel="2" spans="1:26">
      <c r="A28" s="174" t="s">
        <v>43</v>
      </c>
      <c r="B28" s="15" t="s">
        <v>452</v>
      </c>
      <c r="C28" s="15" t="s">
        <v>453</v>
      </c>
      <c r="D28" s="15" t="s">
        <v>78</v>
      </c>
      <c r="E28" s="15" t="s">
        <v>77</v>
      </c>
      <c r="F28" s="15" t="s">
        <v>448</v>
      </c>
      <c r="G28" s="15" t="s">
        <v>449</v>
      </c>
      <c r="H28" s="17">
        <v>3.677386</v>
      </c>
      <c r="I28" s="17">
        <v>3.677386</v>
      </c>
      <c r="J28" s="17"/>
      <c r="K28" s="17"/>
      <c r="L28" s="17"/>
      <c r="M28" s="17">
        <v>3.677386</v>
      </c>
      <c r="N28" s="17"/>
      <c r="O28" s="15"/>
      <c r="P28" s="15"/>
      <c r="Q28" s="17"/>
      <c r="R28" s="17"/>
      <c r="S28" s="17"/>
      <c r="T28" s="17"/>
      <c r="U28" s="17"/>
      <c r="V28" s="17"/>
      <c r="W28" s="17"/>
      <c r="X28" s="17"/>
      <c r="Y28" s="17"/>
      <c r="Z28" s="17"/>
    </row>
    <row r="29" ht="23.25" customHeight="1" outlineLevel="2" spans="1:26">
      <c r="A29" s="174" t="s">
        <v>43</v>
      </c>
      <c r="B29" s="15" t="s">
        <v>454</v>
      </c>
      <c r="C29" s="15" t="s">
        <v>455</v>
      </c>
      <c r="D29" s="15" t="s">
        <v>89</v>
      </c>
      <c r="E29" s="15" t="s">
        <v>90</v>
      </c>
      <c r="F29" s="15" t="s">
        <v>448</v>
      </c>
      <c r="G29" s="15" t="s">
        <v>449</v>
      </c>
      <c r="H29" s="17">
        <v>1.7822</v>
      </c>
      <c r="I29" s="17">
        <v>1.7822</v>
      </c>
      <c r="J29" s="17"/>
      <c r="K29" s="17"/>
      <c r="L29" s="17"/>
      <c r="M29" s="17">
        <v>1.7822</v>
      </c>
      <c r="N29" s="17"/>
      <c r="O29" s="15"/>
      <c r="P29" s="15"/>
      <c r="Q29" s="17"/>
      <c r="R29" s="17"/>
      <c r="S29" s="17"/>
      <c r="T29" s="17"/>
      <c r="U29" s="17"/>
      <c r="V29" s="17"/>
      <c r="W29" s="17"/>
      <c r="X29" s="17"/>
      <c r="Y29" s="17"/>
      <c r="Z29" s="17"/>
    </row>
    <row r="30" ht="23.25" customHeight="1" outlineLevel="2" spans="1:26">
      <c r="A30" s="174" t="s">
        <v>43</v>
      </c>
      <c r="B30" s="15" t="s">
        <v>454</v>
      </c>
      <c r="C30" s="15" t="s">
        <v>455</v>
      </c>
      <c r="D30" s="15" t="s">
        <v>89</v>
      </c>
      <c r="E30" s="15" t="s">
        <v>90</v>
      </c>
      <c r="F30" s="15" t="s">
        <v>448</v>
      </c>
      <c r="G30" s="15" t="s">
        <v>449</v>
      </c>
      <c r="H30" s="17">
        <v>2.3142</v>
      </c>
      <c r="I30" s="17">
        <v>2.3142</v>
      </c>
      <c r="J30" s="17"/>
      <c r="K30" s="17"/>
      <c r="L30" s="17"/>
      <c r="M30" s="17">
        <v>2.3142</v>
      </c>
      <c r="N30" s="17"/>
      <c r="O30" s="15"/>
      <c r="P30" s="15"/>
      <c r="Q30" s="17"/>
      <c r="R30" s="17"/>
      <c r="S30" s="17"/>
      <c r="T30" s="17"/>
      <c r="U30" s="17"/>
      <c r="V30" s="17"/>
      <c r="W30" s="17"/>
      <c r="X30" s="17"/>
      <c r="Y30" s="17"/>
      <c r="Z30" s="17"/>
    </row>
    <row r="31" ht="23.25" customHeight="1" outlineLevel="2" spans="1:26">
      <c r="A31" s="174" t="s">
        <v>43</v>
      </c>
      <c r="B31" s="15" t="s">
        <v>456</v>
      </c>
      <c r="C31" s="15" t="s">
        <v>457</v>
      </c>
      <c r="D31" s="15" t="s">
        <v>137</v>
      </c>
      <c r="E31" s="15" t="s">
        <v>138</v>
      </c>
      <c r="F31" s="15" t="s">
        <v>458</v>
      </c>
      <c r="G31" s="15" t="s">
        <v>138</v>
      </c>
      <c r="H31" s="17">
        <v>126.050436</v>
      </c>
      <c r="I31" s="17">
        <v>126.050436</v>
      </c>
      <c r="J31" s="17"/>
      <c r="K31" s="17"/>
      <c r="L31" s="17"/>
      <c r="M31" s="17">
        <v>126.050436</v>
      </c>
      <c r="N31" s="17"/>
      <c r="O31" s="15"/>
      <c r="P31" s="15"/>
      <c r="Q31" s="17"/>
      <c r="R31" s="17"/>
      <c r="S31" s="17"/>
      <c r="T31" s="17"/>
      <c r="U31" s="17"/>
      <c r="V31" s="17"/>
      <c r="W31" s="17"/>
      <c r="X31" s="17"/>
      <c r="Y31" s="17"/>
      <c r="Z31" s="17"/>
    </row>
    <row r="32" ht="23.25" customHeight="1" outlineLevel="2" spans="1:26">
      <c r="A32" s="174" t="s">
        <v>43</v>
      </c>
      <c r="B32" s="15" t="s">
        <v>456</v>
      </c>
      <c r="C32" s="15" t="s">
        <v>457</v>
      </c>
      <c r="D32" s="15" t="s">
        <v>137</v>
      </c>
      <c r="E32" s="15" t="s">
        <v>138</v>
      </c>
      <c r="F32" s="15" t="s">
        <v>458</v>
      </c>
      <c r="G32" s="15" t="s">
        <v>138</v>
      </c>
      <c r="H32" s="17">
        <v>76.613112</v>
      </c>
      <c r="I32" s="17">
        <v>76.613112</v>
      </c>
      <c r="J32" s="17"/>
      <c r="K32" s="17"/>
      <c r="L32" s="17"/>
      <c r="M32" s="17">
        <v>76.613112</v>
      </c>
      <c r="N32" s="17"/>
      <c r="O32" s="15"/>
      <c r="P32" s="15"/>
      <c r="Q32" s="17"/>
      <c r="R32" s="17"/>
      <c r="S32" s="17"/>
      <c r="T32" s="17"/>
      <c r="U32" s="17"/>
      <c r="V32" s="17"/>
      <c r="W32" s="17"/>
      <c r="X32" s="17"/>
      <c r="Y32" s="17"/>
      <c r="Z32" s="17"/>
    </row>
    <row r="33" ht="23.25" customHeight="1" outlineLevel="2" spans="1:26">
      <c r="A33" s="174" t="s">
        <v>43</v>
      </c>
      <c r="B33" s="15" t="s">
        <v>459</v>
      </c>
      <c r="C33" s="15" t="s">
        <v>460</v>
      </c>
      <c r="D33" s="15" t="s">
        <v>112</v>
      </c>
      <c r="E33" s="15" t="s">
        <v>113</v>
      </c>
      <c r="F33" s="15" t="s">
        <v>461</v>
      </c>
      <c r="G33" s="15" t="s">
        <v>460</v>
      </c>
      <c r="H33" s="17">
        <v>18.9248</v>
      </c>
      <c r="I33" s="17">
        <v>18.9248</v>
      </c>
      <c r="J33" s="17"/>
      <c r="K33" s="17"/>
      <c r="L33" s="17"/>
      <c r="M33" s="17">
        <v>18.9248</v>
      </c>
      <c r="N33" s="17"/>
      <c r="O33" s="15"/>
      <c r="P33" s="15"/>
      <c r="Q33" s="17"/>
      <c r="R33" s="17"/>
      <c r="S33" s="17"/>
      <c r="T33" s="17"/>
      <c r="U33" s="17"/>
      <c r="V33" s="17"/>
      <c r="W33" s="17"/>
      <c r="X33" s="17"/>
      <c r="Y33" s="17"/>
      <c r="Z33" s="17"/>
    </row>
    <row r="34" ht="23.25" customHeight="1" outlineLevel="2" spans="1:26">
      <c r="A34" s="174" t="s">
        <v>43</v>
      </c>
      <c r="B34" s="15" t="s">
        <v>462</v>
      </c>
      <c r="C34" s="15" t="s">
        <v>399</v>
      </c>
      <c r="D34" s="15" t="s">
        <v>112</v>
      </c>
      <c r="E34" s="15" t="s">
        <v>113</v>
      </c>
      <c r="F34" s="15" t="s">
        <v>463</v>
      </c>
      <c r="G34" s="15" t="s">
        <v>399</v>
      </c>
      <c r="H34" s="17">
        <v>3.2</v>
      </c>
      <c r="I34" s="17">
        <v>3.2</v>
      </c>
      <c r="J34" s="17"/>
      <c r="K34" s="17"/>
      <c r="L34" s="17"/>
      <c r="M34" s="17">
        <v>3.2</v>
      </c>
      <c r="N34" s="17"/>
      <c r="O34" s="15"/>
      <c r="P34" s="15"/>
      <c r="Q34" s="17"/>
      <c r="R34" s="17"/>
      <c r="S34" s="17"/>
      <c r="T34" s="17"/>
      <c r="U34" s="17"/>
      <c r="V34" s="17"/>
      <c r="W34" s="17"/>
      <c r="X34" s="17"/>
      <c r="Y34" s="17"/>
      <c r="Z34" s="17"/>
    </row>
    <row r="35" ht="23.25" customHeight="1" outlineLevel="2" spans="1:26">
      <c r="A35" s="174" t="s">
        <v>43</v>
      </c>
      <c r="B35" s="15" t="s">
        <v>464</v>
      </c>
      <c r="C35" s="15" t="s">
        <v>465</v>
      </c>
      <c r="D35" s="15" t="s">
        <v>112</v>
      </c>
      <c r="E35" s="15" t="s">
        <v>113</v>
      </c>
      <c r="F35" s="15" t="s">
        <v>466</v>
      </c>
      <c r="G35" s="15" t="s">
        <v>467</v>
      </c>
      <c r="H35" s="17">
        <v>7.197425</v>
      </c>
      <c r="I35" s="17">
        <v>7.197425</v>
      </c>
      <c r="J35" s="17"/>
      <c r="K35" s="17"/>
      <c r="L35" s="17"/>
      <c r="M35" s="17">
        <v>7.197425</v>
      </c>
      <c r="N35" s="17"/>
      <c r="O35" s="15"/>
      <c r="P35" s="15"/>
      <c r="Q35" s="17"/>
      <c r="R35" s="17"/>
      <c r="S35" s="17"/>
      <c r="T35" s="17"/>
      <c r="U35" s="17"/>
      <c r="V35" s="17"/>
      <c r="W35" s="17"/>
      <c r="X35" s="17"/>
      <c r="Y35" s="17"/>
      <c r="Z35" s="17"/>
    </row>
    <row r="36" ht="23.25" customHeight="1" outlineLevel="2" spans="1:26">
      <c r="A36" s="174" t="s">
        <v>43</v>
      </c>
      <c r="B36" s="15" t="s">
        <v>464</v>
      </c>
      <c r="C36" s="15" t="s">
        <v>465</v>
      </c>
      <c r="D36" s="15" t="s">
        <v>114</v>
      </c>
      <c r="E36" s="15" t="s">
        <v>115</v>
      </c>
      <c r="F36" s="15" t="s">
        <v>466</v>
      </c>
      <c r="G36" s="15" t="s">
        <v>467</v>
      </c>
      <c r="H36" s="17">
        <v>27.4</v>
      </c>
      <c r="I36" s="17">
        <v>27.4</v>
      </c>
      <c r="J36" s="17"/>
      <c r="K36" s="17"/>
      <c r="L36" s="17"/>
      <c r="M36" s="17">
        <v>27.4</v>
      </c>
      <c r="N36" s="17"/>
      <c r="O36" s="15"/>
      <c r="P36" s="15"/>
      <c r="Q36" s="17"/>
      <c r="R36" s="17"/>
      <c r="S36" s="17"/>
      <c r="T36" s="17"/>
      <c r="U36" s="17"/>
      <c r="V36" s="17"/>
      <c r="W36" s="17"/>
      <c r="X36" s="17"/>
      <c r="Y36" s="17"/>
      <c r="Z36" s="17"/>
    </row>
    <row r="37" ht="23.25" customHeight="1" outlineLevel="2" spans="1:26">
      <c r="A37" s="174" t="s">
        <v>43</v>
      </c>
      <c r="B37" s="15" t="s">
        <v>464</v>
      </c>
      <c r="C37" s="15" t="s">
        <v>465</v>
      </c>
      <c r="D37" s="15" t="s">
        <v>114</v>
      </c>
      <c r="E37" s="15" t="s">
        <v>115</v>
      </c>
      <c r="F37" s="15" t="s">
        <v>466</v>
      </c>
      <c r="G37" s="15" t="s">
        <v>467</v>
      </c>
      <c r="H37" s="17">
        <v>11.181875</v>
      </c>
      <c r="I37" s="17">
        <v>11.181875</v>
      </c>
      <c r="J37" s="17"/>
      <c r="K37" s="17"/>
      <c r="L37" s="17"/>
      <c r="M37" s="17">
        <v>11.181875</v>
      </c>
      <c r="N37" s="17"/>
      <c r="O37" s="15"/>
      <c r="P37" s="15"/>
      <c r="Q37" s="17"/>
      <c r="R37" s="17"/>
      <c r="S37" s="17"/>
      <c r="T37" s="17"/>
      <c r="U37" s="17"/>
      <c r="V37" s="17"/>
      <c r="W37" s="17"/>
      <c r="X37" s="17"/>
      <c r="Y37" s="17"/>
      <c r="Z37" s="17"/>
    </row>
    <row r="38" ht="23.25" customHeight="1" outlineLevel="2" spans="1:26">
      <c r="A38" s="174" t="s">
        <v>43</v>
      </c>
      <c r="B38" s="15" t="s">
        <v>468</v>
      </c>
      <c r="C38" s="15" t="s">
        <v>469</v>
      </c>
      <c r="D38" s="15" t="s">
        <v>66</v>
      </c>
      <c r="E38" s="15" t="s">
        <v>67</v>
      </c>
      <c r="F38" s="15" t="s">
        <v>470</v>
      </c>
      <c r="G38" s="15" t="s">
        <v>471</v>
      </c>
      <c r="H38" s="17">
        <v>0.470073</v>
      </c>
      <c r="I38" s="17">
        <v>0.470073</v>
      </c>
      <c r="J38" s="17"/>
      <c r="K38" s="17"/>
      <c r="L38" s="17"/>
      <c r="M38" s="17">
        <v>0.470073</v>
      </c>
      <c r="N38" s="17"/>
      <c r="O38" s="15"/>
      <c r="P38" s="15"/>
      <c r="Q38" s="17"/>
      <c r="R38" s="17"/>
      <c r="S38" s="17"/>
      <c r="T38" s="17"/>
      <c r="U38" s="17"/>
      <c r="V38" s="17"/>
      <c r="W38" s="17"/>
      <c r="X38" s="17"/>
      <c r="Y38" s="17"/>
      <c r="Z38" s="17"/>
    </row>
    <row r="39" ht="23.25" customHeight="1" outlineLevel="2" spans="1:26">
      <c r="A39" s="174" t="s">
        <v>43</v>
      </c>
      <c r="B39" s="15" t="s">
        <v>472</v>
      </c>
      <c r="C39" s="15" t="s">
        <v>473</v>
      </c>
      <c r="D39" s="15" t="s">
        <v>66</v>
      </c>
      <c r="E39" s="15" t="s">
        <v>67</v>
      </c>
      <c r="F39" s="15" t="s">
        <v>470</v>
      </c>
      <c r="G39" s="15" t="s">
        <v>471</v>
      </c>
      <c r="H39" s="17">
        <v>1.342649</v>
      </c>
      <c r="I39" s="17">
        <v>1.342649</v>
      </c>
      <c r="J39" s="17"/>
      <c r="K39" s="17"/>
      <c r="L39" s="17"/>
      <c r="M39" s="17">
        <v>1.342649</v>
      </c>
      <c r="N39" s="17"/>
      <c r="O39" s="15"/>
      <c r="P39" s="15"/>
      <c r="Q39" s="17"/>
      <c r="R39" s="17"/>
      <c r="S39" s="17"/>
      <c r="T39" s="17"/>
      <c r="U39" s="17"/>
      <c r="V39" s="17"/>
      <c r="W39" s="17"/>
      <c r="X39" s="17"/>
      <c r="Y39" s="17"/>
      <c r="Z39" s="17"/>
    </row>
    <row r="40" ht="23.25" customHeight="1" outlineLevel="2" spans="1:26">
      <c r="A40" s="174" t="s">
        <v>43</v>
      </c>
      <c r="B40" s="15" t="s">
        <v>472</v>
      </c>
      <c r="C40" s="15" t="s">
        <v>473</v>
      </c>
      <c r="D40" s="15" t="s">
        <v>66</v>
      </c>
      <c r="E40" s="15" t="s">
        <v>67</v>
      </c>
      <c r="F40" s="15" t="s">
        <v>470</v>
      </c>
      <c r="G40" s="15" t="s">
        <v>471</v>
      </c>
      <c r="H40" s="17">
        <v>1.713035</v>
      </c>
      <c r="I40" s="17">
        <v>1.713035</v>
      </c>
      <c r="J40" s="17"/>
      <c r="K40" s="17"/>
      <c r="L40" s="17"/>
      <c r="M40" s="17">
        <v>1.713035</v>
      </c>
      <c r="N40" s="17"/>
      <c r="O40" s="15"/>
      <c r="P40" s="15"/>
      <c r="Q40" s="17"/>
      <c r="R40" s="17"/>
      <c r="S40" s="17"/>
      <c r="T40" s="17"/>
      <c r="U40" s="17"/>
      <c r="V40" s="17"/>
      <c r="W40" s="17"/>
      <c r="X40" s="17"/>
      <c r="Y40" s="17"/>
      <c r="Z40" s="17"/>
    </row>
    <row r="41" ht="23.25" customHeight="1" outlineLevel="2" spans="1:26">
      <c r="A41" s="174" t="s">
        <v>43</v>
      </c>
      <c r="B41" s="15" t="s">
        <v>474</v>
      </c>
      <c r="C41" s="15" t="s">
        <v>475</v>
      </c>
      <c r="D41" s="15" t="s">
        <v>112</v>
      </c>
      <c r="E41" s="15" t="s">
        <v>113</v>
      </c>
      <c r="F41" s="15" t="s">
        <v>476</v>
      </c>
      <c r="G41" s="15" t="s">
        <v>475</v>
      </c>
      <c r="H41" s="17">
        <v>1.52</v>
      </c>
      <c r="I41" s="17">
        <v>1.52</v>
      </c>
      <c r="J41" s="17"/>
      <c r="K41" s="17"/>
      <c r="L41" s="17"/>
      <c r="M41" s="17">
        <v>1.52</v>
      </c>
      <c r="N41" s="17"/>
      <c r="O41" s="15"/>
      <c r="P41" s="15"/>
      <c r="Q41" s="17"/>
      <c r="R41" s="17"/>
      <c r="S41" s="17"/>
      <c r="T41" s="17"/>
      <c r="U41" s="17"/>
      <c r="V41" s="17"/>
      <c r="W41" s="17"/>
      <c r="X41" s="17"/>
      <c r="Y41" s="17"/>
      <c r="Z41" s="17"/>
    </row>
    <row r="42" ht="23.25" customHeight="1" outlineLevel="2" spans="1:26">
      <c r="A42" s="174" t="s">
        <v>43</v>
      </c>
      <c r="B42" s="15" t="s">
        <v>474</v>
      </c>
      <c r="C42" s="15" t="s">
        <v>475</v>
      </c>
      <c r="D42" s="15" t="s">
        <v>114</v>
      </c>
      <c r="E42" s="15" t="s">
        <v>115</v>
      </c>
      <c r="F42" s="15" t="s">
        <v>476</v>
      </c>
      <c r="G42" s="15" t="s">
        <v>475</v>
      </c>
      <c r="H42" s="17">
        <v>2</v>
      </c>
      <c r="I42" s="17">
        <v>2</v>
      </c>
      <c r="J42" s="17"/>
      <c r="K42" s="17"/>
      <c r="L42" s="17"/>
      <c r="M42" s="17">
        <v>2</v>
      </c>
      <c r="N42" s="17"/>
      <c r="O42" s="15"/>
      <c r="P42" s="15"/>
      <c r="Q42" s="17"/>
      <c r="R42" s="17"/>
      <c r="S42" s="17"/>
      <c r="T42" s="17"/>
      <c r="U42" s="17"/>
      <c r="V42" s="17"/>
      <c r="W42" s="17"/>
      <c r="X42" s="17"/>
      <c r="Y42" s="17"/>
      <c r="Z42" s="17"/>
    </row>
    <row r="43" ht="23.25" customHeight="1" outlineLevel="2" spans="1:26">
      <c r="A43" s="174" t="s">
        <v>43</v>
      </c>
      <c r="B43" s="15" t="s">
        <v>477</v>
      </c>
      <c r="C43" s="15" t="s">
        <v>478</v>
      </c>
      <c r="D43" s="15" t="s">
        <v>112</v>
      </c>
      <c r="E43" s="15" t="s">
        <v>113</v>
      </c>
      <c r="F43" s="15" t="s">
        <v>479</v>
      </c>
      <c r="G43" s="15" t="s">
        <v>478</v>
      </c>
      <c r="H43" s="17">
        <v>3.113406</v>
      </c>
      <c r="I43" s="17">
        <v>3.113406</v>
      </c>
      <c r="J43" s="17"/>
      <c r="K43" s="17"/>
      <c r="L43" s="17"/>
      <c r="M43" s="17">
        <v>3.113406</v>
      </c>
      <c r="N43" s="17"/>
      <c r="O43" s="15"/>
      <c r="P43" s="15"/>
      <c r="Q43" s="17"/>
      <c r="R43" s="17"/>
      <c r="S43" s="17"/>
      <c r="T43" s="17"/>
      <c r="U43" s="17"/>
      <c r="V43" s="17"/>
      <c r="W43" s="17"/>
      <c r="X43" s="17"/>
      <c r="Y43" s="17"/>
      <c r="Z43" s="17"/>
    </row>
    <row r="44" ht="23.25" customHeight="1" outlineLevel="2" spans="1:26">
      <c r="A44" s="174" t="s">
        <v>43</v>
      </c>
      <c r="B44" s="15" t="s">
        <v>477</v>
      </c>
      <c r="C44" s="15" t="s">
        <v>478</v>
      </c>
      <c r="D44" s="15" t="s">
        <v>114</v>
      </c>
      <c r="E44" s="15" t="s">
        <v>115</v>
      </c>
      <c r="F44" s="15" t="s">
        <v>479</v>
      </c>
      <c r="G44" s="15" t="s">
        <v>478</v>
      </c>
      <c r="H44" s="17">
        <v>4.440204</v>
      </c>
      <c r="I44" s="17">
        <v>4.440204</v>
      </c>
      <c r="J44" s="17"/>
      <c r="K44" s="17"/>
      <c r="L44" s="17"/>
      <c r="M44" s="17">
        <v>4.440204</v>
      </c>
      <c r="N44" s="17"/>
      <c r="O44" s="15"/>
      <c r="P44" s="15"/>
      <c r="Q44" s="17"/>
      <c r="R44" s="17"/>
      <c r="S44" s="17"/>
      <c r="T44" s="17"/>
      <c r="U44" s="17"/>
      <c r="V44" s="17"/>
      <c r="W44" s="17"/>
      <c r="X44" s="17"/>
      <c r="Y44" s="17"/>
      <c r="Z44" s="17"/>
    </row>
    <row r="45" ht="23.25" customHeight="1" outlineLevel="2" spans="1:26">
      <c r="A45" s="174" t="s">
        <v>43</v>
      </c>
      <c r="B45" s="15" t="s">
        <v>480</v>
      </c>
      <c r="C45" s="15" t="s">
        <v>481</v>
      </c>
      <c r="D45" s="15" t="s">
        <v>112</v>
      </c>
      <c r="E45" s="15" t="s">
        <v>113</v>
      </c>
      <c r="F45" s="15" t="s">
        <v>482</v>
      </c>
      <c r="G45" s="15" t="s">
        <v>481</v>
      </c>
      <c r="H45" s="17">
        <v>8.957152</v>
      </c>
      <c r="I45" s="17">
        <v>8.957152</v>
      </c>
      <c r="J45" s="17"/>
      <c r="K45" s="17"/>
      <c r="L45" s="17"/>
      <c r="M45" s="17">
        <v>8.957152</v>
      </c>
      <c r="N45" s="17"/>
      <c r="O45" s="15"/>
      <c r="P45" s="15"/>
      <c r="Q45" s="17"/>
      <c r="R45" s="17"/>
      <c r="S45" s="17"/>
      <c r="T45" s="17"/>
      <c r="U45" s="17"/>
      <c r="V45" s="17"/>
      <c r="W45" s="17"/>
      <c r="X45" s="17"/>
      <c r="Y45" s="17"/>
      <c r="Z45" s="17"/>
    </row>
    <row r="46" ht="23.25" customHeight="1" outlineLevel="2" spans="1:26">
      <c r="A46" s="174" t="s">
        <v>43</v>
      </c>
      <c r="B46" s="15" t="s">
        <v>480</v>
      </c>
      <c r="C46" s="15" t="s">
        <v>481</v>
      </c>
      <c r="D46" s="15" t="s">
        <v>114</v>
      </c>
      <c r="E46" s="15" t="s">
        <v>115</v>
      </c>
      <c r="F46" s="15" t="s">
        <v>482</v>
      </c>
      <c r="G46" s="15" t="s">
        <v>481</v>
      </c>
      <c r="H46" s="17">
        <v>10.531486</v>
      </c>
      <c r="I46" s="17">
        <v>10.531486</v>
      </c>
      <c r="J46" s="17"/>
      <c r="K46" s="17"/>
      <c r="L46" s="17"/>
      <c r="M46" s="17">
        <v>10.531486</v>
      </c>
      <c r="N46" s="17"/>
      <c r="O46" s="15"/>
      <c r="P46" s="15"/>
      <c r="Q46" s="17"/>
      <c r="R46" s="17"/>
      <c r="S46" s="17"/>
      <c r="T46" s="17"/>
      <c r="U46" s="17"/>
      <c r="V46" s="17"/>
      <c r="W46" s="17"/>
      <c r="X46" s="17"/>
      <c r="Y46" s="17"/>
      <c r="Z46" s="17"/>
    </row>
    <row r="47" ht="23.25" customHeight="1" outlineLevel="2" spans="1:26">
      <c r="A47" s="174" t="s">
        <v>43</v>
      </c>
      <c r="B47" s="15" t="s">
        <v>480</v>
      </c>
      <c r="C47" s="15" t="s">
        <v>481</v>
      </c>
      <c r="D47" s="15" t="s">
        <v>66</v>
      </c>
      <c r="E47" s="15" t="s">
        <v>67</v>
      </c>
      <c r="F47" s="15" t="s">
        <v>482</v>
      </c>
      <c r="G47" s="15" t="s">
        <v>481</v>
      </c>
      <c r="H47" s="17">
        <v>4.782385</v>
      </c>
      <c r="I47" s="17">
        <v>4.782385</v>
      </c>
      <c r="J47" s="17"/>
      <c r="K47" s="17"/>
      <c r="L47" s="17"/>
      <c r="M47" s="17">
        <v>4.782385</v>
      </c>
      <c r="N47" s="17"/>
      <c r="O47" s="15"/>
      <c r="P47" s="15"/>
      <c r="Q47" s="17"/>
      <c r="R47" s="17"/>
      <c r="S47" s="17"/>
      <c r="T47" s="17"/>
      <c r="U47" s="17"/>
      <c r="V47" s="17"/>
      <c r="W47" s="17"/>
      <c r="X47" s="17"/>
      <c r="Y47" s="17"/>
      <c r="Z47" s="17"/>
    </row>
    <row r="48" ht="23.25" customHeight="1" outlineLevel="2" spans="1:26">
      <c r="A48" s="174" t="s">
        <v>43</v>
      </c>
      <c r="B48" s="15" t="s">
        <v>480</v>
      </c>
      <c r="C48" s="15" t="s">
        <v>481</v>
      </c>
      <c r="D48" s="15" t="s">
        <v>66</v>
      </c>
      <c r="E48" s="15" t="s">
        <v>67</v>
      </c>
      <c r="F48" s="15" t="s">
        <v>482</v>
      </c>
      <c r="G48" s="15" t="s">
        <v>481</v>
      </c>
      <c r="H48" s="17">
        <v>4.971992</v>
      </c>
      <c r="I48" s="17">
        <v>4.971992</v>
      </c>
      <c r="J48" s="17"/>
      <c r="K48" s="17"/>
      <c r="L48" s="17"/>
      <c r="M48" s="17">
        <v>4.971992</v>
      </c>
      <c r="N48" s="17"/>
      <c r="O48" s="15"/>
      <c r="P48" s="15"/>
      <c r="Q48" s="17"/>
      <c r="R48" s="17"/>
      <c r="S48" s="17"/>
      <c r="T48" s="17"/>
      <c r="U48" s="17"/>
      <c r="V48" s="17"/>
      <c r="W48" s="17"/>
      <c r="X48" s="17"/>
      <c r="Y48" s="17"/>
      <c r="Z48" s="17"/>
    </row>
    <row r="49" ht="23.25" customHeight="1" outlineLevel="2" spans="1:26">
      <c r="A49" s="174" t="s">
        <v>43</v>
      </c>
      <c r="B49" s="15" t="s">
        <v>483</v>
      </c>
      <c r="C49" s="15" t="s">
        <v>467</v>
      </c>
      <c r="D49" s="15" t="s">
        <v>112</v>
      </c>
      <c r="E49" s="15" t="s">
        <v>113</v>
      </c>
      <c r="F49" s="15" t="s">
        <v>466</v>
      </c>
      <c r="G49" s="15" t="s">
        <v>467</v>
      </c>
      <c r="H49" s="17">
        <v>10.18564</v>
      </c>
      <c r="I49" s="17">
        <v>10.18564</v>
      </c>
      <c r="J49" s="17"/>
      <c r="K49" s="17"/>
      <c r="L49" s="17"/>
      <c r="M49" s="17">
        <v>10.18564</v>
      </c>
      <c r="N49" s="17"/>
      <c r="O49" s="15"/>
      <c r="P49" s="15"/>
      <c r="Q49" s="17"/>
      <c r="R49" s="17"/>
      <c r="S49" s="17"/>
      <c r="T49" s="17"/>
      <c r="U49" s="17"/>
      <c r="V49" s="17"/>
      <c r="W49" s="17"/>
      <c r="X49" s="17"/>
      <c r="Y49" s="17"/>
      <c r="Z49" s="17"/>
    </row>
    <row r="50" ht="23.25" customHeight="1" outlineLevel="2" spans="1:26">
      <c r="A50" s="174" t="s">
        <v>43</v>
      </c>
      <c r="B50" s="15" t="s">
        <v>483</v>
      </c>
      <c r="C50" s="15" t="s">
        <v>467</v>
      </c>
      <c r="D50" s="15" t="s">
        <v>114</v>
      </c>
      <c r="E50" s="15" t="s">
        <v>115</v>
      </c>
      <c r="F50" s="15" t="s">
        <v>466</v>
      </c>
      <c r="G50" s="15" t="s">
        <v>467</v>
      </c>
      <c r="H50" s="17">
        <v>11.834358</v>
      </c>
      <c r="I50" s="17">
        <v>11.834358</v>
      </c>
      <c r="J50" s="17"/>
      <c r="K50" s="17"/>
      <c r="L50" s="17"/>
      <c r="M50" s="17">
        <v>11.834358</v>
      </c>
      <c r="N50" s="17"/>
      <c r="O50" s="15"/>
      <c r="P50" s="15"/>
      <c r="Q50" s="17"/>
      <c r="R50" s="17"/>
      <c r="S50" s="17"/>
      <c r="T50" s="17"/>
      <c r="U50" s="17"/>
      <c r="V50" s="17"/>
      <c r="W50" s="17"/>
      <c r="X50" s="17"/>
      <c r="Y50" s="17"/>
      <c r="Z50" s="17"/>
    </row>
    <row r="51" ht="23.25" customHeight="1" outlineLevel="2" spans="1:26">
      <c r="A51" s="174" t="s">
        <v>43</v>
      </c>
      <c r="B51" s="15" t="s">
        <v>483</v>
      </c>
      <c r="C51" s="15" t="s">
        <v>467</v>
      </c>
      <c r="D51" s="15" t="s">
        <v>66</v>
      </c>
      <c r="E51" s="15" t="s">
        <v>67</v>
      </c>
      <c r="F51" s="15" t="s">
        <v>466</v>
      </c>
      <c r="G51" s="15" t="s">
        <v>467</v>
      </c>
      <c r="H51" s="17">
        <v>0.68922</v>
      </c>
      <c r="I51" s="17">
        <v>0.68922</v>
      </c>
      <c r="J51" s="17"/>
      <c r="K51" s="17"/>
      <c r="L51" s="17"/>
      <c r="M51" s="17">
        <v>0.68922</v>
      </c>
      <c r="N51" s="17"/>
      <c r="O51" s="15"/>
      <c r="P51" s="15"/>
      <c r="Q51" s="17"/>
      <c r="R51" s="17"/>
      <c r="S51" s="17"/>
      <c r="T51" s="17"/>
      <c r="U51" s="17"/>
      <c r="V51" s="17"/>
      <c r="W51" s="17"/>
      <c r="X51" s="17"/>
      <c r="Y51" s="17"/>
      <c r="Z51" s="17"/>
    </row>
    <row r="52" ht="23.25" customHeight="1" outlineLevel="2" spans="1:26">
      <c r="A52" s="174" t="s">
        <v>43</v>
      </c>
      <c r="B52" s="15" t="s">
        <v>483</v>
      </c>
      <c r="C52" s="15" t="s">
        <v>467</v>
      </c>
      <c r="D52" s="15" t="s">
        <v>66</v>
      </c>
      <c r="E52" s="15" t="s">
        <v>67</v>
      </c>
      <c r="F52" s="15" t="s">
        <v>466</v>
      </c>
      <c r="G52" s="15" t="s">
        <v>467</v>
      </c>
      <c r="H52" s="17">
        <v>4.637362</v>
      </c>
      <c r="I52" s="17">
        <v>4.637362</v>
      </c>
      <c r="J52" s="17"/>
      <c r="K52" s="17"/>
      <c r="L52" s="17"/>
      <c r="M52" s="17">
        <v>4.637362</v>
      </c>
      <c r="N52" s="17"/>
      <c r="O52" s="15"/>
      <c r="P52" s="15"/>
      <c r="Q52" s="17"/>
      <c r="R52" s="17"/>
      <c r="S52" s="17"/>
      <c r="T52" s="17"/>
      <c r="U52" s="17"/>
      <c r="V52" s="17"/>
      <c r="W52" s="17"/>
      <c r="X52" s="17"/>
      <c r="Y52" s="17"/>
      <c r="Z52" s="17"/>
    </row>
    <row r="53" ht="23.25" customHeight="1" outlineLevel="2" spans="1:26">
      <c r="A53" s="174" t="s">
        <v>43</v>
      </c>
      <c r="B53" s="15" t="s">
        <v>483</v>
      </c>
      <c r="C53" s="15" t="s">
        <v>467</v>
      </c>
      <c r="D53" s="15" t="s">
        <v>66</v>
      </c>
      <c r="E53" s="15" t="s">
        <v>67</v>
      </c>
      <c r="F53" s="15" t="s">
        <v>466</v>
      </c>
      <c r="G53" s="15" t="s">
        <v>467</v>
      </c>
      <c r="H53" s="17">
        <v>5.23079</v>
      </c>
      <c r="I53" s="17">
        <v>5.23079</v>
      </c>
      <c r="J53" s="17"/>
      <c r="K53" s="17"/>
      <c r="L53" s="17"/>
      <c r="M53" s="17">
        <v>5.23079</v>
      </c>
      <c r="N53" s="17"/>
      <c r="O53" s="15"/>
      <c r="P53" s="15"/>
      <c r="Q53" s="17"/>
      <c r="R53" s="17"/>
      <c r="S53" s="17"/>
      <c r="T53" s="17"/>
      <c r="U53" s="17"/>
      <c r="V53" s="17"/>
      <c r="W53" s="17"/>
      <c r="X53" s="17"/>
      <c r="Y53" s="17"/>
      <c r="Z53" s="17"/>
    </row>
    <row r="54" ht="23.25" customHeight="1" outlineLevel="2" spans="1:26">
      <c r="A54" s="174" t="s">
        <v>43</v>
      </c>
      <c r="B54" s="15" t="s">
        <v>459</v>
      </c>
      <c r="C54" s="15" t="s">
        <v>460</v>
      </c>
      <c r="D54" s="15" t="s">
        <v>112</v>
      </c>
      <c r="E54" s="15" t="s">
        <v>113</v>
      </c>
      <c r="F54" s="15" t="s">
        <v>461</v>
      </c>
      <c r="G54" s="15" t="s">
        <v>460</v>
      </c>
      <c r="H54" s="17">
        <v>2.700731</v>
      </c>
      <c r="I54" s="17">
        <v>2.700731</v>
      </c>
      <c r="J54" s="17"/>
      <c r="K54" s="17"/>
      <c r="L54" s="17"/>
      <c r="M54" s="17">
        <v>2.700731</v>
      </c>
      <c r="N54" s="17"/>
      <c r="O54" s="15"/>
      <c r="P54" s="15"/>
      <c r="Q54" s="17"/>
      <c r="R54" s="17"/>
      <c r="S54" s="17"/>
      <c r="T54" s="17"/>
      <c r="U54" s="17"/>
      <c r="V54" s="17"/>
      <c r="W54" s="17"/>
      <c r="X54" s="17"/>
      <c r="Y54" s="17"/>
      <c r="Z54" s="17"/>
    </row>
    <row r="55" ht="23.25" customHeight="1" outlineLevel="2" spans="1:26">
      <c r="A55" s="174" t="s">
        <v>43</v>
      </c>
      <c r="B55" s="15" t="s">
        <v>459</v>
      </c>
      <c r="C55" s="15" t="s">
        <v>460</v>
      </c>
      <c r="D55" s="15" t="s">
        <v>112</v>
      </c>
      <c r="E55" s="15" t="s">
        <v>113</v>
      </c>
      <c r="F55" s="15" t="s">
        <v>461</v>
      </c>
      <c r="G55" s="15" t="s">
        <v>460</v>
      </c>
      <c r="H55" s="17">
        <v>16.204388</v>
      </c>
      <c r="I55" s="17">
        <v>16.204388</v>
      </c>
      <c r="J55" s="17"/>
      <c r="K55" s="17"/>
      <c r="L55" s="17"/>
      <c r="M55" s="17">
        <v>16.204388</v>
      </c>
      <c r="N55" s="17"/>
      <c r="O55" s="15"/>
      <c r="P55" s="15"/>
      <c r="Q55" s="17"/>
      <c r="R55" s="17"/>
      <c r="S55" s="17"/>
      <c r="T55" s="17"/>
      <c r="U55" s="17"/>
      <c r="V55" s="17"/>
      <c r="W55" s="17"/>
      <c r="X55" s="17"/>
      <c r="Y55" s="17"/>
      <c r="Z55" s="17"/>
    </row>
    <row r="56" ht="23.25" customHeight="1" outlineLevel="2" spans="1:26">
      <c r="A56" s="174" t="s">
        <v>43</v>
      </c>
      <c r="B56" s="15" t="s">
        <v>484</v>
      </c>
      <c r="C56" s="15" t="s">
        <v>485</v>
      </c>
      <c r="D56" s="15" t="s">
        <v>112</v>
      </c>
      <c r="E56" s="15" t="s">
        <v>113</v>
      </c>
      <c r="F56" s="15" t="s">
        <v>486</v>
      </c>
      <c r="G56" s="15" t="s">
        <v>487</v>
      </c>
      <c r="H56" s="17">
        <v>4.038</v>
      </c>
      <c r="I56" s="17">
        <v>4.038</v>
      </c>
      <c r="J56" s="17"/>
      <c r="K56" s="17"/>
      <c r="L56" s="17"/>
      <c r="M56" s="17">
        <v>4.038</v>
      </c>
      <c r="N56" s="17"/>
      <c r="O56" s="15"/>
      <c r="P56" s="15"/>
      <c r="Q56" s="17"/>
      <c r="R56" s="17"/>
      <c r="S56" s="17"/>
      <c r="T56" s="17"/>
      <c r="U56" s="17"/>
      <c r="V56" s="17"/>
      <c r="W56" s="17"/>
      <c r="X56" s="17"/>
      <c r="Y56" s="17"/>
      <c r="Z56" s="17"/>
    </row>
    <row r="57" ht="23.25" customHeight="1" outlineLevel="2" spans="1:26">
      <c r="A57" s="174" t="s">
        <v>43</v>
      </c>
      <c r="B57" s="15" t="s">
        <v>488</v>
      </c>
      <c r="C57" s="15" t="s">
        <v>489</v>
      </c>
      <c r="D57" s="15" t="s">
        <v>112</v>
      </c>
      <c r="E57" s="15" t="s">
        <v>113</v>
      </c>
      <c r="F57" s="15" t="s">
        <v>486</v>
      </c>
      <c r="G57" s="15" t="s">
        <v>487</v>
      </c>
      <c r="H57" s="17">
        <v>40.38</v>
      </c>
      <c r="I57" s="17">
        <v>40.38</v>
      </c>
      <c r="J57" s="17"/>
      <c r="K57" s="17"/>
      <c r="L57" s="17"/>
      <c r="M57" s="17">
        <v>40.38</v>
      </c>
      <c r="N57" s="17"/>
      <c r="O57" s="15"/>
      <c r="P57" s="15"/>
      <c r="Q57" s="17"/>
      <c r="R57" s="17"/>
      <c r="S57" s="17"/>
      <c r="T57" s="17"/>
      <c r="U57" s="17"/>
      <c r="V57" s="17"/>
      <c r="W57" s="17"/>
      <c r="X57" s="17"/>
      <c r="Y57" s="17"/>
      <c r="Z57" s="17"/>
    </row>
    <row r="58" ht="23.25" customHeight="1" outlineLevel="2" spans="1:26">
      <c r="A58" s="174" t="s">
        <v>43</v>
      </c>
      <c r="B58" s="15" t="s">
        <v>490</v>
      </c>
      <c r="C58" s="15" t="s">
        <v>491</v>
      </c>
      <c r="D58" s="15" t="s">
        <v>66</v>
      </c>
      <c r="E58" s="15" t="s">
        <v>67</v>
      </c>
      <c r="F58" s="15" t="s">
        <v>492</v>
      </c>
      <c r="G58" s="15" t="s">
        <v>491</v>
      </c>
      <c r="H58" s="17">
        <v>24.1128</v>
      </c>
      <c r="I58" s="17">
        <v>24.1128</v>
      </c>
      <c r="J58" s="17"/>
      <c r="K58" s="17"/>
      <c r="L58" s="17"/>
      <c r="M58" s="17">
        <v>24.1128</v>
      </c>
      <c r="N58" s="17"/>
      <c r="O58" s="15"/>
      <c r="P58" s="15"/>
      <c r="Q58" s="17"/>
      <c r="R58" s="17"/>
      <c r="S58" s="17"/>
      <c r="T58" s="17"/>
      <c r="U58" s="17"/>
      <c r="V58" s="17"/>
      <c r="W58" s="17"/>
      <c r="X58" s="17"/>
      <c r="Y58" s="17"/>
      <c r="Z58" s="17"/>
    </row>
    <row r="59" ht="23.25" customHeight="1" outlineLevel="2" spans="1:26">
      <c r="A59" s="174" t="s">
        <v>43</v>
      </c>
      <c r="B59" s="15" t="s">
        <v>490</v>
      </c>
      <c r="C59" s="15" t="s">
        <v>491</v>
      </c>
      <c r="D59" s="15" t="s">
        <v>66</v>
      </c>
      <c r="E59" s="15" t="s">
        <v>67</v>
      </c>
      <c r="F59" s="15" t="s">
        <v>492</v>
      </c>
      <c r="G59" s="15" t="s">
        <v>491</v>
      </c>
      <c r="H59" s="17">
        <v>1.3888</v>
      </c>
      <c r="I59" s="17">
        <v>1.3888</v>
      </c>
      <c r="J59" s="17"/>
      <c r="K59" s="17"/>
      <c r="L59" s="17"/>
      <c r="M59" s="17">
        <v>1.3888</v>
      </c>
      <c r="N59" s="17"/>
      <c r="O59" s="15"/>
      <c r="P59" s="15"/>
      <c r="Q59" s="17"/>
      <c r="R59" s="17"/>
      <c r="S59" s="17"/>
      <c r="T59" s="17"/>
      <c r="U59" s="17"/>
      <c r="V59" s="17"/>
      <c r="W59" s="17"/>
      <c r="X59" s="17"/>
      <c r="Y59" s="17"/>
      <c r="Z59" s="17"/>
    </row>
    <row r="60" ht="23.25" customHeight="1" outlineLevel="2" spans="1:26">
      <c r="A60" s="174" t="s">
        <v>43</v>
      </c>
      <c r="B60" s="15" t="s">
        <v>490</v>
      </c>
      <c r="C60" s="15" t="s">
        <v>491</v>
      </c>
      <c r="D60" s="15" t="s">
        <v>66</v>
      </c>
      <c r="E60" s="15" t="s">
        <v>67</v>
      </c>
      <c r="F60" s="15" t="s">
        <v>493</v>
      </c>
      <c r="G60" s="15" t="s">
        <v>494</v>
      </c>
      <c r="H60" s="17">
        <v>4.8</v>
      </c>
      <c r="I60" s="17">
        <v>4.8</v>
      </c>
      <c r="J60" s="17"/>
      <c r="K60" s="17"/>
      <c r="L60" s="17"/>
      <c r="M60" s="17">
        <v>4.8</v>
      </c>
      <c r="N60" s="17"/>
      <c r="O60" s="15"/>
      <c r="P60" s="15"/>
      <c r="Q60" s="17"/>
      <c r="R60" s="17"/>
      <c r="S60" s="17"/>
      <c r="T60" s="17"/>
      <c r="U60" s="17"/>
      <c r="V60" s="17"/>
      <c r="W60" s="17"/>
      <c r="X60" s="17"/>
      <c r="Y60" s="17"/>
      <c r="Z60" s="17"/>
    </row>
    <row r="61" ht="23.25" customHeight="1" outlineLevel="2" spans="1:26">
      <c r="A61" s="174" t="s">
        <v>43</v>
      </c>
      <c r="B61" s="15" t="s">
        <v>495</v>
      </c>
      <c r="C61" s="15" t="s">
        <v>496</v>
      </c>
      <c r="D61" s="15" t="s">
        <v>74</v>
      </c>
      <c r="E61" s="15" t="s">
        <v>75</v>
      </c>
      <c r="F61" s="15" t="s">
        <v>493</v>
      </c>
      <c r="G61" s="15" t="s">
        <v>494</v>
      </c>
      <c r="H61" s="17">
        <v>3.612</v>
      </c>
      <c r="I61" s="17">
        <v>3.612</v>
      </c>
      <c r="J61" s="17"/>
      <c r="K61" s="17"/>
      <c r="L61" s="17"/>
      <c r="M61" s="17">
        <v>3.612</v>
      </c>
      <c r="N61" s="17"/>
      <c r="O61" s="15"/>
      <c r="P61" s="15"/>
      <c r="Q61" s="17"/>
      <c r="R61" s="17"/>
      <c r="S61" s="17"/>
      <c r="T61" s="17"/>
      <c r="U61" s="17"/>
      <c r="V61" s="17"/>
      <c r="W61" s="17"/>
      <c r="X61" s="17"/>
      <c r="Y61" s="17"/>
      <c r="Z61" s="17"/>
    </row>
    <row r="62" ht="23.25" customHeight="1" outlineLevel="2" spans="1:26">
      <c r="A62" s="174" t="s">
        <v>43</v>
      </c>
      <c r="B62" s="15" t="s">
        <v>497</v>
      </c>
      <c r="C62" s="15" t="s">
        <v>498</v>
      </c>
      <c r="D62" s="15" t="s">
        <v>87</v>
      </c>
      <c r="E62" s="15" t="s">
        <v>88</v>
      </c>
      <c r="F62" s="15" t="s">
        <v>499</v>
      </c>
      <c r="G62" s="15" t="s">
        <v>500</v>
      </c>
      <c r="H62" s="17">
        <v>17.923572</v>
      </c>
      <c r="I62" s="17">
        <v>17.923572</v>
      </c>
      <c r="J62" s="17"/>
      <c r="K62" s="17"/>
      <c r="L62" s="17"/>
      <c r="M62" s="17">
        <v>17.923572</v>
      </c>
      <c r="N62" s="17"/>
      <c r="O62" s="15"/>
      <c r="P62" s="15"/>
      <c r="Q62" s="17"/>
      <c r="R62" s="17"/>
      <c r="S62" s="17"/>
      <c r="T62" s="17"/>
      <c r="U62" s="17"/>
      <c r="V62" s="17"/>
      <c r="W62" s="17"/>
      <c r="X62" s="17"/>
      <c r="Y62" s="17"/>
      <c r="Z62" s="17"/>
    </row>
    <row r="63" ht="23.25" customHeight="1" outlineLevel="2" spans="1:26">
      <c r="A63" s="174" t="s">
        <v>43</v>
      </c>
      <c r="B63" s="15" t="s">
        <v>501</v>
      </c>
      <c r="C63" s="15" t="s">
        <v>502</v>
      </c>
      <c r="D63" s="15" t="s">
        <v>83</v>
      </c>
      <c r="E63" s="15" t="s">
        <v>84</v>
      </c>
      <c r="F63" s="15" t="s">
        <v>503</v>
      </c>
      <c r="G63" s="15" t="s">
        <v>504</v>
      </c>
      <c r="H63" s="17">
        <v>10</v>
      </c>
      <c r="I63" s="17">
        <v>10</v>
      </c>
      <c r="J63" s="17"/>
      <c r="K63" s="17"/>
      <c r="L63" s="17"/>
      <c r="M63" s="17">
        <v>10</v>
      </c>
      <c r="N63" s="17"/>
      <c r="O63" s="15"/>
      <c r="P63" s="15"/>
      <c r="Q63" s="17"/>
      <c r="R63" s="17"/>
      <c r="S63" s="17"/>
      <c r="T63" s="17"/>
      <c r="U63" s="17"/>
      <c r="V63" s="17"/>
      <c r="W63" s="17"/>
      <c r="X63" s="17"/>
      <c r="Y63" s="17"/>
      <c r="Z63" s="17"/>
    </row>
    <row r="64" ht="23.25" customHeight="1" outlineLevel="2" spans="1:26">
      <c r="A64" s="174" t="s">
        <v>43</v>
      </c>
      <c r="B64" s="15" t="s">
        <v>505</v>
      </c>
      <c r="C64" s="15" t="s">
        <v>506</v>
      </c>
      <c r="D64" s="15" t="s">
        <v>87</v>
      </c>
      <c r="E64" s="15" t="s">
        <v>88</v>
      </c>
      <c r="F64" s="15" t="s">
        <v>499</v>
      </c>
      <c r="G64" s="15" t="s">
        <v>500</v>
      </c>
      <c r="H64" s="17">
        <v>10.746426</v>
      </c>
      <c r="I64" s="17">
        <v>10.746426</v>
      </c>
      <c r="J64" s="17"/>
      <c r="K64" s="17"/>
      <c r="L64" s="17"/>
      <c r="M64" s="17">
        <v>10.746426</v>
      </c>
      <c r="N64" s="17"/>
      <c r="O64" s="15"/>
      <c r="P64" s="15"/>
      <c r="Q64" s="17"/>
      <c r="R64" s="17"/>
      <c r="S64" s="17"/>
      <c r="T64" s="17"/>
      <c r="U64" s="17"/>
      <c r="V64" s="17"/>
      <c r="W64" s="17"/>
      <c r="X64" s="17"/>
      <c r="Y64" s="17"/>
      <c r="Z64" s="17"/>
    </row>
    <row r="65" ht="23.25" customHeight="1" outlineLevel="2" spans="1:26">
      <c r="A65" s="174" t="s">
        <v>43</v>
      </c>
      <c r="B65" s="15" t="s">
        <v>507</v>
      </c>
      <c r="C65" s="15" t="s">
        <v>508</v>
      </c>
      <c r="D65" s="15" t="s">
        <v>124</v>
      </c>
      <c r="E65" s="15" t="s">
        <v>125</v>
      </c>
      <c r="F65" s="15" t="s">
        <v>509</v>
      </c>
      <c r="G65" s="15" t="s">
        <v>510</v>
      </c>
      <c r="H65" s="17">
        <v>16</v>
      </c>
      <c r="I65" s="17">
        <v>16</v>
      </c>
      <c r="J65" s="17"/>
      <c r="K65" s="17"/>
      <c r="L65" s="17"/>
      <c r="M65" s="17">
        <v>16</v>
      </c>
      <c r="N65" s="17"/>
      <c r="O65" s="15"/>
      <c r="P65" s="15"/>
      <c r="Q65" s="17"/>
      <c r="R65" s="17"/>
      <c r="S65" s="17"/>
      <c r="T65" s="17"/>
      <c r="U65" s="17"/>
      <c r="V65" s="17"/>
      <c r="W65" s="17"/>
      <c r="X65" s="17"/>
      <c r="Y65" s="17"/>
      <c r="Z65" s="17"/>
    </row>
    <row r="66" ht="23.25" customHeight="1" outlineLevel="1" spans="1:26">
      <c r="A66" s="66" t="s">
        <v>46</v>
      </c>
      <c r="B66" s="15"/>
      <c r="C66" s="15"/>
      <c r="D66" s="15"/>
      <c r="E66" s="15"/>
      <c r="F66" s="15"/>
      <c r="G66" s="15"/>
      <c r="H66" s="17">
        <v>2517.505732</v>
      </c>
      <c r="I66" s="17">
        <v>2517.505732</v>
      </c>
      <c r="J66" s="17"/>
      <c r="K66" s="17"/>
      <c r="L66" s="17"/>
      <c r="M66" s="17">
        <v>2517.505732</v>
      </c>
      <c r="N66" s="17"/>
      <c r="O66" s="15"/>
      <c r="P66" s="15"/>
      <c r="Q66" s="17"/>
      <c r="R66" s="17"/>
      <c r="S66" s="17"/>
      <c r="T66" s="17"/>
      <c r="U66" s="17"/>
      <c r="V66" s="17"/>
      <c r="W66" s="17"/>
      <c r="X66" s="17"/>
      <c r="Y66" s="17"/>
      <c r="Z66" s="17"/>
    </row>
    <row r="67" ht="23.25" customHeight="1" outlineLevel="2" spans="1:26">
      <c r="A67" s="174" t="s">
        <v>46</v>
      </c>
      <c r="B67" s="15" t="s">
        <v>511</v>
      </c>
      <c r="C67" s="15" t="s">
        <v>427</v>
      </c>
      <c r="D67" s="15" t="s">
        <v>114</v>
      </c>
      <c r="E67" s="15" t="s">
        <v>115</v>
      </c>
      <c r="F67" s="15" t="s">
        <v>424</v>
      </c>
      <c r="G67" s="15" t="s">
        <v>425</v>
      </c>
      <c r="H67" s="17">
        <v>677.1804</v>
      </c>
      <c r="I67" s="17">
        <v>677.1804</v>
      </c>
      <c r="J67" s="17"/>
      <c r="K67" s="17"/>
      <c r="L67" s="17"/>
      <c r="M67" s="17">
        <v>677.1804</v>
      </c>
      <c r="N67" s="17"/>
      <c r="O67" s="15"/>
      <c r="P67" s="15"/>
      <c r="Q67" s="17"/>
      <c r="R67" s="17"/>
      <c r="S67" s="17"/>
      <c r="T67" s="17"/>
      <c r="U67" s="17"/>
      <c r="V67" s="17"/>
      <c r="W67" s="17"/>
      <c r="X67" s="17"/>
      <c r="Y67" s="17"/>
      <c r="Z67" s="17"/>
    </row>
    <row r="68" ht="23.25" customHeight="1" outlineLevel="2" spans="1:26">
      <c r="A68" s="174" t="s">
        <v>46</v>
      </c>
      <c r="B68" s="15" t="s">
        <v>511</v>
      </c>
      <c r="C68" s="15" t="s">
        <v>427</v>
      </c>
      <c r="D68" s="15" t="s">
        <v>114</v>
      </c>
      <c r="E68" s="15" t="s">
        <v>115</v>
      </c>
      <c r="F68" s="15" t="s">
        <v>428</v>
      </c>
      <c r="G68" s="15" t="s">
        <v>429</v>
      </c>
      <c r="H68" s="17">
        <v>66.24786</v>
      </c>
      <c r="I68" s="17">
        <v>66.24786</v>
      </c>
      <c r="J68" s="17"/>
      <c r="K68" s="17"/>
      <c r="L68" s="17"/>
      <c r="M68" s="17">
        <v>66.24786</v>
      </c>
      <c r="N68" s="17"/>
      <c r="O68" s="15"/>
      <c r="P68" s="15"/>
      <c r="Q68" s="17"/>
      <c r="R68" s="17"/>
      <c r="S68" s="17"/>
      <c r="T68" s="17"/>
      <c r="U68" s="17"/>
      <c r="V68" s="17"/>
      <c r="W68" s="17"/>
      <c r="X68" s="17"/>
      <c r="Y68" s="17"/>
      <c r="Z68" s="17"/>
    </row>
    <row r="69" ht="23.25" customHeight="1" outlineLevel="2" spans="1:26">
      <c r="A69" s="174" t="s">
        <v>46</v>
      </c>
      <c r="B69" s="15" t="s">
        <v>511</v>
      </c>
      <c r="C69" s="15" t="s">
        <v>427</v>
      </c>
      <c r="D69" s="15" t="s">
        <v>114</v>
      </c>
      <c r="E69" s="15" t="s">
        <v>115</v>
      </c>
      <c r="F69" s="15" t="s">
        <v>436</v>
      </c>
      <c r="G69" s="15" t="s">
        <v>437</v>
      </c>
      <c r="H69" s="17">
        <v>56.4317</v>
      </c>
      <c r="I69" s="17">
        <v>56.4317</v>
      </c>
      <c r="J69" s="17"/>
      <c r="K69" s="17"/>
      <c r="L69" s="17"/>
      <c r="M69" s="17">
        <v>56.4317</v>
      </c>
      <c r="N69" s="17"/>
      <c r="O69" s="15"/>
      <c r="P69" s="15"/>
      <c r="Q69" s="17"/>
      <c r="R69" s="17"/>
      <c r="S69" s="17"/>
      <c r="T69" s="17"/>
      <c r="U69" s="17"/>
      <c r="V69" s="17"/>
      <c r="W69" s="17"/>
      <c r="X69" s="17"/>
      <c r="Y69" s="17"/>
      <c r="Z69" s="17"/>
    </row>
    <row r="70" ht="23.25" customHeight="1" outlineLevel="2" spans="1:26">
      <c r="A70" s="174" t="s">
        <v>46</v>
      </c>
      <c r="B70" s="15" t="s">
        <v>511</v>
      </c>
      <c r="C70" s="15" t="s">
        <v>427</v>
      </c>
      <c r="D70" s="15" t="s">
        <v>114</v>
      </c>
      <c r="E70" s="15" t="s">
        <v>115</v>
      </c>
      <c r="F70" s="15" t="s">
        <v>436</v>
      </c>
      <c r="G70" s="15" t="s">
        <v>437</v>
      </c>
      <c r="H70" s="17">
        <v>499.7232</v>
      </c>
      <c r="I70" s="17">
        <v>499.7232</v>
      </c>
      <c r="J70" s="17"/>
      <c r="K70" s="17"/>
      <c r="L70" s="17"/>
      <c r="M70" s="17">
        <v>499.7232</v>
      </c>
      <c r="N70" s="17"/>
      <c r="O70" s="15"/>
      <c r="P70" s="15"/>
      <c r="Q70" s="17"/>
      <c r="R70" s="17"/>
      <c r="S70" s="17"/>
      <c r="T70" s="17"/>
      <c r="U70" s="17"/>
      <c r="V70" s="17"/>
      <c r="W70" s="17"/>
      <c r="X70" s="17"/>
      <c r="Y70" s="17"/>
      <c r="Z70" s="17"/>
    </row>
    <row r="71" ht="23.25" customHeight="1" outlineLevel="2" spans="1:26">
      <c r="A71" s="174" t="s">
        <v>46</v>
      </c>
      <c r="B71" s="15" t="s">
        <v>511</v>
      </c>
      <c r="C71" s="15" t="s">
        <v>427</v>
      </c>
      <c r="D71" s="15" t="s">
        <v>114</v>
      </c>
      <c r="E71" s="15" t="s">
        <v>115</v>
      </c>
      <c r="F71" s="15" t="s">
        <v>436</v>
      </c>
      <c r="G71" s="15" t="s">
        <v>437</v>
      </c>
      <c r="H71" s="17">
        <v>142.764</v>
      </c>
      <c r="I71" s="17">
        <v>142.764</v>
      </c>
      <c r="J71" s="17"/>
      <c r="K71" s="17"/>
      <c r="L71" s="17"/>
      <c r="M71" s="17">
        <v>142.764</v>
      </c>
      <c r="N71" s="17"/>
      <c r="O71" s="15"/>
      <c r="P71" s="15"/>
      <c r="Q71" s="17"/>
      <c r="R71" s="17"/>
      <c r="S71" s="17"/>
      <c r="T71" s="17"/>
      <c r="U71" s="17"/>
      <c r="V71" s="17"/>
      <c r="W71" s="17"/>
      <c r="X71" s="17"/>
      <c r="Y71" s="17"/>
      <c r="Z71" s="17"/>
    </row>
    <row r="72" ht="23.25" customHeight="1" outlineLevel="2" spans="1:26">
      <c r="A72" s="174" t="s">
        <v>46</v>
      </c>
      <c r="B72" s="15" t="s">
        <v>512</v>
      </c>
      <c r="C72" s="15" t="s">
        <v>435</v>
      </c>
      <c r="D72" s="15" t="s">
        <v>114</v>
      </c>
      <c r="E72" s="15" t="s">
        <v>115</v>
      </c>
      <c r="F72" s="15" t="s">
        <v>436</v>
      </c>
      <c r="G72" s="15" t="s">
        <v>437</v>
      </c>
      <c r="H72" s="17">
        <v>273.6</v>
      </c>
      <c r="I72" s="17">
        <v>273.6</v>
      </c>
      <c r="J72" s="17"/>
      <c r="K72" s="17"/>
      <c r="L72" s="17"/>
      <c r="M72" s="17">
        <v>273.6</v>
      </c>
      <c r="N72" s="17"/>
      <c r="O72" s="15"/>
      <c r="P72" s="15"/>
      <c r="Q72" s="17"/>
      <c r="R72" s="17"/>
      <c r="S72" s="17"/>
      <c r="T72" s="17"/>
      <c r="U72" s="17"/>
      <c r="V72" s="17"/>
      <c r="W72" s="17"/>
      <c r="X72" s="17"/>
      <c r="Y72" s="17"/>
      <c r="Z72" s="17"/>
    </row>
    <row r="73" ht="23.25" customHeight="1" outlineLevel="2" spans="1:26">
      <c r="A73" s="174" t="s">
        <v>46</v>
      </c>
      <c r="B73" s="15" t="s">
        <v>513</v>
      </c>
      <c r="C73" s="15" t="s">
        <v>439</v>
      </c>
      <c r="D73" s="15" t="s">
        <v>70</v>
      </c>
      <c r="E73" s="15" t="s">
        <v>71</v>
      </c>
      <c r="F73" s="15" t="s">
        <v>440</v>
      </c>
      <c r="G73" s="15" t="s">
        <v>441</v>
      </c>
      <c r="H73" s="17">
        <v>254.059281</v>
      </c>
      <c r="I73" s="17">
        <v>254.059281</v>
      </c>
      <c r="J73" s="17"/>
      <c r="K73" s="17"/>
      <c r="L73" s="17"/>
      <c r="M73" s="17">
        <v>254.059281</v>
      </c>
      <c r="N73" s="17"/>
      <c r="O73" s="15"/>
      <c r="P73" s="15"/>
      <c r="Q73" s="17"/>
      <c r="R73" s="17"/>
      <c r="S73" s="17"/>
      <c r="T73" s="17"/>
      <c r="U73" s="17"/>
      <c r="V73" s="17"/>
      <c r="W73" s="17"/>
      <c r="X73" s="17"/>
      <c r="Y73" s="17"/>
      <c r="Z73" s="17"/>
    </row>
    <row r="74" ht="23.25" customHeight="1" outlineLevel="2" spans="1:26">
      <c r="A74" s="174" t="s">
        <v>46</v>
      </c>
      <c r="B74" s="15" t="s">
        <v>514</v>
      </c>
      <c r="C74" s="15" t="s">
        <v>443</v>
      </c>
      <c r="D74" s="15" t="s">
        <v>85</v>
      </c>
      <c r="E74" s="15" t="s">
        <v>86</v>
      </c>
      <c r="F74" s="15" t="s">
        <v>444</v>
      </c>
      <c r="G74" s="15" t="s">
        <v>445</v>
      </c>
      <c r="H74" s="17">
        <v>92.974958</v>
      </c>
      <c r="I74" s="17">
        <v>92.974958</v>
      </c>
      <c r="J74" s="17"/>
      <c r="K74" s="17"/>
      <c r="L74" s="17"/>
      <c r="M74" s="17">
        <v>92.974958</v>
      </c>
      <c r="N74" s="17"/>
      <c r="O74" s="15"/>
      <c r="P74" s="15"/>
      <c r="Q74" s="17"/>
      <c r="R74" s="17"/>
      <c r="S74" s="17"/>
      <c r="T74" s="17"/>
      <c r="U74" s="17"/>
      <c r="V74" s="17"/>
      <c r="W74" s="17"/>
      <c r="X74" s="17"/>
      <c r="Y74" s="17"/>
      <c r="Z74" s="17"/>
    </row>
    <row r="75" ht="23.25" customHeight="1" outlineLevel="2" spans="1:26">
      <c r="A75" s="174" t="s">
        <v>46</v>
      </c>
      <c r="B75" s="15" t="s">
        <v>515</v>
      </c>
      <c r="C75" s="15" t="s">
        <v>447</v>
      </c>
      <c r="D75" s="15" t="s">
        <v>89</v>
      </c>
      <c r="E75" s="15" t="s">
        <v>90</v>
      </c>
      <c r="F75" s="15" t="s">
        <v>448</v>
      </c>
      <c r="G75" s="15" t="s">
        <v>449</v>
      </c>
      <c r="H75" s="17">
        <v>5.469115</v>
      </c>
      <c r="I75" s="17">
        <v>5.469115</v>
      </c>
      <c r="J75" s="17"/>
      <c r="K75" s="17"/>
      <c r="L75" s="17"/>
      <c r="M75" s="17">
        <v>5.469115</v>
      </c>
      <c r="N75" s="17"/>
      <c r="O75" s="15"/>
      <c r="P75" s="15"/>
      <c r="Q75" s="17"/>
      <c r="R75" s="17"/>
      <c r="S75" s="17"/>
      <c r="T75" s="17"/>
      <c r="U75" s="17"/>
      <c r="V75" s="17"/>
      <c r="W75" s="17"/>
      <c r="X75" s="17"/>
      <c r="Y75" s="17"/>
      <c r="Z75" s="17"/>
    </row>
    <row r="76" ht="23.25" customHeight="1" outlineLevel="2" spans="1:26">
      <c r="A76" s="174" t="s">
        <v>46</v>
      </c>
      <c r="B76" s="15" t="s">
        <v>516</v>
      </c>
      <c r="C76" s="15" t="s">
        <v>453</v>
      </c>
      <c r="D76" s="15" t="s">
        <v>78</v>
      </c>
      <c r="E76" s="15" t="s">
        <v>77</v>
      </c>
      <c r="F76" s="15" t="s">
        <v>448</v>
      </c>
      <c r="G76" s="15" t="s">
        <v>449</v>
      </c>
      <c r="H76" s="17">
        <v>9.570952</v>
      </c>
      <c r="I76" s="17">
        <v>9.570952</v>
      </c>
      <c r="J76" s="17"/>
      <c r="K76" s="17"/>
      <c r="L76" s="17"/>
      <c r="M76" s="17">
        <v>9.570952</v>
      </c>
      <c r="N76" s="17"/>
      <c r="O76" s="15"/>
      <c r="P76" s="15"/>
      <c r="Q76" s="17"/>
      <c r="R76" s="17"/>
      <c r="S76" s="17"/>
      <c r="T76" s="17"/>
      <c r="U76" s="17"/>
      <c r="V76" s="17"/>
      <c r="W76" s="17"/>
      <c r="X76" s="17"/>
      <c r="Y76" s="17"/>
      <c r="Z76" s="17"/>
    </row>
    <row r="77" ht="23.25" customHeight="1" outlineLevel="2" spans="1:26">
      <c r="A77" s="174" t="s">
        <v>46</v>
      </c>
      <c r="B77" s="15" t="s">
        <v>517</v>
      </c>
      <c r="C77" s="15" t="s">
        <v>455</v>
      </c>
      <c r="D77" s="15" t="s">
        <v>89</v>
      </c>
      <c r="E77" s="15" t="s">
        <v>90</v>
      </c>
      <c r="F77" s="15" t="s">
        <v>448</v>
      </c>
      <c r="G77" s="15" t="s">
        <v>449</v>
      </c>
      <c r="H77" s="17">
        <v>5.9052</v>
      </c>
      <c r="I77" s="17">
        <v>5.9052</v>
      </c>
      <c r="J77" s="17"/>
      <c r="K77" s="17"/>
      <c r="L77" s="17"/>
      <c r="M77" s="17">
        <v>5.9052</v>
      </c>
      <c r="N77" s="17"/>
      <c r="O77" s="15"/>
      <c r="P77" s="15"/>
      <c r="Q77" s="17"/>
      <c r="R77" s="17"/>
      <c r="S77" s="17"/>
      <c r="T77" s="17"/>
      <c r="U77" s="17"/>
      <c r="V77" s="17"/>
      <c r="W77" s="17"/>
      <c r="X77" s="17"/>
      <c r="Y77" s="17"/>
      <c r="Z77" s="17"/>
    </row>
    <row r="78" ht="23.25" customHeight="1" outlineLevel="2" spans="1:26">
      <c r="A78" s="174" t="s">
        <v>46</v>
      </c>
      <c r="B78" s="15" t="s">
        <v>518</v>
      </c>
      <c r="C78" s="15" t="s">
        <v>457</v>
      </c>
      <c r="D78" s="15" t="s">
        <v>137</v>
      </c>
      <c r="E78" s="15" t="s">
        <v>138</v>
      </c>
      <c r="F78" s="15" t="s">
        <v>458</v>
      </c>
      <c r="G78" s="15" t="s">
        <v>138</v>
      </c>
      <c r="H78" s="17">
        <v>203.67726</v>
      </c>
      <c r="I78" s="17">
        <v>203.67726</v>
      </c>
      <c r="J78" s="17"/>
      <c r="K78" s="17"/>
      <c r="L78" s="17"/>
      <c r="M78" s="17">
        <v>203.67726</v>
      </c>
      <c r="N78" s="17"/>
      <c r="O78" s="15"/>
      <c r="P78" s="15"/>
      <c r="Q78" s="17"/>
      <c r="R78" s="17"/>
      <c r="S78" s="17"/>
      <c r="T78" s="17"/>
      <c r="U78" s="17"/>
      <c r="V78" s="17"/>
      <c r="W78" s="17"/>
      <c r="X78" s="17"/>
      <c r="Y78" s="17"/>
      <c r="Z78" s="17"/>
    </row>
    <row r="79" ht="23.25" customHeight="1" outlineLevel="2" spans="1:26">
      <c r="A79" s="174" t="s">
        <v>46</v>
      </c>
      <c r="B79" s="15" t="s">
        <v>519</v>
      </c>
      <c r="C79" s="15" t="s">
        <v>465</v>
      </c>
      <c r="D79" s="15" t="s">
        <v>114</v>
      </c>
      <c r="E79" s="15" t="s">
        <v>115</v>
      </c>
      <c r="F79" s="15" t="s">
        <v>470</v>
      </c>
      <c r="G79" s="15" t="s">
        <v>471</v>
      </c>
      <c r="H79" s="17">
        <v>13.5</v>
      </c>
      <c r="I79" s="17">
        <v>13.5</v>
      </c>
      <c r="J79" s="17"/>
      <c r="K79" s="17"/>
      <c r="L79" s="17"/>
      <c r="M79" s="17">
        <v>13.5</v>
      </c>
      <c r="N79" s="17"/>
      <c r="O79" s="15"/>
      <c r="P79" s="15"/>
      <c r="Q79" s="17"/>
      <c r="R79" s="17"/>
      <c r="S79" s="17"/>
      <c r="T79" s="17"/>
      <c r="U79" s="17"/>
      <c r="V79" s="17"/>
      <c r="W79" s="17"/>
      <c r="X79" s="17"/>
      <c r="Y79" s="17"/>
      <c r="Z79" s="17"/>
    </row>
    <row r="80" ht="23.25" customHeight="1" outlineLevel="2" spans="1:26">
      <c r="A80" s="174" t="s">
        <v>46</v>
      </c>
      <c r="B80" s="15" t="s">
        <v>519</v>
      </c>
      <c r="C80" s="15" t="s">
        <v>465</v>
      </c>
      <c r="D80" s="15" t="s">
        <v>114</v>
      </c>
      <c r="E80" s="15" t="s">
        <v>115</v>
      </c>
      <c r="F80" s="15" t="s">
        <v>520</v>
      </c>
      <c r="G80" s="15" t="s">
        <v>521</v>
      </c>
      <c r="H80" s="17">
        <v>2</v>
      </c>
      <c r="I80" s="17">
        <v>2</v>
      </c>
      <c r="J80" s="17"/>
      <c r="K80" s="17"/>
      <c r="L80" s="17"/>
      <c r="M80" s="17">
        <v>2</v>
      </c>
      <c r="N80" s="17"/>
      <c r="O80" s="15"/>
      <c r="P80" s="15"/>
      <c r="Q80" s="17"/>
      <c r="R80" s="17"/>
      <c r="S80" s="17"/>
      <c r="T80" s="17"/>
      <c r="U80" s="17"/>
      <c r="V80" s="17"/>
      <c r="W80" s="17"/>
      <c r="X80" s="17"/>
      <c r="Y80" s="17"/>
      <c r="Z80" s="17"/>
    </row>
    <row r="81" ht="23.25" customHeight="1" outlineLevel="2" spans="1:26">
      <c r="A81" s="174" t="s">
        <v>46</v>
      </c>
      <c r="B81" s="15" t="s">
        <v>519</v>
      </c>
      <c r="C81" s="15" t="s">
        <v>465</v>
      </c>
      <c r="D81" s="15" t="s">
        <v>114</v>
      </c>
      <c r="E81" s="15" t="s">
        <v>115</v>
      </c>
      <c r="F81" s="15" t="s">
        <v>522</v>
      </c>
      <c r="G81" s="15" t="s">
        <v>523</v>
      </c>
      <c r="H81" s="17">
        <v>1</v>
      </c>
      <c r="I81" s="17">
        <v>1</v>
      </c>
      <c r="J81" s="17"/>
      <c r="K81" s="17"/>
      <c r="L81" s="17"/>
      <c r="M81" s="17">
        <v>1</v>
      </c>
      <c r="N81" s="17"/>
      <c r="O81" s="15"/>
      <c r="P81" s="15"/>
      <c r="Q81" s="17"/>
      <c r="R81" s="17"/>
      <c r="S81" s="17"/>
      <c r="T81" s="17"/>
      <c r="U81" s="17"/>
      <c r="V81" s="17"/>
      <c r="W81" s="17"/>
      <c r="X81" s="17"/>
      <c r="Y81" s="17"/>
      <c r="Z81" s="17"/>
    </row>
    <row r="82" ht="23.25" customHeight="1" outlineLevel="2" spans="1:26">
      <c r="A82" s="174" t="s">
        <v>46</v>
      </c>
      <c r="B82" s="15" t="s">
        <v>519</v>
      </c>
      <c r="C82" s="15" t="s">
        <v>465</v>
      </c>
      <c r="D82" s="15" t="s">
        <v>114</v>
      </c>
      <c r="E82" s="15" t="s">
        <v>115</v>
      </c>
      <c r="F82" s="15" t="s">
        <v>524</v>
      </c>
      <c r="G82" s="15" t="s">
        <v>525</v>
      </c>
      <c r="H82" s="17">
        <v>1</v>
      </c>
      <c r="I82" s="17">
        <v>1</v>
      </c>
      <c r="J82" s="17"/>
      <c r="K82" s="17"/>
      <c r="L82" s="17"/>
      <c r="M82" s="17">
        <v>1</v>
      </c>
      <c r="N82" s="17"/>
      <c r="O82" s="15"/>
      <c r="P82" s="15"/>
      <c r="Q82" s="17"/>
      <c r="R82" s="17"/>
      <c r="S82" s="17"/>
      <c r="T82" s="17"/>
      <c r="U82" s="17"/>
      <c r="V82" s="17"/>
      <c r="W82" s="17"/>
      <c r="X82" s="17"/>
      <c r="Y82" s="17"/>
      <c r="Z82" s="17"/>
    </row>
    <row r="83" ht="23.25" customHeight="1" outlineLevel="2" spans="1:26">
      <c r="A83" s="174" t="s">
        <v>46</v>
      </c>
      <c r="B83" s="15" t="s">
        <v>519</v>
      </c>
      <c r="C83" s="15" t="s">
        <v>465</v>
      </c>
      <c r="D83" s="15" t="s">
        <v>114</v>
      </c>
      <c r="E83" s="15" t="s">
        <v>115</v>
      </c>
      <c r="F83" s="15" t="s">
        <v>526</v>
      </c>
      <c r="G83" s="15" t="s">
        <v>527</v>
      </c>
      <c r="H83" s="17">
        <v>0.7</v>
      </c>
      <c r="I83" s="17">
        <v>0.7</v>
      </c>
      <c r="J83" s="17"/>
      <c r="K83" s="17"/>
      <c r="L83" s="17"/>
      <c r="M83" s="17">
        <v>0.7</v>
      </c>
      <c r="N83" s="17"/>
      <c r="O83" s="15"/>
      <c r="P83" s="15"/>
      <c r="Q83" s="17"/>
      <c r="R83" s="17"/>
      <c r="S83" s="17"/>
      <c r="T83" s="17"/>
      <c r="U83" s="17"/>
      <c r="V83" s="17"/>
      <c r="W83" s="17"/>
      <c r="X83" s="17"/>
      <c r="Y83" s="17"/>
      <c r="Z83" s="17"/>
    </row>
    <row r="84" ht="23.25" customHeight="1" outlineLevel="2" spans="1:26">
      <c r="A84" s="174" t="s">
        <v>46</v>
      </c>
      <c r="B84" s="15" t="s">
        <v>519</v>
      </c>
      <c r="C84" s="15" t="s">
        <v>465</v>
      </c>
      <c r="D84" s="15" t="s">
        <v>114</v>
      </c>
      <c r="E84" s="15" t="s">
        <v>115</v>
      </c>
      <c r="F84" s="15" t="s">
        <v>528</v>
      </c>
      <c r="G84" s="15" t="s">
        <v>529</v>
      </c>
      <c r="H84" s="17">
        <v>6</v>
      </c>
      <c r="I84" s="17">
        <v>6</v>
      </c>
      <c r="J84" s="17"/>
      <c r="K84" s="17"/>
      <c r="L84" s="17"/>
      <c r="M84" s="17">
        <v>6</v>
      </c>
      <c r="N84" s="17"/>
      <c r="O84" s="15"/>
      <c r="P84" s="15"/>
      <c r="Q84" s="17"/>
      <c r="R84" s="17"/>
      <c r="S84" s="17"/>
      <c r="T84" s="17"/>
      <c r="U84" s="17"/>
      <c r="V84" s="17"/>
      <c r="W84" s="17"/>
      <c r="X84" s="17"/>
      <c r="Y84" s="17"/>
      <c r="Z84" s="17"/>
    </row>
    <row r="85" ht="23.25" customHeight="1" outlineLevel="2" spans="1:26">
      <c r="A85" s="174" t="s">
        <v>46</v>
      </c>
      <c r="B85" s="15" t="s">
        <v>519</v>
      </c>
      <c r="C85" s="15" t="s">
        <v>465</v>
      </c>
      <c r="D85" s="15" t="s">
        <v>114</v>
      </c>
      <c r="E85" s="15" t="s">
        <v>115</v>
      </c>
      <c r="F85" s="15" t="s">
        <v>530</v>
      </c>
      <c r="G85" s="15" t="s">
        <v>531</v>
      </c>
      <c r="H85" s="17">
        <v>0.5</v>
      </c>
      <c r="I85" s="17">
        <v>0.5</v>
      </c>
      <c r="J85" s="17"/>
      <c r="K85" s="17"/>
      <c r="L85" s="17"/>
      <c r="M85" s="17">
        <v>0.5</v>
      </c>
      <c r="N85" s="17"/>
      <c r="O85" s="15"/>
      <c r="P85" s="15"/>
      <c r="Q85" s="17"/>
      <c r="R85" s="17"/>
      <c r="S85" s="17"/>
      <c r="T85" s="17"/>
      <c r="U85" s="17"/>
      <c r="V85" s="17"/>
      <c r="W85" s="17"/>
      <c r="X85" s="17"/>
      <c r="Y85" s="17"/>
      <c r="Z85" s="17"/>
    </row>
    <row r="86" ht="23.25" customHeight="1" outlineLevel="2" spans="1:26">
      <c r="A86" s="174" t="s">
        <v>46</v>
      </c>
      <c r="B86" s="15" t="s">
        <v>532</v>
      </c>
      <c r="C86" s="15" t="s">
        <v>399</v>
      </c>
      <c r="D86" s="15" t="s">
        <v>114</v>
      </c>
      <c r="E86" s="15" t="s">
        <v>115</v>
      </c>
      <c r="F86" s="15" t="s">
        <v>463</v>
      </c>
      <c r="G86" s="15" t="s">
        <v>399</v>
      </c>
      <c r="H86" s="17">
        <v>0.485</v>
      </c>
      <c r="I86" s="17">
        <v>0.485</v>
      </c>
      <c r="J86" s="17"/>
      <c r="K86" s="17"/>
      <c r="L86" s="17"/>
      <c r="M86" s="17">
        <v>0.485</v>
      </c>
      <c r="N86" s="17"/>
      <c r="O86" s="15"/>
      <c r="P86" s="15"/>
      <c r="Q86" s="17"/>
      <c r="R86" s="17"/>
      <c r="S86" s="17"/>
      <c r="T86" s="17"/>
      <c r="U86" s="17"/>
      <c r="V86" s="17"/>
      <c r="W86" s="17"/>
      <c r="X86" s="17"/>
      <c r="Y86" s="17"/>
      <c r="Z86" s="17"/>
    </row>
    <row r="87" ht="23.25" customHeight="1" outlineLevel="2" spans="1:26">
      <c r="A87" s="174" t="s">
        <v>46</v>
      </c>
      <c r="B87" s="15" t="s">
        <v>519</v>
      </c>
      <c r="C87" s="15" t="s">
        <v>465</v>
      </c>
      <c r="D87" s="15" t="s">
        <v>114</v>
      </c>
      <c r="E87" s="15" t="s">
        <v>115</v>
      </c>
      <c r="F87" s="15" t="s">
        <v>486</v>
      </c>
      <c r="G87" s="15" t="s">
        <v>487</v>
      </c>
      <c r="H87" s="17">
        <v>2</v>
      </c>
      <c r="I87" s="17">
        <v>2</v>
      </c>
      <c r="J87" s="17"/>
      <c r="K87" s="17"/>
      <c r="L87" s="17"/>
      <c r="M87" s="17">
        <v>2</v>
      </c>
      <c r="N87" s="17"/>
      <c r="O87" s="15"/>
      <c r="P87" s="15"/>
      <c r="Q87" s="17"/>
      <c r="R87" s="17"/>
      <c r="S87" s="17"/>
      <c r="T87" s="17"/>
      <c r="U87" s="17"/>
      <c r="V87" s="17"/>
      <c r="W87" s="17"/>
      <c r="X87" s="17"/>
      <c r="Y87" s="17"/>
      <c r="Z87" s="17"/>
    </row>
    <row r="88" ht="23.25" customHeight="1" outlineLevel="2" spans="1:26">
      <c r="A88" s="174" t="s">
        <v>46</v>
      </c>
      <c r="B88" s="15" t="s">
        <v>519</v>
      </c>
      <c r="C88" s="15" t="s">
        <v>465</v>
      </c>
      <c r="D88" s="15" t="s">
        <v>114</v>
      </c>
      <c r="E88" s="15" t="s">
        <v>115</v>
      </c>
      <c r="F88" s="15" t="s">
        <v>533</v>
      </c>
      <c r="G88" s="15" t="s">
        <v>534</v>
      </c>
      <c r="H88" s="17">
        <v>0.612</v>
      </c>
      <c r="I88" s="17">
        <v>0.612</v>
      </c>
      <c r="J88" s="17"/>
      <c r="K88" s="17"/>
      <c r="L88" s="17"/>
      <c r="M88" s="17">
        <v>0.612</v>
      </c>
      <c r="N88" s="17"/>
      <c r="O88" s="15"/>
      <c r="P88" s="15"/>
      <c r="Q88" s="17"/>
      <c r="R88" s="17"/>
      <c r="S88" s="17"/>
      <c r="T88" s="17"/>
      <c r="U88" s="17"/>
      <c r="V88" s="17"/>
      <c r="W88" s="17"/>
      <c r="X88" s="17"/>
      <c r="Y88" s="17"/>
      <c r="Z88" s="17"/>
    </row>
    <row r="89" ht="23.25" customHeight="1" outlineLevel="2" spans="1:26">
      <c r="A89" s="174" t="s">
        <v>46</v>
      </c>
      <c r="B89" s="15" t="s">
        <v>519</v>
      </c>
      <c r="C89" s="15" t="s">
        <v>465</v>
      </c>
      <c r="D89" s="15" t="s">
        <v>114</v>
      </c>
      <c r="E89" s="15" t="s">
        <v>115</v>
      </c>
      <c r="F89" s="15" t="s">
        <v>535</v>
      </c>
      <c r="G89" s="15" t="s">
        <v>536</v>
      </c>
      <c r="H89" s="17">
        <v>11.7288</v>
      </c>
      <c r="I89" s="17">
        <v>11.7288</v>
      </c>
      <c r="J89" s="17"/>
      <c r="K89" s="17"/>
      <c r="L89" s="17"/>
      <c r="M89" s="17">
        <v>11.7288</v>
      </c>
      <c r="N89" s="17"/>
      <c r="O89" s="15"/>
      <c r="P89" s="15"/>
      <c r="Q89" s="17"/>
      <c r="R89" s="17"/>
      <c r="S89" s="17"/>
      <c r="T89" s="17"/>
      <c r="U89" s="17"/>
      <c r="V89" s="17"/>
      <c r="W89" s="17"/>
      <c r="X89" s="17"/>
      <c r="Y89" s="17"/>
      <c r="Z89" s="17"/>
    </row>
    <row r="90" ht="23.25" customHeight="1" outlineLevel="2" spans="1:26">
      <c r="A90" s="174" t="s">
        <v>46</v>
      </c>
      <c r="B90" s="15" t="s">
        <v>519</v>
      </c>
      <c r="C90" s="15" t="s">
        <v>465</v>
      </c>
      <c r="D90" s="15" t="s">
        <v>114</v>
      </c>
      <c r="E90" s="15" t="s">
        <v>115</v>
      </c>
      <c r="F90" s="15" t="s">
        <v>470</v>
      </c>
      <c r="G90" s="15" t="s">
        <v>471</v>
      </c>
      <c r="H90" s="17">
        <v>20</v>
      </c>
      <c r="I90" s="17">
        <v>20</v>
      </c>
      <c r="J90" s="17"/>
      <c r="K90" s="17"/>
      <c r="L90" s="17"/>
      <c r="M90" s="17">
        <v>20</v>
      </c>
      <c r="N90" s="17"/>
      <c r="O90" s="15"/>
      <c r="P90" s="15"/>
      <c r="Q90" s="17"/>
      <c r="R90" s="17"/>
      <c r="S90" s="17"/>
      <c r="T90" s="17"/>
      <c r="U90" s="17"/>
      <c r="V90" s="17"/>
      <c r="W90" s="17"/>
      <c r="X90" s="17"/>
      <c r="Y90" s="17"/>
      <c r="Z90" s="17"/>
    </row>
    <row r="91" ht="23.25" customHeight="1" outlineLevel="2" spans="1:26">
      <c r="A91" s="174" t="s">
        <v>46</v>
      </c>
      <c r="B91" s="15" t="s">
        <v>519</v>
      </c>
      <c r="C91" s="15" t="s">
        <v>465</v>
      </c>
      <c r="D91" s="15" t="s">
        <v>114</v>
      </c>
      <c r="E91" s="15" t="s">
        <v>115</v>
      </c>
      <c r="F91" s="15" t="s">
        <v>537</v>
      </c>
      <c r="G91" s="15" t="s">
        <v>538</v>
      </c>
      <c r="H91" s="17">
        <v>1</v>
      </c>
      <c r="I91" s="17">
        <v>1</v>
      </c>
      <c r="J91" s="17"/>
      <c r="K91" s="17"/>
      <c r="L91" s="17"/>
      <c r="M91" s="17">
        <v>1</v>
      </c>
      <c r="N91" s="17"/>
      <c r="O91" s="15"/>
      <c r="P91" s="15"/>
      <c r="Q91" s="17"/>
      <c r="R91" s="17"/>
      <c r="S91" s="17"/>
      <c r="T91" s="17"/>
      <c r="U91" s="17"/>
      <c r="V91" s="17"/>
      <c r="W91" s="17"/>
      <c r="X91" s="17"/>
      <c r="Y91" s="17"/>
      <c r="Z91" s="17"/>
    </row>
    <row r="92" ht="23.25" customHeight="1" outlineLevel="2" spans="1:26">
      <c r="A92" s="174" t="s">
        <v>46</v>
      </c>
      <c r="B92" s="15" t="s">
        <v>519</v>
      </c>
      <c r="C92" s="15" t="s">
        <v>465</v>
      </c>
      <c r="D92" s="15" t="s">
        <v>114</v>
      </c>
      <c r="E92" s="15" t="s">
        <v>115</v>
      </c>
      <c r="F92" s="15" t="s">
        <v>486</v>
      </c>
      <c r="G92" s="15" t="s">
        <v>487</v>
      </c>
      <c r="H92" s="17">
        <v>28</v>
      </c>
      <c r="I92" s="17">
        <v>28</v>
      </c>
      <c r="J92" s="17"/>
      <c r="K92" s="17"/>
      <c r="L92" s="17"/>
      <c r="M92" s="17">
        <v>28</v>
      </c>
      <c r="N92" s="17"/>
      <c r="O92" s="15"/>
      <c r="P92" s="15"/>
      <c r="Q92" s="17"/>
      <c r="R92" s="17"/>
      <c r="S92" s="17"/>
      <c r="T92" s="17"/>
      <c r="U92" s="17"/>
      <c r="V92" s="17"/>
      <c r="W92" s="17"/>
      <c r="X92" s="17"/>
      <c r="Y92" s="17"/>
      <c r="Z92" s="17"/>
    </row>
    <row r="93" ht="23.25" customHeight="1" outlineLevel="2" spans="1:26">
      <c r="A93" s="174" t="s">
        <v>46</v>
      </c>
      <c r="B93" s="15" t="s">
        <v>519</v>
      </c>
      <c r="C93" s="15" t="s">
        <v>465</v>
      </c>
      <c r="D93" s="15" t="s">
        <v>114</v>
      </c>
      <c r="E93" s="15" t="s">
        <v>115</v>
      </c>
      <c r="F93" s="15" t="s">
        <v>539</v>
      </c>
      <c r="G93" s="15" t="s">
        <v>540</v>
      </c>
      <c r="H93" s="17">
        <v>28.7631</v>
      </c>
      <c r="I93" s="17">
        <v>28.7631</v>
      </c>
      <c r="J93" s="17"/>
      <c r="K93" s="17"/>
      <c r="L93" s="17"/>
      <c r="M93" s="17">
        <v>28.7631</v>
      </c>
      <c r="N93" s="17"/>
      <c r="O93" s="15"/>
      <c r="P93" s="15"/>
      <c r="Q93" s="17"/>
      <c r="R93" s="17"/>
      <c r="S93" s="17"/>
      <c r="T93" s="17"/>
      <c r="U93" s="17"/>
      <c r="V93" s="17"/>
      <c r="W93" s="17"/>
      <c r="X93" s="17"/>
      <c r="Y93" s="17"/>
      <c r="Z93" s="17"/>
    </row>
    <row r="94" ht="23.25" customHeight="1" outlineLevel="2" spans="1:26">
      <c r="A94" s="174" t="s">
        <v>46</v>
      </c>
      <c r="B94" s="15" t="s">
        <v>541</v>
      </c>
      <c r="C94" s="15" t="s">
        <v>473</v>
      </c>
      <c r="D94" s="15" t="s">
        <v>68</v>
      </c>
      <c r="E94" s="15" t="s">
        <v>69</v>
      </c>
      <c r="F94" s="15" t="s">
        <v>470</v>
      </c>
      <c r="G94" s="15" t="s">
        <v>471</v>
      </c>
      <c r="H94" s="17">
        <v>3.240878</v>
      </c>
      <c r="I94" s="17">
        <v>3.240878</v>
      </c>
      <c r="J94" s="17"/>
      <c r="K94" s="17"/>
      <c r="L94" s="17"/>
      <c r="M94" s="17">
        <v>3.240878</v>
      </c>
      <c r="N94" s="17"/>
      <c r="O94" s="15"/>
      <c r="P94" s="15"/>
      <c r="Q94" s="17"/>
      <c r="R94" s="17"/>
      <c r="S94" s="17"/>
      <c r="T94" s="17"/>
      <c r="U94" s="17"/>
      <c r="V94" s="17"/>
      <c r="W94" s="17"/>
      <c r="X94" s="17"/>
      <c r="Y94" s="17"/>
      <c r="Z94" s="17"/>
    </row>
    <row r="95" ht="23.25" customHeight="1" outlineLevel="2" spans="1:26">
      <c r="A95" s="174" t="s">
        <v>46</v>
      </c>
      <c r="B95" s="15" t="s">
        <v>542</v>
      </c>
      <c r="C95" s="15" t="s">
        <v>478</v>
      </c>
      <c r="D95" s="15" t="s">
        <v>114</v>
      </c>
      <c r="E95" s="15" t="s">
        <v>115</v>
      </c>
      <c r="F95" s="15" t="s">
        <v>479</v>
      </c>
      <c r="G95" s="15" t="s">
        <v>478</v>
      </c>
      <c r="H95" s="17">
        <v>10.871874</v>
      </c>
      <c r="I95" s="17">
        <v>10.871874</v>
      </c>
      <c r="J95" s="17"/>
      <c r="K95" s="17"/>
      <c r="L95" s="17"/>
      <c r="M95" s="17">
        <v>10.871874</v>
      </c>
      <c r="N95" s="17"/>
      <c r="O95" s="15"/>
      <c r="P95" s="15"/>
      <c r="Q95" s="17"/>
      <c r="R95" s="17"/>
      <c r="S95" s="17"/>
      <c r="T95" s="17"/>
      <c r="U95" s="17"/>
      <c r="V95" s="17"/>
      <c r="W95" s="17"/>
      <c r="X95" s="17"/>
      <c r="Y95" s="17"/>
      <c r="Z95" s="17"/>
    </row>
    <row r="96" ht="23.25" customHeight="1" outlineLevel="2" spans="1:26">
      <c r="A96" s="174" t="s">
        <v>46</v>
      </c>
      <c r="B96" s="15" t="s">
        <v>543</v>
      </c>
      <c r="C96" s="15" t="s">
        <v>481</v>
      </c>
      <c r="D96" s="15" t="s">
        <v>114</v>
      </c>
      <c r="E96" s="15" t="s">
        <v>115</v>
      </c>
      <c r="F96" s="15" t="s">
        <v>482</v>
      </c>
      <c r="G96" s="15" t="s">
        <v>481</v>
      </c>
      <c r="H96" s="17">
        <v>27.718309</v>
      </c>
      <c r="I96" s="17">
        <v>27.718309</v>
      </c>
      <c r="J96" s="17"/>
      <c r="K96" s="17"/>
      <c r="L96" s="17"/>
      <c r="M96" s="17">
        <v>27.718309</v>
      </c>
      <c r="N96" s="17"/>
      <c r="O96" s="15"/>
      <c r="P96" s="15"/>
      <c r="Q96" s="17"/>
      <c r="R96" s="17"/>
      <c r="S96" s="17"/>
      <c r="T96" s="17"/>
      <c r="U96" s="17"/>
      <c r="V96" s="17"/>
      <c r="W96" s="17"/>
      <c r="X96" s="17"/>
      <c r="Y96" s="17"/>
      <c r="Z96" s="17"/>
    </row>
    <row r="97" ht="23.25" customHeight="1" outlineLevel="2" spans="1:26">
      <c r="A97" s="174" t="s">
        <v>46</v>
      </c>
      <c r="B97" s="15" t="s">
        <v>543</v>
      </c>
      <c r="C97" s="15" t="s">
        <v>481</v>
      </c>
      <c r="D97" s="15" t="s">
        <v>68</v>
      </c>
      <c r="E97" s="15" t="s">
        <v>69</v>
      </c>
      <c r="F97" s="15" t="s">
        <v>482</v>
      </c>
      <c r="G97" s="15" t="s">
        <v>481</v>
      </c>
      <c r="H97" s="17">
        <v>11.376223</v>
      </c>
      <c r="I97" s="17">
        <v>11.376223</v>
      </c>
      <c r="J97" s="17"/>
      <c r="K97" s="17"/>
      <c r="L97" s="17"/>
      <c r="M97" s="17">
        <v>11.376223</v>
      </c>
      <c r="N97" s="17"/>
      <c r="O97" s="15"/>
      <c r="P97" s="15"/>
      <c r="Q97" s="17"/>
      <c r="R97" s="17"/>
      <c r="S97" s="17"/>
      <c r="T97" s="17"/>
      <c r="U97" s="17"/>
      <c r="V97" s="17"/>
      <c r="W97" s="17"/>
      <c r="X97" s="17"/>
      <c r="Y97" s="17"/>
      <c r="Z97" s="17"/>
    </row>
    <row r="98" ht="23.25" customHeight="1" outlineLevel="2" spans="1:26">
      <c r="A98" s="174" t="s">
        <v>46</v>
      </c>
      <c r="B98" s="15" t="s">
        <v>544</v>
      </c>
      <c r="C98" s="15" t="s">
        <v>467</v>
      </c>
      <c r="D98" s="15" t="s">
        <v>114</v>
      </c>
      <c r="E98" s="15" t="s">
        <v>115</v>
      </c>
      <c r="F98" s="15" t="s">
        <v>466</v>
      </c>
      <c r="G98" s="15" t="s">
        <v>467</v>
      </c>
      <c r="H98" s="17">
        <v>30.604687</v>
      </c>
      <c r="I98" s="17">
        <v>30.604687</v>
      </c>
      <c r="J98" s="17"/>
      <c r="K98" s="17"/>
      <c r="L98" s="17"/>
      <c r="M98" s="17">
        <v>30.604687</v>
      </c>
      <c r="N98" s="17"/>
      <c r="O98" s="15"/>
      <c r="P98" s="15"/>
      <c r="Q98" s="17"/>
      <c r="R98" s="17"/>
      <c r="S98" s="17"/>
      <c r="T98" s="17"/>
      <c r="U98" s="17"/>
      <c r="V98" s="17"/>
      <c r="W98" s="17"/>
      <c r="X98" s="17"/>
      <c r="Y98" s="17"/>
      <c r="Z98" s="17"/>
    </row>
    <row r="99" ht="23.25" customHeight="1" outlineLevel="2" spans="1:26">
      <c r="A99" s="174" t="s">
        <v>46</v>
      </c>
      <c r="B99" s="15" t="s">
        <v>544</v>
      </c>
      <c r="C99" s="15" t="s">
        <v>467</v>
      </c>
      <c r="D99" s="15" t="s">
        <v>68</v>
      </c>
      <c r="E99" s="15" t="s">
        <v>69</v>
      </c>
      <c r="F99" s="15" t="s">
        <v>466</v>
      </c>
      <c r="G99" s="15" t="s">
        <v>467</v>
      </c>
      <c r="H99" s="17">
        <v>12.358279</v>
      </c>
      <c r="I99" s="17">
        <v>12.358279</v>
      </c>
      <c r="J99" s="17"/>
      <c r="K99" s="17"/>
      <c r="L99" s="17"/>
      <c r="M99" s="17">
        <v>12.358279</v>
      </c>
      <c r="N99" s="17"/>
      <c r="O99" s="15"/>
      <c r="P99" s="15"/>
      <c r="Q99" s="17"/>
      <c r="R99" s="17"/>
      <c r="S99" s="17"/>
      <c r="T99" s="17"/>
      <c r="U99" s="17"/>
      <c r="V99" s="17"/>
      <c r="W99" s="17"/>
      <c r="X99" s="17"/>
      <c r="Y99" s="17"/>
      <c r="Z99" s="17"/>
    </row>
    <row r="100" ht="23.25" customHeight="1" outlineLevel="2" spans="1:26">
      <c r="A100" s="174" t="s">
        <v>46</v>
      </c>
      <c r="B100" s="15" t="s">
        <v>545</v>
      </c>
      <c r="C100" s="15" t="s">
        <v>496</v>
      </c>
      <c r="D100" s="15" t="s">
        <v>74</v>
      </c>
      <c r="E100" s="15" t="s">
        <v>75</v>
      </c>
      <c r="F100" s="15" t="s">
        <v>493</v>
      </c>
      <c r="G100" s="15" t="s">
        <v>494</v>
      </c>
      <c r="H100" s="17">
        <v>16.442656</v>
      </c>
      <c r="I100" s="17">
        <v>16.442656</v>
      </c>
      <c r="J100" s="17"/>
      <c r="K100" s="17"/>
      <c r="L100" s="17"/>
      <c r="M100" s="17">
        <v>16.442656</v>
      </c>
      <c r="N100" s="17"/>
      <c r="O100" s="15"/>
      <c r="P100" s="15"/>
      <c r="Q100" s="17"/>
      <c r="R100" s="17"/>
      <c r="S100" s="17"/>
      <c r="T100" s="17"/>
      <c r="U100" s="17"/>
      <c r="V100" s="17"/>
      <c r="W100" s="17"/>
      <c r="X100" s="17"/>
      <c r="Y100" s="17"/>
      <c r="Z100" s="17"/>
    </row>
    <row r="101" ht="23.25" customHeight="1" outlineLevel="1" spans="1:26">
      <c r="A101" s="66" t="s">
        <v>48</v>
      </c>
      <c r="B101" s="15"/>
      <c r="C101" s="15"/>
      <c r="D101" s="15"/>
      <c r="E101" s="15"/>
      <c r="F101" s="15"/>
      <c r="G101" s="15"/>
      <c r="H101" s="17">
        <v>274.895769</v>
      </c>
      <c r="I101" s="17">
        <v>274.895769</v>
      </c>
      <c r="J101" s="17"/>
      <c r="K101" s="17"/>
      <c r="L101" s="17"/>
      <c r="M101" s="17">
        <v>274.895769</v>
      </c>
      <c r="N101" s="17"/>
      <c r="O101" s="15"/>
      <c r="P101" s="15"/>
      <c r="Q101" s="17"/>
      <c r="R101" s="17"/>
      <c r="S101" s="17"/>
      <c r="T101" s="17"/>
      <c r="U101" s="17"/>
      <c r="V101" s="17"/>
      <c r="W101" s="17"/>
      <c r="X101" s="17"/>
      <c r="Y101" s="17"/>
      <c r="Z101" s="17"/>
    </row>
    <row r="102" ht="23.25" customHeight="1" outlineLevel="2" spans="1:26">
      <c r="A102" s="174" t="s">
        <v>48</v>
      </c>
      <c r="B102" s="15" t="s">
        <v>546</v>
      </c>
      <c r="C102" s="15" t="s">
        <v>427</v>
      </c>
      <c r="D102" s="15" t="s">
        <v>114</v>
      </c>
      <c r="E102" s="15" t="s">
        <v>115</v>
      </c>
      <c r="F102" s="15" t="s">
        <v>424</v>
      </c>
      <c r="G102" s="15" t="s">
        <v>425</v>
      </c>
      <c r="H102" s="17">
        <v>77.9064</v>
      </c>
      <c r="I102" s="17">
        <v>77.9064</v>
      </c>
      <c r="J102" s="17"/>
      <c r="K102" s="17"/>
      <c r="L102" s="17"/>
      <c r="M102" s="17">
        <v>77.9064</v>
      </c>
      <c r="N102" s="17"/>
      <c r="O102" s="15"/>
      <c r="P102" s="15"/>
      <c r="Q102" s="17"/>
      <c r="R102" s="17"/>
      <c r="S102" s="17"/>
      <c r="T102" s="17"/>
      <c r="U102" s="17"/>
      <c r="V102" s="17"/>
      <c r="W102" s="17"/>
      <c r="X102" s="17"/>
      <c r="Y102" s="17"/>
      <c r="Z102" s="17"/>
    </row>
    <row r="103" ht="23.25" customHeight="1" outlineLevel="2" spans="1:26">
      <c r="A103" s="174" t="s">
        <v>48</v>
      </c>
      <c r="B103" s="15" t="s">
        <v>546</v>
      </c>
      <c r="C103" s="15" t="s">
        <v>427</v>
      </c>
      <c r="D103" s="15" t="s">
        <v>114</v>
      </c>
      <c r="E103" s="15" t="s">
        <v>115</v>
      </c>
      <c r="F103" s="15" t="s">
        <v>428</v>
      </c>
      <c r="G103" s="15" t="s">
        <v>429</v>
      </c>
      <c r="H103" s="17">
        <v>6.361596</v>
      </c>
      <c r="I103" s="17">
        <v>6.361596</v>
      </c>
      <c r="J103" s="17"/>
      <c r="K103" s="17"/>
      <c r="L103" s="17"/>
      <c r="M103" s="17">
        <v>6.361596</v>
      </c>
      <c r="N103" s="17"/>
      <c r="O103" s="15"/>
      <c r="P103" s="15"/>
      <c r="Q103" s="17"/>
      <c r="R103" s="17"/>
      <c r="S103" s="17"/>
      <c r="T103" s="17"/>
      <c r="U103" s="17"/>
      <c r="V103" s="17"/>
      <c r="W103" s="17"/>
      <c r="X103" s="17"/>
      <c r="Y103" s="17"/>
      <c r="Z103" s="17"/>
    </row>
    <row r="104" ht="23.25" customHeight="1" outlineLevel="2" spans="1:26">
      <c r="A104" s="174" t="s">
        <v>48</v>
      </c>
      <c r="B104" s="15" t="s">
        <v>546</v>
      </c>
      <c r="C104" s="15" t="s">
        <v>427</v>
      </c>
      <c r="D104" s="15" t="s">
        <v>114</v>
      </c>
      <c r="E104" s="15" t="s">
        <v>115</v>
      </c>
      <c r="F104" s="15" t="s">
        <v>436</v>
      </c>
      <c r="G104" s="15" t="s">
        <v>437</v>
      </c>
      <c r="H104" s="17">
        <v>6.4922</v>
      </c>
      <c r="I104" s="17">
        <v>6.4922</v>
      </c>
      <c r="J104" s="17"/>
      <c r="K104" s="17"/>
      <c r="L104" s="17"/>
      <c r="M104" s="17">
        <v>6.4922</v>
      </c>
      <c r="N104" s="17"/>
      <c r="O104" s="15"/>
      <c r="P104" s="15"/>
      <c r="Q104" s="17"/>
      <c r="R104" s="17"/>
      <c r="S104" s="17"/>
      <c r="T104" s="17"/>
      <c r="U104" s="17"/>
      <c r="V104" s="17"/>
      <c r="W104" s="17"/>
      <c r="X104" s="17"/>
      <c r="Y104" s="17"/>
      <c r="Z104" s="17"/>
    </row>
    <row r="105" ht="23.25" customHeight="1" outlineLevel="2" spans="1:26">
      <c r="A105" s="174" t="s">
        <v>48</v>
      </c>
      <c r="B105" s="15" t="s">
        <v>546</v>
      </c>
      <c r="C105" s="15" t="s">
        <v>427</v>
      </c>
      <c r="D105" s="15" t="s">
        <v>114</v>
      </c>
      <c r="E105" s="15" t="s">
        <v>115</v>
      </c>
      <c r="F105" s="15" t="s">
        <v>436</v>
      </c>
      <c r="G105" s="15" t="s">
        <v>437</v>
      </c>
      <c r="H105" s="17">
        <v>54.4668</v>
      </c>
      <c r="I105" s="17">
        <v>54.4668</v>
      </c>
      <c r="J105" s="17"/>
      <c r="K105" s="17"/>
      <c r="L105" s="17"/>
      <c r="M105" s="17">
        <v>54.4668</v>
      </c>
      <c r="N105" s="17"/>
      <c r="O105" s="15"/>
      <c r="P105" s="15"/>
      <c r="Q105" s="17"/>
      <c r="R105" s="17"/>
      <c r="S105" s="17"/>
      <c r="T105" s="17"/>
      <c r="U105" s="17"/>
      <c r="V105" s="17"/>
      <c r="W105" s="17"/>
      <c r="X105" s="17"/>
      <c r="Y105" s="17"/>
      <c r="Z105" s="17"/>
    </row>
    <row r="106" ht="23.25" customHeight="1" outlineLevel="2" spans="1:26">
      <c r="A106" s="174" t="s">
        <v>48</v>
      </c>
      <c r="B106" s="15" t="s">
        <v>546</v>
      </c>
      <c r="C106" s="15" t="s">
        <v>427</v>
      </c>
      <c r="D106" s="15" t="s">
        <v>114</v>
      </c>
      <c r="E106" s="15" t="s">
        <v>115</v>
      </c>
      <c r="F106" s="15" t="s">
        <v>436</v>
      </c>
      <c r="G106" s="15" t="s">
        <v>437</v>
      </c>
      <c r="H106" s="17">
        <v>15.936</v>
      </c>
      <c r="I106" s="17">
        <v>15.936</v>
      </c>
      <c r="J106" s="17"/>
      <c r="K106" s="17"/>
      <c r="L106" s="17"/>
      <c r="M106" s="17">
        <v>15.936</v>
      </c>
      <c r="N106" s="17"/>
      <c r="O106" s="15"/>
      <c r="P106" s="15"/>
      <c r="Q106" s="17"/>
      <c r="R106" s="17"/>
      <c r="S106" s="17"/>
      <c r="T106" s="17"/>
      <c r="U106" s="17"/>
      <c r="V106" s="17"/>
      <c r="W106" s="17"/>
      <c r="X106" s="17"/>
      <c r="Y106" s="17"/>
      <c r="Z106" s="17"/>
    </row>
    <row r="107" ht="23.25" customHeight="1" outlineLevel="2" spans="1:26">
      <c r="A107" s="174" t="s">
        <v>48</v>
      </c>
      <c r="B107" s="15" t="s">
        <v>547</v>
      </c>
      <c r="C107" s="15" t="s">
        <v>435</v>
      </c>
      <c r="D107" s="15" t="s">
        <v>114</v>
      </c>
      <c r="E107" s="15" t="s">
        <v>115</v>
      </c>
      <c r="F107" s="15" t="s">
        <v>436</v>
      </c>
      <c r="G107" s="15" t="s">
        <v>437</v>
      </c>
      <c r="H107" s="17">
        <v>28.8</v>
      </c>
      <c r="I107" s="17">
        <v>28.8</v>
      </c>
      <c r="J107" s="17"/>
      <c r="K107" s="17"/>
      <c r="L107" s="17"/>
      <c r="M107" s="17">
        <v>28.8</v>
      </c>
      <c r="N107" s="17"/>
      <c r="O107" s="15"/>
      <c r="P107" s="15"/>
      <c r="Q107" s="17"/>
      <c r="R107" s="17"/>
      <c r="S107" s="17"/>
      <c r="T107" s="17"/>
      <c r="U107" s="17"/>
      <c r="V107" s="17"/>
      <c r="W107" s="17"/>
      <c r="X107" s="17"/>
      <c r="Y107" s="17"/>
      <c r="Z107" s="17"/>
    </row>
    <row r="108" ht="23.25" customHeight="1" outlineLevel="2" spans="1:26">
      <c r="A108" s="174" t="s">
        <v>48</v>
      </c>
      <c r="B108" s="15" t="s">
        <v>548</v>
      </c>
      <c r="C108" s="15" t="s">
        <v>439</v>
      </c>
      <c r="D108" s="15" t="s">
        <v>70</v>
      </c>
      <c r="E108" s="15" t="s">
        <v>71</v>
      </c>
      <c r="F108" s="15" t="s">
        <v>440</v>
      </c>
      <c r="G108" s="15" t="s">
        <v>441</v>
      </c>
      <c r="H108" s="17">
        <v>28.395105</v>
      </c>
      <c r="I108" s="17">
        <v>28.395105</v>
      </c>
      <c r="J108" s="17"/>
      <c r="K108" s="17"/>
      <c r="L108" s="17"/>
      <c r="M108" s="17">
        <v>28.395105</v>
      </c>
      <c r="N108" s="17"/>
      <c r="O108" s="15"/>
      <c r="P108" s="15"/>
      <c r="Q108" s="17"/>
      <c r="R108" s="17"/>
      <c r="S108" s="17"/>
      <c r="T108" s="17"/>
      <c r="U108" s="17"/>
      <c r="V108" s="17"/>
      <c r="W108" s="17"/>
      <c r="X108" s="17"/>
      <c r="Y108" s="17"/>
      <c r="Z108" s="17"/>
    </row>
    <row r="109" ht="23.25" customHeight="1" outlineLevel="2" spans="1:26">
      <c r="A109" s="174" t="s">
        <v>48</v>
      </c>
      <c r="B109" s="15" t="s">
        <v>549</v>
      </c>
      <c r="C109" s="15" t="s">
        <v>443</v>
      </c>
      <c r="D109" s="15" t="s">
        <v>85</v>
      </c>
      <c r="E109" s="15" t="s">
        <v>86</v>
      </c>
      <c r="F109" s="15" t="s">
        <v>444</v>
      </c>
      <c r="G109" s="15" t="s">
        <v>445</v>
      </c>
      <c r="H109" s="17">
        <v>10.45141</v>
      </c>
      <c r="I109" s="17">
        <v>10.45141</v>
      </c>
      <c r="J109" s="17"/>
      <c r="K109" s="17"/>
      <c r="L109" s="17"/>
      <c r="M109" s="17">
        <v>10.45141</v>
      </c>
      <c r="N109" s="17"/>
      <c r="O109" s="15"/>
      <c r="P109" s="15"/>
      <c r="Q109" s="17"/>
      <c r="R109" s="17"/>
      <c r="S109" s="17"/>
      <c r="T109" s="17"/>
      <c r="U109" s="17"/>
      <c r="V109" s="17"/>
      <c r="W109" s="17"/>
      <c r="X109" s="17"/>
      <c r="Y109" s="17"/>
      <c r="Z109" s="17"/>
    </row>
    <row r="110" ht="23.25" customHeight="1" outlineLevel="2" spans="1:26">
      <c r="A110" s="174" t="s">
        <v>48</v>
      </c>
      <c r="B110" s="15" t="s">
        <v>550</v>
      </c>
      <c r="C110" s="15" t="s">
        <v>447</v>
      </c>
      <c r="D110" s="15" t="s">
        <v>89</v>
      </c>
      <c r="E110" s="15" t="s">
        <v>90</v>
      </c>
      <c r="F110" s="15" t="s">
        <v>448</v>
      </c>
      <c r="G110" s="15" t="s">
        <v>449</v>
      </c>
      <c r="H110" s="17">
        <v>0.614789</v>
      </c>
      <c r="I110" s="17">
        <v>0.614789</v>
      </c>
      <c r="J110" s="17"/>
      <c r="K110" s="17"/>
      <c r="L110" s="17"/>
      <c r="M110" s="17">
        <v>0.614789</v>
      </c>
      <c r="N110" s="17"/>
      <c r="O110" s="15"/>
      <c r="P110" s="15"/>
      <c r="Q110" s="17"/>
      <c r="R110" s="17"/>
      <c r="S110" s="17"/>
      <c r="T110" s="17"/>
      <c r="U110" s="17"/>
      <c r="V110" s="17"/>
      <c r="W110" s="17"/>
      <c r="X110" s="17"/>
      <c r="Y110" s="17"/>
      <c r="Z110" s="17"/>
    </row>
    <row r="111" ht="23.25" customHeight="1" outlineLevel="2" spans="1:26">
      <c r="A111" s="174" t="s">
        <v>48</v>
      </c>
      <c r="B111" s="15" t="s">
        <v>551</v>
      </c>
      <c r="C111" s="15" t="s">
        <v>453</v>
      </c>
      <c r="D111" s="15" t="s">
        <v>78</v>
      </c>
      <c r="E111" s="15" t="s">
        <v>77</v>
      </c>
      <c r="F111" s="15" t="s">
        <v>448</v>
      </c>
      <c r="G111" s="15" t="s">
        <v>449</v>
      </c>
      <c r="H111" s="17">
        <v>1.07588</v>
      </c>
      <c r="I111" s="17">
        <v>1.07588</v>
      </c>
      <c r="J111" s="17"/>
      <c r="K111" s="17"/>
      <c r="L111" s="17"/>
      <c r="M111" s="17">
        <v>1.07588</v>
      </c>
      <c r="N111" s="17"/>
      <c r="O111" s="15"/>
      <c r="P111" s="15"/>
      <c r="Q111" s="17"/>
      <c r="R111" s="17"/>
      <c r="S111" s="17"/>
      <c r="T111" s="17"/>
      <c r="U111" s="17"/>
      <c r="V111" s="17"/>
      <c r="W111" s="17"/>
      <c r="X111" s="17"/>
      <c r="Y111" s="17"/>
      <c r="Z111" s="17"/>
    </row>
    <row r="112" ht="23.25" customHeight="1" outlineLevel="2" spans="1:26">
      <c r="A112" s="174" t="s">
        <v>48</v>
      </c>
      <c r="B112" s="15" t="s">
        <v>552</v>
      </c>
      <c r="C112" s="15" t="s">
        <v>455</v>
      </c>
      <c r="D112" s="15" t="s">
        <v>89</v>
      </c>
      <c r="E112" s="15" t="s">
        <v>90</v>
      </c>
      <c r="F112" s="15" t="s">
        <v>448</v>
      </c>
      <c r="G112" s="15" t="s">
        <v>449</v>
      </c>
      <c r="H112" s="17">
        <v>0.5054</v>
      </c>
      <c r="I112" s="17">
        <v>0.5054</v>
      </c>
      <c r="J112" s="17"/>
      <c r="K112" s="17"/>
      <c r="L112" s="17"/>
      <c r="M112" s="17">
        <v>0.5054</v>
      </c>
      <c r="N112" s="17"/>
      <c r="O112" s="15"/>
      <c r="P112" s="15"/>
      <c r="Q112" s="17"/>
      <c r="R112" s="17"/>
      <c r="S112" s="17"/>
      <c r="T112" s="17"/>
      <c r="U112" s="17"/>
      <c r="V112" s="17"/>
      <c r="W112" s="17"/>
      <c r="X112" s="17"/>
      <c r="Y112" s="17"/>
      <c r="Z112" s="17"/>
    </row>
    <row r="113" ht="23.25" customHeight="1" outlineLevel="2" spans="1:26">
      <c r="A113" s="174" t="s">
        <v>48</v>
      </c>
      <c r="B113" s="15" t="s">
        <v>553</v>
      </c>
      <c r="C113" s="15" t="s">
        <v>457</v>
      </c>
      <c r="D113" s="15" t="s">
        <v>137</v>
      </c>
      <c r="E113" s="15" t="s">
        <v>138</v>
      </c>
      <c r="F113" s="15" t="s">
        <v>458</v>
      </c>
      <c r="G113" s="15" t="s">
        <v>138</v>
      </c>
      <c r="H113" s="17">
        <v>22.678728</v>
      </c>
      <c r="I113" s="17">
        <v>22.678728</v>
      </c>
      <c r="J113" s="17"/>
      <c r="K113" s="17"/>
      <c r="L113" s="17"/>
      <c r="M113" s="17">
        <v>22.678728</v>
      </c>
      <c r="N113" s="17"/>
      <c r="O113" s="15"/>
      <c r="P113" s="15"/>
      <c r="Q113" s="17"/>
      <c r="R113" s="17"/>
      <c r="S113" s="17"/>
      <c r="T113" s="17"/>
      <c r="U113" s="17"/>
      <c r="V113" s="17"/>
      <c r="W113" s="17"/>
      <c r="X113" s="17"/>
      <c r="Y113" s="17"/>
      <c r="Z113" s="17"/>
    </row>
    <row r="114" ht="23.25" customHeight="1" outlineLevel="2" spans="1:26">
      <c r="A114" s="174" t="s">
        <v>48</v>
      </c>
      <c r="B114" s="15" t="s">
        <v>554</v>
      </c>
      <c r="C114" s="15" t="s">
        <v>465</v>
      </c>
      <c r="D114" s="15" t="s">
        <v>114</v>
      </c>
      <c r="E114" s="15" t="s">
        <v>115</v>
      </c>
      <c r="F114" s="15" t="s">
        <v>524</v>
      </c>
      <c r="G114" s="15" t="s">
        <v>525</v>
      </c>
      <c r="H114" s="17">
        <v>0.5</v>
      </c>
      <c r="I114" s="17">
        <v>0.5</v>
      </c>
      <c r="J114" s="17"/>
      <c r="K114" s="17"/>
      <c r="L114" s="17"/>
      <c r="M114" s="17">
        <v>0.5</v>
      </c>
      <c r="N114" s="17"/>
      <c r="O114" s="15"/>
      <c r="P114" s="15"/>
      <c r="Q114" s="17"/>
      <c r="R114" s="17"/>
      <c r="S114" s="17"/>
      <c r="T114" s="17"/>
      <c r="U114" s="17"/>
      <c r="V114" s="17"/>
      <c r="W114" s="17"/>
      <c r="X114" s="17"/>
      <c r="Y114" s="17"/>
      <c r="Z114" s="17"/>
    </row>
    <row r="115" ht="23.25" customHeight="1" outlineLevel="2" spans="1:26">
      <c r="A115" s="174" t="s">
        <v>48</v>
      </c>
      <c r="B115" s="15" t="s">
        <v>554</v>
      </c>
      <c r="C115" s="15" t="s">
        <v>465</v>
      </c>
      <c r="D115" s="15" t="s">
        <v>114</v>
      </c>
      <c r="E115" s="15" t="s">
        <v>115</v>
      </c>
      <c r="F115" s="15" t="s">
        <v>522</v>
      </c>
      <c r="G115" s="15" t="s">
        <v>523</v>
      </c>
      <c r="H115" s="17">
        <v>0.2</v>
      </c>
      <c r="I115" s="17">
        <v>0.2</v>
      </c>
      <c r="J115" s="17"/>
      <c r="K115" s="17"/>
      <c r="L115" s="17"/>
      <c r="M115" s="17">
        <v>0.2</v>
      </c>
      <c r="N115" s="17"/>
      <c r="O115" s="15"/>
      <c r="P115" s="15"/>
      <c r="Q115" s="17"/>
      <c r="R115" s="17"/>
      <c r="S115" s="17"/>
      <c r="T115" s="17"/>
      <c r="U115" s="17"/>
      <c r="V115" s="17"/>
      <c r="W115" s="17"/>
      <c r="X115" s="17"/>
      <c r="Y115" s="17"/>
      <c r="Z115" s="17"/>
    </row>
    <row r="116" ht="23.25" customHeight="1" outlineLevel="2" spans="1:26">
      <c r="A116" s="174" t="s">
        <v>48</v>
      </c>
      <c r="B116" s="15" t="s">
        <v>554</v>
      </c>
      <c r="C116" s="15" t="s">
        <v>465</v>
      </c>
      <c r="D116" s="15" t="s">
        <v>114</v>
      </c>
      <c r="E116" s="15" t="s">
        <v>115</v>
      </c>
      <c r="F116" s="15" t="s">
        <v>555</v>
      </c>
      <c r="G116" s="15" t="s">
        <v>556</v>
      </c>
      <c r="H116" s="17">
        <v>2.6</v>
      </c>
      <c r="I116" s="17">
        <v>2.6</v>
      </c>
      <c r="J116" s="17"/>
      <c r="K116" s="17"/>
      <c r="L116" s="17"/>
      <c r="M116" s="17">
        <v>2.6</v>
      </c>
      <c r="N116" s="17"/>
      <c r="O116" s="15"/>
      <c r="P116" s="15"/>
      <c r="Q116" s="17"/>
      <c r="R116" s="17"/>
      <c r="S116" s="17"/>
      <c r="T116" s="17"/>
      <c r="U116" s="17"/>
      <c r="V116" s="17"/>
      <c r="W116" s="17"/>
      <c r="X116" s="17"/>
      <c r="Y116" s="17"/>
      <c r="Z116" s="17"/>
    </row>
    <row r="117" ht="23.25" customHeight="1" outlineLevel="2" spans="1:26">
      <c r="A117" s="174" t="s">
        <v>48</v>
      </c>
      <c r="B117" s="15" t="s">
        <v>554</v>
      </c>
      <c r="C117" s="15" t="s">
        <v>465</v>
      </c>
      <c r="D117" s="15" t="s">
        <v>114</v>
      </c>
      <c r="E117" s="15" t="s">
        <v>115</v>
      </c>
      <c r="F117" s="15" t="s">
        <v>466</v>
      </c>
      <c r="G117" s="15" t="s">
        <v>467</v>
      </c>
      <c r="H117" s="17">
        <v>8.1</v>
      </c>
      <c r="I117" s="17">
        <v>8.1</v>
      </c>
      <c r="J117" s="17"/>
      <c r="K117" s="17"/>
      <c r="L117" s="17"/>
      <c r="M117" s="17">
        <v>8.1</v>
      </c>
      <c r="N117" s="17"/>
      <c r="O117" s="15"/>
      <c r="P117" s="15"/>
      <c r="Q117" s="17"/>
      <c r="R117" s="17"/>
      <c r="S117" s="17"/>
      <c r="T117" s="17"/>
      <c r="U117" s="17"/>
      <c r="V117" s="17"/>
      <c r="W117" s="17"/>
      <c r="X117" s="17"/>
      <c r="Y117" s="17"/>
      <c r="Z117" s="17"/>
    </row>
    <row r="118" ht="23.25" customHeight="1" outlineLevel="2" spans="1:26">
      <c r="A118" s="174" t="s">
        <v>48</v>
      </c>
      <c r="B118" s="15" t="s">
        <v>554</v>
      </c>
      <c r="C118" s="15" t="s">
        <v>465</v>
      </c>
      <c r="D118" s="15" t="s">
        <v>114</v>
      </c>
      <c r="E118" s="15" t="s">
        <v>115</v>
      </c>
      <c r="F118" s="15" t="s">
        <v>470</v>
      </c>
      <c r="G118" s="15" t="s">
        <v>471</v>
      </c>
      <c r="H118" s="17">
        <v>0.9462</v>
      </c>
      <c r="I118" s="17">
        <v>0.9462</v>
      </c>
      <c r="J118" s="17"/>
      <c r="K118" s="17"/>
      <c r="L118" s="17"/>
      <c r="M118" s="17">
        <v>0.9462</v>
      </c>
      <c r="N118" s="17"/>
      <c r="O118" s="15"/>
      <c r="P118" s="15"/>
      <c r="Q118" s="17"/>
      <c r="R118" s="17"/>
      <c r="S118" s="17"/>
      <c r="T118" s="17"/>
      <c r="U118" s="17"/>
      <c r="V118" s="17"/>
      <c r="W118" s="17"/>
      <c r="X118" s="17"/>
      <c r="Y118" s="17"/>
      <c r="Z118" s="17"/>
    </row>
    <row r="119" ht="23.25" customHeight="1" outlineLevel="2" spans="1:26">
      <c r="A119" s="174" t="s">
        <v>48</v>
      </c>
      <c r="B119" s="15" t="s">
        <v>557</v>
      </c>
      <c r="C119" s="15" t="s">
        <v>473</v>
      </c>
      <c r="D119" s="15" t="s">
        <v>68</v>
      </c>
      <c r="E119" s="15" t="s">
        <v>69</v>
      </c>
      <c r="F119" s="15" t="s">
        <v>470</v>
      </c>
      <c r="G119" s="15" t="s">
        <v>471</v>
      </c>
      <c r="H119" s="17">
        <v>0.138895</v>
      </c>
      <c r="I119" s="17">
        <v>0.138895</v>
      </c>
      <c r="J119" s="17"/>
      <c r="K119" s="17"/>
      <c r="L119" s="17"/>
      <c r="M119" s="17">
        <v>0.138895</v>
      </c>
      <c r="N119" s="17"/>
      <c r="O119" s="15"/>
      <c r="P119" s="15"/>
      <c r="Q119" s="17"/>
      <c r="R119" s="17"/>
      <c r="S119" s="17"/>
      <c r="T119" s="17"/>
      <c r="U119" s="17"/>
      <c r="V119" s="17"/>
      <c r="W119" s="17"/>
      <c r="X119" s="17"/>
      <c r="Y119" s="17"/>
      <c r="Z119" s="17"/>
    </row>
    <row r="120" ht="23.25" customHeight="1" outlineLevel="2" spans="1:26">
      <c r="A120" s="174" t="s">
        <v>48</v>
      </c>
      <c r="B120" s="15" t="s">
        <v>558</v>
      </c>
      <c r="C120" s="15" t="s">
        <v>478</v>
      </c>
      <c r="D120" s="15" t="s">
        <v>114</v>
      </c>
      <c r="E120" s="15" t="s">
        <v>115</v>
      </c>
      <c r="F120" s="15" t="s">
        <v>479</v>
      </c>
      <c r="G120" s="15" t="s">
        <v>478</v>
      </c>
      <c r="H120" s="17">
        <v>1.249416</v>
      </c>
      <c r="I120" s="17">
        <v>1.249416</v>
      </c>
      <c r="J120" s="17"/>
      <c r="K120" s="17"/>
      <c r="L120" s="17"/>
      <c r="M120" s="17">
        <v>1.249416</v>
      </c>
      <c r="N120" s="17"/>
      <c r="O120" s="15"/>
      <c r="P120" s="15"/>
      <c r="Q120" s="17"/>
      <c r="R120" s="17"/>
      <c r="S120" s="17"/>
      <c r="T120" s="17"/>
      <c r="U120" s="17"/>
      <c r="V120" s="17"/>
      <c r="W120" s="17"/>
      <c r="X120" s="17"/>
      <c r="Y120" s="17"/>
      <c r="Z120" s="17"/>
    </row>
    <row r="121" ht="23.25" customHeight="1" outlineLevel="2" spans="1:26">
      <c r="A121" s="174" t="s">
        <v>48</v>
      </c>
      <c r="B121" s="15" t="s">
        <v>559</v>
      </c>
      <c r="C121" s="15" t="s">
        <v>481</v>
      </c>
      <c r="D121" s="15" t="s">
        <v>114</v>
      </c>
      <c r="E121" s="15" t="s">
        <v>115</v>
      </c>
      <c r="F121" s="15" t="s">
        <v>482</v>
      </c>
      <c r="G121" s="15" t="s">
        <v>481</v>
      </c>
      <c r="H121" s="17">
        <v>3.093416</v>
      </c>
      <c r="I121" s="17">
        <v>3.093416</v>
      </c>
      <c r="J121" s="17"/>
      <c r="K121" s="17"/>
      <c r="L121" s="17"/>
      <c r="M121" s="17">
        <v>3.093416</v>
      </c>
      <c r="N121" s="17"/>
      <c r="O121" s="15"/>
      <c r="P121" s="15"/>
      <c r="Q121" s="17"/>
      <c r="R121" s="17"/>
      <c r="S121" s="17"/>
      <c r="T121" s="17"/>
      <c r="U121" s="17"/>
      <c r="V121" s="17"/>
      <c r="W121" s="17"/>
      <c r="X121" s="17"/>
      <c r="Y121" s="17"/>
      <c r="Z121" s="17"/>
    </row>
    <row r="122" ht="23.25" customHeight="1" outlineLevel="2" spans="1:26">
      <c r="A122" s="174" t="s">
        <v>48</v>
      </c>
      <c r="B122" s="15" t="s">
        <v>559</v>
      </c>
      <c r="C122" s="15" t="s">
        <v>481</v>
      </c>
      <c r="D122" s="15" t="s">
        <v>68</v>
      </c>
      <c r="E122" s="15" t="s">
        <v>69</v>
      </c>
      <c r="F122" s="15" t="s">
        <v>482</v>
      </c>
      <c r="G122" s="15" t="s">
        <v>481</v>
      </c>
      <c r="H122" s="17">
        <v>0.454295</v>
      </c>
      <c r="I122" s="17">
        <v>0.454295</v>
      </c>
      <c r="J122" s="17"/>
      <c r="K122" s="17"/>
      <c r="L122" s="17"/>
      <c r="M122" s="17">
        <v>0.454295</v>
      </c>
      <c r="N122" s="17"/>
      <c r="O122" s="15"/>
      <c r="P122" s="15"/>
      <c r="Q122" s="17"/>
      <c r="R122" s="17"/>
      <c r="S122" s="17"/>
      <c r="T122" s="17"/>
      <c r="U122" s="17"/>
      <c r="V122" s="17"/>
      <c r="W122" s="17"/>
      <c r="X122" s="17"/>
      <c r="Y122" s="17"/>
      <c r="Z122" s="17"/>
    </row>
    <row r="123" ht="23.25" customHeight="1" outlineLevel="2" spans="1:26">
      <c r="A123" s="174" t="s">
        <v>48</v>
      </c>
      <c r="B123" s="15" t="s">
        <v>560</v>
      </c>
      <c r="C123" s="15" t="s">
        <v>467</v>
      </c>
      <c r="D123" s="15" t="s">
        <v>114</v>
      </c>
      <c r="E123" s="15" t="s">
        <v>115</v>
      </c>
      <c r="F123" s="15" t="s">
        <v>466</v>
      </c>
      <c r="G123" s="15" t="s">
        <v>467</v>
      </c>
      <c r="H123" s="17">
        <v>3.44117</v>
      </c>
      <c r="I123" s="17">
        <v>3.44117</v>
      </c>
      <c r="J123" s="17"/>
      <c r="K123" s="17"/>
      <c r="L123" s="17"/>
      <c r="M123" s="17">
        <v>3.44117</v>
      </c>
      <c r="N123" s="17"/>
      <c r="O123" s="15"/>
      <c r="P123" s="15"/>
      <c r="Q123" s="17"/>
      <c r="R123" s="17"/>
      <c r="S123" s="17"/>
      <c r="T123" s="17"/>
      <c r="U123" s="17"/>
      <c r="V123" s="17"/>
      <c r="W123" s="17"/>
      <c r="X123" s="17"/>
      <c r="Y123" s="17"/>
      <c r="Z123" s="17"/>
    </row>
    <row r="124" ht="23.25" customHeight="1" outlineLevel="2" spans="1:26">
      <c r="A124" s="174" t="s">
        <v>48</v>
      </c>
      <c r="B124" s="15" t="s">
        <v>560</v>
      </c>
      <c r="C124" s="15" t="s">
        <v>467</v>
      </c>
      <c r="D124" s="15" t="s">
        <v>68</v>
      </c>
      <c r="E124" s="15" t="s">
        <v>69</v>
      </c>
      <c r="F124" s="15" t="s">
        <v>466</v>
      </c>
      <c r="G124" s="15" t="s">
        <v>467</v>
      </c>
      <c r="H124" s="17">
        <v>0.488069</v>
      </c>
      <c r="I124" s="17">
        <v>0.488069</v>
      </c>
      <c r="J124" s="17"/>
      <c r="K124" s="17"/>
      <c r="L124" s="17"/>
      <c r="M124" s="17">
        <v>0.488069</v>
      </c>
      <c r="N124" s="17"/>
      <c r="O124" s="15"/>
      <c r="P124" s="15"/>
      <c r="Q124" s="17"/>
      <c r="R124" s="17"/>
      <c r="S124" s="17"/>
      <c r="T124" s="17"/>
      <c r="U124" s="17"/>
      <c r="V124" s="17"/>
      <c r="W124" s="17"/>
      <c r="X124" s="17"/>
      <c r="Y124" s="17"/>
      <c r="Z124" s="17"/>
    </row>
    <row r="125" ht="17.25" customHeight="1" spans="1:26">
      <c r="A125" s="180" t="s">
        <v>147</v>
      </c>
      <c r="B125" s="181"/>
      <c r="C125" s="181"/>
      <c r="D125" s="181"/>
      <c r="E125" s="181"/>
      <c r="F125" s="181"/>
      <c r="G125" s="182"/>
      <c r="H125" s="17">
        <v>4711.343636</v>
      </c>
      <c r="I125" s="17">
        <v>4711.343636</v>
      </c>
      <c r="J125" s="17"/>
      <c r="K125" s="17"/>
      <c r="L125" s="17"/>
      <c r="M125" s="17">
        <v>4711.343636</v>
      </c>
      <c r="N125" s="17"/>
      <c r="O125" s="17"/>
      <c r="P125" s="17"/>
      <c r="Q125" s="17"/>
      <c r="R125" s="17"/>
      <c r="S125" s="17"/>
      <c r="T125" s="17"/>
      <c r="U125" s="17"/>
      <c r="V125" s="17"/>
      <c r="W125" s="17"/>
      <c r="X125" s="17"/>
      <c r="Y125" s="17"/>
      <c r="Z125" s="17"/>
    </row>
  </sheetData>
  <mergeCells count="32">
    <mergeCell ref="A2:Z2"/>
    <mergeCell ref="A3:G3"/>
    <mergeCell ref="H4:Z4"/>
    <mergeCell ref="I5:P5"/>
    <mergeCell ref="Q5:S5"/>
    <mergeCell ref="U5:Z5"/>
    <mergeCell ref="I6:J6"/>
    <mergeCell ref="A125:G12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5"/>
  <sheetViews>
    <sheetView topLeftCell="A126" workbookViewId="0">
      <selection activeCell="G150" sqref="G150"/>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9" max="19" width="10.2833333333333" customWidth="1"/>
    <col min="20" max="21" width="11.85" customWidth="1"/>
    <col min="22" max="22" width="11.7" customWidth="1"/>
    <col min="23" max="23" width="10.2833333333333" customWidth="1"/>
  </cols>
  <sheetData>
    <row r="1" ht="13.5" customHeight="1" spans="2:23">
      <c r="B1" s="155"/>
      <c r="E1" s="1"/>
      <c r="F1" s="1"/>
      <c r="G1" s="1"/>
      <c r="H1" s="1"/>
      <c r="U1" s="155"/>
      <c r="W1" s="159" t="s">
        <v>561</v>
      </c>
    </row>
    <row r="2" ht="27.75" customHeight="1" spans="1:23">
      <c r="A2" s="3" t="s">
        <v>562</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"单位名称："&amp;"曲靖市林业和草原局"</f>
        <v>单位名称：曲靖市林业和草原局</v>
      </c>
      <c r="B3" s="5"/>
      <c r="C3" s="5"/>
      <c r="D3" s="5"/>
      <c r="E3" s="5"/>
      <c r="F3" s="5"/>
      <c r="G3" s="5"/>
      <c r="H3" s="5"/>
      <c r="I3" s="6"/>
      <c r="J3" s="6"/>
      <c r="K3" s="6"/>
      <c r="L3" s="6"/>
      <c r="M3" s="6"/>
      <c r="N3" s="6"/>
      <c r="O3" s="6"/>
      <c r="P3" s="6"/>
      <c r="Q3" s="6"/>
      <c r="U3" s="155"/>
      <c r="W3" s="310" t="s">
        <v>2</v>
      </c>
    </row>
    <row r="4" ht="21.75" customHeight="1" spans="1:23">
      <c r="A4" s="8" t="s">
        <v>563</v>
      </c>
      <c r="B4" s="9" t="s">
        <v>405</v>
      </c>
      <c r="C4" s="8" t="s">
        <v>406</v>
      </c>
      <c r="D4" s="8" t="s">
        <v>404</v>
      </c>
      <c r="E4" s="9" t="s">
        <v>407</v>
      </c>
      <c r="F4" s="9" t="s">
        <v>408</v>
      </c>
      <c r="G4" s="9" t="s">
        <v>564</v>
      </c>
      <c r="H4" s="9" t="s">
        <v>565</v>
      </c>
      <c r="I4" s="10" t="s">
        <v>29</v>
      </c>
      <c r="J4" s="10" t="s">
        <v>566</v>
      </c>
      <c r="K4" s="10"/>
      <c r="L4" s="10"/>
      <c r="M4" s="10"/>
      <c r="N4" s="10" t="s">
        <v>413</v>
      </c>
      <c r="O4" s="10"/>
      <c r="P4" s="10"/>
      <c r="Q4" s="9" t="s">
        <v>35</v>
      </c>
      <c r="R4" s="10" t="s">
        <v>36</v>
      </c>
      <c r="S4" s="10"/>
      <c r="T4" s="10"/>
      <c r="U4" s="10"/>
      <c r="V4" s="10"/>
      <c r="W4" s="10"/>
    </row>
    <row r="5" ht="21.75" customHeight="1" spans="1:23">
      <c r="A5" s="8"/>
      <c r="B5" s="10"/>
      <c r="C5" s="8"/>
      <c r="D5" s="8"/>
      <c r="E5" s="156"/>
      <c r="F5" s="156"/>
      <c r="G5" s="156"/>
      <c r="H5" s="156"/>
      <c r="I5" s="10"/>
      <c r="J5" s="157" t="s">
        <v>32</v>
      </c>
      <c r="K5" s="10"/>
      <c r="L5" s="9" t="s">
        <v>33</v>
      </c>
      <c r="M5" s="9" t="s">
        <v>34</v>
      </c>
      <c r="N5" s="9" t="s">
        <v>32</v>
      </c>
      <c r="O5" s="9" t="s">
        <v>33</v>
      </c>
      <c r="P5" s="9" t="s">
        <v>34</v>
      </c>
      <c r="Q5" s="156"/>
      <c r="R5" s="9" t="s">
        <v>31</v>
      </c>
      <c r="S5" s="9" t="s">
        <v>37</v>
      </c>
      <c r="T5" s="9" t="s">
        <v>420</v>
      </c>
      <c r="U5" s="9" t="s">
        <v>39</v>
      </c>
      <c r="V5" s="9" t="s">
        <v>40</v>
      </c>
      <c r="W5" s="9" t="s">
        <v>41</v>
      </c>
    </row>
    <row r="6" ht="21" customHeight="1" spans="1:23">
      <c r="A6" s="10"/>
      <c r="B6" s="10"/>
      <c r="C6" s="10"/>
      <c r="D6" s="10"/>
      <c r="E6" s="10"/>
      <c r="F6" s="10"/>
      <c r="G6" s="10"/>
      <c r="H6" s="10"/>
      <c r="I6" s="10"/>
      <c r="J6" s="158" t="s">
        <v>31</v>
      </c>
      <c r="K6" s="10"/>
      <c r="L6" s="10"/>
      <c r="M6" s="10"/>
      <c r="N6" s="10"/>
      <c r="O6" s="10"/>
      <c r="P6" s="10"/>
      <c r="Q6" s="10"/>
      <c r="R6" s="10"/>
      <c r="S6" s="10"/>
      <c r="T6" s="10"/>
      <c r="U6" s="10"/>
      <c r="V6" s="10"/>
      <c r="W6" s="10"/>
    </row>
    <row r="7" ht="39.75" customHeight="1" spans="1:23">
      <c r="A7" s="8"/>
      <c r="B7" s="10"/>
      <c r="C7" s="8"/>
      <c r="D7" s="8"/>
      <c r="E7" s="9"/>
      <c r="F7" s="9"/>
      <c r="G7" s="9"/>
      <c r="H7" s="9"/>
      <c r="I7" s="10"/>
      <c r="J7" s="48" t="s">
        <v>31</v>
      </c>
      <c r="K7" s="48" t="s">
        <v>567</v>
      </c>
      <c r="L7" s="9"/>
      <c r="M7" s="9"/>
      <c r="N7" s="9"/>
      <c r="O7" s="9"/>
      <c r="P7" s="9"/>
      <c r="Q7" s="9"/>
      <c r="R7" s="9"/>
      <c r="S7" s="9"/>
      <c r="T7" s="9"/>
      <c r="U7" s="10"/>
      <c r="V7" s="9"/>
      <c r="W7" s="9"/>
    </row>
    <row r="8" ht="15" customHeight="1" spans="1:23">
      <c r="A8" s="13">
        <v>1</v>
      </c>
      <c r="B8" s="13">
        <v>2</v>
      </c>
      <c r="C8" s="13">
        <v>3</v>
      </c>
      <c r="D8" s="13">
        <v>4</v>
      </c>
      <c r="E8" s="13">
        <v>5</v>
      </c>
      <c r="F8" s="13">
        <v>6</v>
      </c>
      <c r="G8" s="13">
        <v>7</v>
      </c>
      <c r="H8" s="13">
        <v>8</v>
      </c>
      <c r="I8" s="13">
        <v>9</v>
      </c>
      <c r="J8" s="13">
        <v>10</v>
      </c>
      <c r="K8" s="13">
        <v>11</v>
      </c>
      <c r="L8" s="14">
        <v>12</v>
      </c>
      <c r="M8" s="14">
        <v>13</v>
      </c>
      <c r="N8" s="14">
        <v>14</v>
      </c>
      <c r="O8" s="14">
        <v>15</v>
      </c>
      <c r="P8" s="14">
        <v>16</v>
      </c>
      <c r="Q8" s="14">
        <v>17</v>
      </c>
      <c r="R8" s="14">
        <v>18</v>
      </c>
      <c r="S8" s="14">
        <v>19</v>
      </c>
      <c r="T8" s="14">
        <v>20</v>
      </c>
      <c r="U8" s="13">
        <v>21</v>
      </c>
      <c r="V8" s="13">
        <v>22</v>
      </c>
      <c r="W8" s="13">
        <v>23</v>
      </c>
    </row>
    <row r="9" ht="21" customHeight="1" spans="1:23">
      <c r="A9" s="16"/>
      <c r="B9" s="16"/>
      <c r="C9" s="15" t="s">
        <v>568</v>
      </c>
      <c r="D9" s="16"/>
      <c r="E9" s="16"/>
      <c r="F9" s="16"/>
      <c r="G9" s="16"/>
      <c r="H9" s="16"/>
      <c r="I9" s="17">
        <v>60</v>
      </c>
      <c r="J9" s="17">
        <v>60</v>
      </c>
      <c r="K9" s="17">
        <v>60</v>
      </c>
      <c r="L9" s="17"/>
      <c r="M9" s="17"/>
      <c r="N9" s="17"/>
      <c r="O9" s="17"/>
      <c r="P9" s="17"/>
      <c r="Q9" s="17"/>
      <c r="R9" s="17"/>
      <c r="S9" s="17"/>
      <c r="T9" s="17"/>
      <c r="U9" s="17"/>
      <c r="V9" s="17"/>
      <c r="W9" s="17"/>
    </row>
    <row r="10" ht="23.25" customHeight="1" spans="1:23">
      <c r="A10" s="15" t="s">
        <v>569</v>
      </c>
      <c r="B10" s="15" t="s">
        <v>570</v>
      </c>
      <c r="C10" s="15" t="s">
        <v>568</v>
      </c>
      <c r="D10" s="15" t="s">
        <v>43</v>
      </c>
      <c r="E10" s="15" t="s">
        <v>116</v>
      </c>
      <c r="F10" s="15" t="s">
        <v>117</v>
      </c>
      <c r="G10" s="15" t="s">
        <v>539</v>
      </c>
      <c r="H10" s="15" t="s">
        <v>540</v>
      </c>
      <c r="I10" s="17">
        <v>60</v>
      </c>
      <c r="J10" s="17">
        <v>60</v>
      </c>
      <c r="K10" s="17">
        <v>60</v>
      </c>
      <c r="L10" s="17"/>
      <c r="M10" s="17"/>
      <c r="N10" s="17"/>
      <c r="O10" s="17"/>
      <c r="P10" s="17"/>
      <c r="Q10" s="17"/>
      <c r="R10" s="17"/>
      <c r="S10" s="17"/>
      <c r="T10" s="17"/>
      <c r="U10" s="17"/>
      <c r="V10" s="17"/>
      <c r="W10" s="17"/>
    </row>
    <row r="11" ht="23.25" customHeight="1" spans="1:23">
      <c r="A11" s="15"/>
      <c r="B11" s="15"/>
      <c r="C11" s="15" t="s">
        <v>571</v>
      </c>
      <c r="D11" s="15"/>
      <c r="E11" s="15"/>
      <c r="F11" s="15"/>
      <c r="G11" s="15"/>
      <c r="H11" s="15"/>
      <c r="I11" s="17">
        <v>500</v>
      </c>
      <c r="J11" s="17">
        <v>500</v>
      </c>
      <c r="K11" s="17">
        <v>500</v>
      </c>
      <c r="L11" s="17"/>
      <c r="M11" s="17"/>
      <c r="N11" s="17"/>
      <c r="O11" s="17"/>
      <c r="P11" s="15"/>
      <c r="Q11" s="17"/>
      <c r="R11" s="17"/>
      <c r="S11" s="17"/>
      <c r="T11" s="17"/>
      <c r="U11" s="17"/>
      <c r="V11" s="17"/>
      <c r="W11" s="17"/>
    </row>
    <row r="12" ht="23.25" customHeight="1" spans="1:23">
      <c r="A12" s="15" t="s">
        <v>569</v>
      </c>
      <c r="B12" s="15" t="s">
        <v>572</v>
      </c>
      <c r="C12" s="15" t="s">
        <v>571</v>
      </c>
      <c r="D12" s="15" t="s">
        <v>43</v>
      </c>
      <c r="E12" s="15" t="s">
        <v>107</v>
      </c>
      <c r="F12" s="15" t="s">
        <v>106</v>
      </c>
      <c r="G12" s="15" t="s">
        <v>573</v>
      </c>
      <c r="H12" s="15" t="s">
        <v>61</v>
      </c>
      <c r="I12" s="17">
        <v>50</v>
      </c>
      <c r="J12" s="17">
        <v>50</v>
      </c>
      <c r="K12" s="17">
        <v>50</v>
      </c>
      <c r="L12" s="17"/>
      <c r="M12" s="17"/>
      <c r="N12" s="17"/>
      <c r="O12" s="17"/>
      <c r="P12" s="15"/>
      <c r="Q12" s="17"/>
      <c r="R12" s="17"/>
      <c r="S12" s="17"/>
      <c r="T12" s="17"/>
      <c r="U12" s="17"/>
      <c r="V12" s="17"/>
      <c r="W12" s="17"/>
    </row>
    <row r="13" ht="23.25" customHeight="1" spans="1:23">
      <c r="A13" s="15" t="s">
        <v>569</v>
      </c>
      <c r="B13" s="15" t="s">
        <v>572</v>
      </c>
      <c r="C13" s="15" t="s">
        <v>571</v>
      </c>
      <c r="D13" s="15" t="s">
        <v>43</v>
      </c>
      <c r="E13" s="15" t="s">
        <v>107</v>
      </c>
      <c r="F13" s="15" t="s">
        <v>106</v>
      </c>
      <c r="G13" s="15" t="s">
        <v>573</v>
      </c>
      <c r="H13" s="15" t="s">
        <v>61</v>
      </c>
      <c r="I13" s="17">
        <v>50</v>
      </c>
      <c r="J13" s="17">
        <v>50</v>
      </c>
      <c r="K13" s="17">
        <v>50</v>
      </c>
      <c r="L13" s="17"/>
      <c r="M13" s="17"/>
      <c r="N13" s="17"/>
      <c r="O13" s="17"/>
      <c r="P13" s="15"/>
      <c r="Q13" s="17"/>
      <c r="R13" s="17"/>
      <c r="S13" s="17"/>
      <c r="T13" s="17"/>
      <c r="U13" s="17"/>
      <c r="V13" s="17"/>
      <c r="W13" s="17"/>
    </row>
    <row r="14" ht="23.25" customHeight="1" spans="1:23">
      <c r="A14" s="15" t="s">
        <v>569</v>
      </c>
      <c r="B14" s="15" t="s">
        <v>572</v>
      </c>
      <c r="C14" s="15" t="s">
        <v>571</v>
      </c>
      <c r="D14" s="15" t="s">
        <v>43</v>
      </c>
      <c r="E14" s="15" t="s">
        <v>107</v>
      </c>
      <c r="F14" s="15" t="s">
        <v>106</v>
      </c>
      <c r="G14" s="15" t="s">
        <v>573</v>
      </c>
      <c r="H14" s="15" t="s">
        <v>61</v>
      </c>
      <c r="I14" s="17">
        <v>50</v>
      </c>
      <c r="J14" s="17">
        <v>50</v>
      </c>
      <c r="K14" s="17">
        <v>50</v>
      </c>
      <c r="L14" s="17"/>
      <c r="M14" s="17"/>
      <c r="N14" s="17"/>
      <c r="O14" s="17"/>
      <c r="P14" s="15"/>
      <c r="Q14" s="17"/>
      <c r="R14" s="17"/>
      <c r="S14" s="17"/>
      <c r="T14" s="17"/>
      <c r="U14" s="17"/>
      <c r="V14" s="17"/>
      <c r="W14" s="17"/>
    </row>
    <row r="15" ht="23.25" customHeight="1" spans="1:23">
      <c r="A15" s="15" t="s">
        <v>569</v>
      </c>
      <c r="B15" s="15" t="s">
        <v>572</v>
      </c>
      <c r="C15" s="15" t="s">
        <v>571</v>
      </c>
      <c r="D15" s="15" t="s">
        <v>43</v>
      </c>
      <c r="E15" s="15" t="s">
        <v>107</v>
      </c>
      <c r="F15" s="15" t="s">
        <v>106</v>
      </c>
      <c r="G15" s="15" t="s">
        <v>573</v>
      </c>
      <c r="H15" s="15" t="s">
        <v>61</v>
      </c>
      <c r="I15" s="17">
        <v>50</v>
      </c>
      <c r="J15" s="17">
        <v>50</v>
      </c>
      <c r="K15" s="17">
        <v>50</v>
      </c>
      <c r="L15" s="17"/>
      <c r="M15" s="17"/>
      <c r="N15" s="17"/>
      <c r="O15" s="17"/>
      <c r="P15" s="15"/>
      <c r="Q15" s="17"/>
      <c r="R15" s="17"/>
      <c r="S15" s="17"/>
      <c r="T15" s="17"/>
      <c r="U15" s="17"/>
      <c r="V15" s="17"/>
      <c r="W15" s="17"/>
    </row>
    <row r="16" ht="23.25" customHeight="1" spans="1:23">
      <c r="A16" s="15" t="s">
        <v>569</v>
      </c>
      <c r="B16" s="15" t="s">
        <v>572</v>
      </c>
      <c r="C16" s="15" t="s">
        <v>571</v>
      </c>
      <c r="D16" s="15" t="s">
        <v>43</v>
      </c>
      <c r="E16" s="15" t="s">
        <v>107</v>
      </c>
      <c r="F16" s="15" t="s">
        <v>106</v>
      </c>
      <c r="G16" s="15" t="s">
        <v>573</v>
      </c>
      <c r="H16" s="15" t="s">
        <v>61</v>
      </c>
      <c r="I16" s="17">
        <v>50</v>
      </c>
      <c r="J16" s="17">
        <v>50</v>
      </c>
      <c r="K16" s="17">
        <v>50</v>
      </c>
      <c r="L16" s="17"/>
      <c r="M16" s="17"/>
      <c r="N16" s="17"/>
      <c r="O16" s="17"/>
      <c r="P16" s="15"/>
      <c r="Q16" s="17"/>
      <c r="R16" s="17"/>
      <c r="S16" s="17"/>
      <c r="T16" s="17"/>
      <c r="U16" s="17"/>
      <c r="V16" s="17"/>
      <c r="W16" s="17"/>
    </row>
    <row r="17" ht="23.25" customHeight="1" spans="1:23">
      <c r="A17" s="15" t="s">
        <v>569</v>
      </c>
      <c r="B17" s="15" t="s">
        <v>572</v>
      </c>
      <c r="C17" s="15" t="s">
        <v>571</v>
      </c>
      <c r="D17" s="15" t="s">
        <v>43</v>
      </c>
      <c r="E17" s="15" t="s">
        <v>107</v>
      </c>
      <c r="F17" s="15" t="s">
        <v>106</v>
      </c>
      <c r="G17" s="15" t="s">
        <v>573</v>
      </c>
      <c r="H17" s="15" t="s">
        <v>61</v>
      </c>
      <c r="I17" s="17">
        <v>50</v>
      </c>
      <c r="J17" s="17">
        <v>50</v>
      </c>
      <c r="K17" s="17">
        <v>50</v>
      </c>
      <c r="L17" s="17"/>
      <c r="M17" s="17"/>
      <c r="N17" s="17"/>
      <c r="O17" s="17"/>
      <c r="P17" s="15"/>
      <c r="Q17" s="17"/>
      <c r="R17" s="17"/>
      <c r="S17" s="17"/>
      <c r="T17" s="17"/>
      <c r="U17" s="17"/>
      <c r="V17" s="17"/>
      <c r="W17" s="17"/>
    </row>
    <row r="18" ht="23.25" customHeight="1" spans="1:23">
      <c r="A18" s="15" t="s">
        <v>569</v>
      </c>
      <c r="B18" s="15" t="s">
        <v>572</v>
      </c>
      <c r="C18" s="15" t="s">
        <v>571</v>
      </c>
      <c r="D18" s="15" t="s">
        <v>43</v>
      </c>
      <c r="E18" s="15" t="s">
        <v>107</v>
      </c>
      <c r="F18" s="15" t="s">
        <v>106</v>
      </c>
      <c r="G18" s="15" t="s">
        <v>573</v>
      </c>
      <c r="H18" s="15" t="s">
        <v>61</v>
      </c>
      <c r="I18" s="17">
        <v>50</v>
      </c>
      <c r="J18" s="17">
        <v>50</v>
      </c>
      <c r="K18" s="17">
        <v>50</v>
      </c>
      <c r="L18" s="17"/>
      <c r="M18" s="17"/>
      <c r="N18" s="17"/>
      <c r="O18" s="17"/>
      <c r="P18" s="15"/>
      <c r="Q18" s="17"/>
      <c r="R18" s="17"/>
      <c r="S18" s="17"/>
      <c r="T18" s="17"/>
      <c r="U18" s="17"/>
      <c r="V18" s="17"/>
      <c r="W18" s="17"/>
    </row>
    <row r="19" ht="23.25" customHeight="1" spans="1:23">
      <c r="A19" s="15" t="s">
        <v>569</v>
      </c>
      <c r="B19" s="15" t="s">
        <v>572</v>
      </c>
      <c r="C19" s="15" t="s">
        <v>571</v>
      </c>
      <c r="D19" s="15" t="s">
        <v>43</v>
      </c>
      <c r="E19" s="15" t="s">
        <v>107</v>
      </c>
      <c r="F19" s="15" t="s">
        <v>106</v>
      </c>
      <c r="G19" s="15" t="s">
        <v>573</v>
      </c>
      <c r="H19" s="15" t="s">
        <v>61</v>
      </c>
      <c r="I19" s="17">
        <v>50</v>
      </c>
      <c r="J19" s="17">
        <v>50</v>
      </c>
      <c r="K19" s="17">
        <v>50</v>
      </c>
      <c r="L19" s="17"/>
      <c r="M19" s="17"/>
      <c r="N19" s="17"/>
      <c r="O19" s="17"/>
      <c r="P19" s="15"/>
      <c r="Q19" s="17"/>
      <c r="R19" s="17"/>
      <c r="S19" s="17"/>
      <c r="T19" s="17"/>
      <c r="U19" s="17"/>
      <c r="V19" s="17"/>
      <c r="W19" s="17"/>
    </row>
    <row r="20" ht="23.25" customHeight="1" spans="1:23">
      <c r="A20" s="15" t="s">
        <v>569</v>
      </c>
      <c r="B20" s="15" t="s">
        <v>572</v>
      </c>
      <c r="C20" s="15" t="s">
        <v>571</v>
      </c>
      <c r="D20" s="15" t="s">
        <v>43</v>
      </c>
      <c r="E20" s="15" t="s">
        <v>107</v>
      </c>
      <c r="F20" s="15" t="s">
        <v>106</v>
      </c>
      <c r="G20" s="15" t="s">
        <v>573</v>
      </c>
      <c r="H20" s="15" t="s">
        <v>61</v>
      </c>
      <c r="I20" s="17">
        <v>50</v>
      </c>
      <c r="J20" s="17">
        <v>50</v>
      </c>
      <c r="K20" s="17">
        <v>50</v>
      </c>
      <c r="L20" s="17"/>
      <c r="M20" s="17"/>
      <c r="N20" s="17"/>
      <c r="O20" s="17"/>
      <c r="P20" s="15"/>
      <c r="Q20" s="17"/>
      <c r="R20" s="17"/>
      <c r="S20" s="17"/>
      <c r="T20" s="17"/>
      <c r="U20" s="17"/>
      <c r="V20" s="17"/>
      <c r="W20" s="17"/>
    </row>
    <row r="21" ht="23.25" customHeight="1" spans="1:23">
      <c r="A21" s="15" t="s">
        <v>569</v>
      </c>
      <c r="B21" s="15" t="s">
        <v>572</v>
      </c>
      <c r="C21" s="15" t="s">
        <v>571</v>
      </c>
      <c r="D21" s="15" t="s">
        <v>43</v>
      </c>
      <c r="E21" s="15" t="s">
        <v>107</v>
      </c>
      <c r="F21" s="15" t="s">
        <v>106</v>
      </c>
      <c r="G21" s="15" t="s">
        <v>573</v>
      </c>
      <c r="H21" s="15" t="s">
        <v>61</v>
      </c>
      <c r="I21" s="17">
        <v>50</v>
      </c>
      <c r="J21" s="17">
        <v>50</v>
      </c>
      <c r="K21" s="17">
        <v>50</v>
      </c>
      <c r="L21" s="17"/>
      <c r="M21" s="17"/>
      <c r="N21" s="17"/>
      <c r="O21" s="17"/>
      <c r="P21" s="15"/>
      <c r="Q21" s="17"/>
      <c r="R21" s="17"/>
      <c r="S21" s="17"/>
      <c r="T21" s="17"/>
      <c r="U21" s="17"/>
      <c r="V21" s="17"/>
      <c r="W21" s="17"/>
    </row>
    <row r="22" ht="23.25" customHeight="1" spans="1:23">
      <c r="A22" s="15"/>
      <c r="B22" s="15"/>
      <c r="C22" s="15" t="s">
        <v>574</v>
      </c>
      <c r="D22" s="15"/>
      <c r="E22" s="15"/>
      <c r="F22" s="15"/>
      <c r="G22" s="15"/>
      <c r="H22" s="15"/>
      <c r="I22" s="17">
        <f>J22+N22</f>
        <v>361</v>
      </c>
      <c r="J22" s="17">
        <v>275</v>
      </c>
      <c r="K22" s="17">
        <v>275</v>
      </c>
      <c r="L22" s="17"/>
      <c r="M22" s="17"/>
      <c r="N22" s="17">
        <v>86</v>
      </c>
      <c r="O22" s="17"/>
      <c r="P22" s="15"/>
      <c r="Q22" s="17"/>
      <c r="R22" s="17"/>
      <c r="S22" s="17"/>
      <c r="T22" s="17"/>
      <c r="U22" s="17"/>
      <c r="V22" s="17"/>
      <c r="W22" s="17"/>
    </row>
    <row r="23" ht="23.25" customHeight="1" spans="1:23">
      <c r="A23" s="15" t="s">
        <v>575</v>
      </c>
      <c r="B23" s="15" t="s">
        <v>576</v>
      </c>
      <c r="C23" s="15" t="s">
        <v>574</v>
      </c>
      <c r="D23" s="15" t="s">
        <v>43</v>
      </c>
      <c r="E23" s="15" t="s">
        <v>107</v>
      </c>
      <c r="F23" s="15" t="s">
        <v>106</v>
      </c>
      <c r="G23" s="15" t="s">
        <v>470</v>
      </c>
      <c r="H23" s="15" t="s">
        <v>471</v>
      </c>
      <c r="I23" s="17">
        <v>35</v>
      </c>
      <c r="J23" s="17">
        <v>35</v>
      </c>
      <c r="K23" s="17">
        <v>35</v>
      </c>
      <c r="L23" s="17"/>
      <c r="M23" s="17"/>
      <c r="N23" s="17"/>
      <c r="O23" s="17"/>
      <c r="P23" s="15"/>
      <c r="Q23" s="17"/>
      <c r="R23" s="17"/>
      <c r="S23" s="17"/>
      <c r="T23" s="17"/>
      <c r="U23" s="17"/>
      <c r="V23" s="17"/>
      <c r="W23" s="17"/>
    </row>
    <row r="24" ht="23.25" customHeight="1" spans="1:23">
      <c r="A24" s="15" t="s">
        <v>575</v>
      </c>
      <c r="B24" s="15" t="s">
        <v>576</v>
      </c>
      <c r="C24" s="15" t="s">
        <v>574</v>
      </c>
      <c r="D24" s="15" t="s">
        <v>43</v>
      </c>
      <c r="E24" s="15" t="s">
        <v>107</v>
      </c>
      <c r="F24" s="15" t="s">
        <v>106</v>
      </c>
      <c r="G24" s="15" t="s">
        <v>479</v>
      </c>
      <c r="H24" s="15" t="s">
        <v>478</v>
      </c>
      <c r="I24" s="17">
        <v>10</v>
      </c>
      <c r="J24" s="17">
        <v>10</v>
      </c>
      <c r="K24" s="17">
        <v>10</v>
      </c>
      <c r="L24" s="17"/>
      <c r="M24" s="17"/>
      <c r="N24" s="17"/>
      <c r="O24" s="17"/>
      <c r="P24" s="15"/>
      <c r="Q24" s="17"/>
      <c r="R24" s="17"/>
      <c r="S24" s="17"/>
      <c r="T24" s="17"/>
      <c r="U24" s="17"/>
      <c r="V24" s="17"/>
      <c r="W24" s="17"/>
    </row>
    <row r="25" ht="23.25" customHeight="1" spans="1:23">
      <c r="A25" s="15" t="s">
        <v>575</v>
      </c>
      <c r="B25" s="15" t="s">
        <v>576</v>
      </c>
      <c r="C25" s="15" t="s">
        <v>574</v>
      </c>
      <c r="D25" s="15" t="s">
        <v>43</v>
      </c>
      <c r="E25" s="15" t="s">
        <v>107</v>
      </c>
      <c r="F25" s="15" t="s">
        <v>106</v>
      </c>
      <c r="G25" s="15" t="s">
        <v>539</v>
      </c>
      <c r="H25" s="15" t="s">
        <v>540</v>
      </c>
      <c r="I25" s="17">
        <f>J25+N25</f>
        <v>316</v>
      </c>
      <c r="J25" s="17">
        <v>230</v>
      </c>
      <c r="K25" s="17">
        <v>230</v>
      </c>
      <c r="L25" s="17"/>
      <c r="M25" s="17"/>
      <c r="N25" s="17">
        <v>86</v>
      </c>
      <c r="O25" s="17"/>
      <c r="P25" s="15"/>
      <c r="Q25" s="17"/>
      <c r="R25" s="17"/>
      <c r="S25" s="17"/>
      <c r="T25" s="17"/>
      <c r="U25" s="17"/>
      <c r="V25" s="17"/>
      <c r="W25" s="17"/>
    </row>
    <row r="26" ht="23.25" customHeight="1" spans="1:23">
      <c r="A26" s="15"/>
      <c r="B26" s="15"/>
      <c r="C26" s="15" t="s">
        <v>577</v>
      </c>
      <c r="D26" s="15"/>
      <c r="E26" s="15"/>
      <c r="F26" s="15"/>
      <c r="G26" s="15"/>
      <c r="H26" s="15"/>
      <c r="I26" s="17">
        <v>500</v>
      </c>
      <c r="J26" s="17">
        <v>500</v>
      </c>
      <c r="K26" s="17">
        <v>500</v>
      </c>
      <c r="L26" s="17"/>
      <c r="M26" s="17"/>
      <c r="N26" s="17"/>
      <c r="O26" s="17"/>
      <c r="P26" s="15"/>
      <c r="Q26" s="17"/>
      <c r="R26" s="17"/>
      <c r="S26" s="17"/>
      <c r="T26" s="17"/>
      <c r="U26" s="17"/>
      <c r="V26" s="17"/>
      <c r="W26" s="17"/>
    </row>
    <row r="27" ht="23.25" customHeight="1" spans="1:23">
      <c r="A27" s="15" t="s">
        <v>569</v>
      </c>
      <c r="B27" s="15" t="s">
        <v>578</v>
      </c>
      <c r="C27" s="15" t="s">
        <v>577</v>
      </c>
      <c r="D27" s="15" t="s">
        <v>43</v>
      </c>
      <c r="E27" s="15" t="s">
        <v>107</v>
      </c>
      <c r="F27" s="15" t="s">
        <v>106</v>
      </c>
      <c r="G27" s="15" t="s">
        <v>539</v>
      </c>
      <c r="H27" s="15" t="s">
        <v>540</v>
      </c>
      <c r="I27" s="17">
        <v>500</v>
      </c>
      <c r="J27" s="17">
        <v>500</v>
      </c>
      <c r="K27" s="17">
        <v>500</v>
      </c>
      <c r="L27" s="17"/>
      <c r="M27" s="17"/>
      <c r="N27" s="17"/>
      <c r="O27" s="17"/>
      <c r="P27" s="15"/>
      <c r="Q27" s="17"/>
      <c r="R27" s="17"/>
      <c r="S27" s="17"/>
      <c r="T27" s="17"/>
      <c r="U27" s="17"/>
      <c r="V27" s="17"/>
      <c r="W27" s="17"/>
    </row>
    <row r="28" ht="23.25" customHeight="1" spans="1:23">
      <c r="A28" s="15"/>
      <c r="B28" s="15"/>
      <c r="C28" s="15" t="s">
        <v>579</v>
      </c>
      <c r="D28" s="15"/>
      <c r="E28" s="15"/>
      <c r="F28" s="15"/>
      <c r="G28" s="15"/>
      <c r="H28" s="15"/>
      <c r="I28" s="17">
        <f t="shared" ref="I28:I34" si="0">J28+N28</f>
        <v>434.81</v>
      </c>
      <c r="J28" s="17">
        <v>260</v>
      </c>
      <c r="K28" s="17">
        <v>260</v>
      </c>
      <c r="L28" s="17"/>
      <c r="M28" s="17"/>
      <c r="N28" s="17">
        <v>174.81</v>
      </c>
      <c r="O28" s="17"/>
      <c r="P28" s="15"/>
      <c r="Q28" s="17"/>
      <c r="R28" s="17"/>
      <c r="S28" s="17"/>
      <c r="T28" s="17"/>
      <c r="U28" s="17"/>
      <c r="V28" s="17"/>
      <c r="W28" s="17"/>
    </row>
    <row r="29" ht="23.25" customHeight="1" spans="1:23">
      <c r="A29" s="15" t="s">
        <v>569</v>
      </c>
      <c r="B29" s="15" t="s">
        <v>580</v>
      </c>
      <c r="C29" s="15" t="s">
        <v>579</v>
      </c>
      <c r="D29" s="15" t="s">
        <v>43</v>
      </c>
      <c r="E29" s="15" t="s">
        <v>124</v>
      </c>
      <c r="F29" s="15" t="s">
        <v>125</v>
      </c>
      <c r="G29" s="15" t="s">
        <v>470</v>
      </c>
      <c r="H29" s="15" t="s">
        <v>471</v>
      </c>
      <c r="I29" s="17">
        <f t="shared" si="0"/>
        <v>43.81</v>
      </c>
      <c r="J29" s="17">
        <v>39</v>
      </c>
      <c r="K29" s="17">
        <v>39</v>
      </c>
      <c r="L29" s="17"/>
      <c r="M29" s="17"/>
      <c r="N29" s="17">
        <v>4.81</v>
      </c>
      <c r="O29" s="17"/>
      <c r="P29" s="15"/>
      <c r="Q29" s="17"/>
      <c r="R29" s="17"/>
      <c r="S29" s="17"/>
      <c r="T29" s="17"/>
      <c r="U29" s="17"/>
      <c r="V29" s="17"/>
      <c r="W29" s="17"/>
    </row>
    <row r="30" ht="23.25" customHeight="1" spans="1:23">
      <c r="A30" s="15" t="s">
        <v>569</v>
      </c>
      <c r="B30" s="15" t="s">
        <v>580</v>
      </c>
      <c r="C30" s="15" t="s">
        <v>579</v>
      </c>
      <c r="D30" s="15" t="s">
        <v>43</v>
      </c>
      <c r="E30" s="15" t="s">
        <v>124</v>
      </c>
      <c r="F30" s="15" t="s">
        <v>125</v>
      </c>
      <c r="G30" s="15" t="s">
        <v>528</v>
      </c>
      <c r="H30" s="15" t="s">
        <v>529</v>
      </c>
      <c r="I30" s="17">
        <f t="shared" si="0"/>
        <v>85</v>
      </c>
      <c r="J30" s="17">
        <v>70</v>
      </c>
      <c r="K30" s="17">
        <v>70</v>
      </c>
      <c r="L30" s="17"/>
      <c r="M30" s="17"/>
      <c r="N30" s="17">
        <v>15</v>
      </c>
      <c r="O30" s="17"/>
      <c r="P30" s="15"/>
      <c r="Q30" s="17"/>
      <c r="R30" s="17"/>
      <c r="S30" s="17"/>
      <c r="T30" s="17"/>
      <c r="U30" s="17"/>
      <c r="V30" s="17"/>
      <c r="W30" s="17"/>
    </row>
    <row r="31" ht="23.25" customHeight="1" spans="1:23">
      <c r="A31" s="15" t="s">
        <v>569</v>
      </c>
      <c r="B31" s="15" t="s">
        <v>580</v>
      </c>
      <c r="C31" s="15" t="s">
        <v>579</v>
      </c>
      <c r="D31" s="15" t="s">
        <v>43</v>
      </c>
      <c r="E31" s="15" t="s">
        <v>124</v>
      </c>
      <c r="F31" s="15" t="s">
        <v>125</v>
      </c>
      <c r="G31" s="15" t="s">
        <v>479</v>
      </c>
      <c r="H31" s="15" t="s">
        <v>478</v>
      </c>
      <c r="I31" s="17">
        <f t="shared" si="0"/>
        <v>25</v>
      </c>
      <c r="J31" s="17">
        <v>20</v>
      </c>
      <c r="K31" s="17">
        <v>20</v>
      </c>
      <c r="L31" s="17"/>
      <c r="M31" s="17"/>
      <c r="N31" s="17">
        <v>5</v>
      </c>
      <c r="O31" s="17"/>
      <c r="P31" s="15"/>
      <c r="Q31" s="17"/>
      <c r="R31" s="17"/>
      <c r="S31" s="17"/>
      <c r="T31" s="17"/>
      <c r="U31" s="17"/>
      <c r="V31" s="17"/>
      <c r="W31" s="17"/>
    </row>
    <row r="32" ht="23.25" customHeight="1" spans="1:23">
      <c r="A32" s="15" t="s">
        <v>569</v>
      </c>
      <c r="B32" s="15" t="s">
        <v>580</v>
      </c>
      <c r="C32" s="15" t="s">
        <v>579</v>
      </c>
      <c r="D32" s="15" t="s">
        <v>43</v>
      </c>
      <c r="E32" s="15" t="s">
        <v>124</v>
      </c>
      <c r="F32" s="15" t="s">
        <v>125</v>
      </c>
      <c r="G32" s="15" t="s">
        <v>539</v>
      </c>
      <c r="H32" s="15" t="s">
        <v>540</v>
      </c>
      <c r="I32" s="17">
        <f t="shared" si="0"/>
        <v>256</v>
      </c>
      <c r="J32" s="17">
        <v>106</v>
      </c>
      <c r="K32" s="17">
        <v>106</v>
      </c>
      <c r="L32" s="17"/>
      <c r="M32" s="17"/>
      <c r="N32" s="17">
        <v>150</v>
      </c>
      <c r="O32" s="17"/>
      <c r="P32" s="15"/>
      <c r="Q32" s="17"/>
      <c r="R32" s="17"/>
      <c r="S32" s="17"/>
      <c r="T32" s="17"/>
      <c r="U32" s="17"/>
      <c r="V32" s="17"/>
      <c r="W32" s="17"/>
    </row>
    <row r="33" ht="23.25" customHeight="1" spans="1:23">
      <c r="A33" s="15" t="s">
        <v>569</v>
      </c>
      <c r="B33" s="15" t="s">
        <v>580</v>
      </c>
      <c r="C33" s="15" t="s">
        <v>579</v>
      </c>
      <c r="D33" s="15" t="s">
        <v>43</v>
      </c>
      <c r="E33" s="15" t="s">
        <v>124</v>
      </c>
      <c r="F33" s="15" t="s">
        <v>125</v>
      </c>
      <c r="G33" s="15" t="s">
        <v>581</v>
      </c>
      <c r="H33" s="15" t="s">
        <v>582</v>
      </c>
      <c r="I33" s="17">
        <f t="shared" si="0"/>
        <v>25</v>
      </c>
      <c r="J33" s="17">
        <v>25</v>
      </c>
      <c r="K33" s="17">
        <v>25</v>
      </c>
      <c r="L33" s="17"/>
      <c r="M33" s="17"/>
      <c r="N33" s="17"/>
      <c r="O33" s="17"/>
      <c r="P33" s="15"/>
      <c r="Q33" s="17"/>
      <c r="R33" s="17"/>
      <c r="S33" s="17"/>
      <c r="T33" s="17"/>
      <c r="U33" s="17"/>
      <c r="V33" s="17"/>
      <c r="W33" s="17"/>
    </row>
    <row r="34" ht="23.25" customHeight="1" spans="1:23">
      <c r="A34" s="15"/>
      <c r="B34" s="15"/>
      <c r="C34" s="15" t="s">
        <v>583</v>
      </c>
      <c r="D34" s="15"/>
      <c r="E34" s="15"/>
      <c r="F34" s="15"/>
      <c r="G34" s="15"/>
      <c r="H34" s="15"/>
      <c r="I34" s="17">
        <f t="shared" si="0"/>
        <v>246.97</v>
      </c>
      <c r="J34" s="17">
        <v>200</v>
      </c>
      <c r="K34" s="17">
        <v>200</v>
      </c>
      <c r="L34" s="17"/>
      <c r="M34" s="17"/>
      <c r="N34" s="17">
        <v>46.97</v>
      </c>
      <c r="O34" s="17"/>
      <c r="P34" s="15"/>
      <c r="Q34" s="17"/>
      <c r="R34" s="17"/>
      <c r="S34" s="17"/>
      <c r="T34" s="17"/>
      <c r="U34" s="17"/>
      <c r="V34" s="17"/>
      <c r="W34" s="17"/>
    </row>
    <row r="35" ht="23.25" customHeight="1" spans="1:23">
      <c r="A35" s="15" t="s">
        <v>569</v>
      </c>
      <c r="B35" s="15" t="s">
        <v>584</v>
      </c>
      <c r="C35" s="15" t="s">
        <v>583</v>
      </c>
      <c r="D35" s="15" t="s">
        <v>43</v>
      </c>
      <c r="E35" s="15" t="s">
        <v>107</v>
      </c>
      <c r="F35" s="15" t="s">
        <v>106</v>
      </c>
      <c r="G35" s="15" t="s">
        <v>470</v>
      </c>
      <c r="H35" s="15" t="s">
        <v>471</v>
      </c>
      <c r="I35" s="17">
        <v>30</v>
      </c>
      <c r="J35" s="17">
        <v>30</v>
      </c>
      <c r="K35" s="17">
        <v>30</v>
      </c>
      <c r="L35" s="17"/>
      <c r="M35" s="17"/>
      <c r="N35" s="17"/>
      <c r="O35" s="17"/>
      <c r="P35" s="15"/>
      <c r="Q35" s="17"/>
      <c r="R35" s="17"/>
      <c r="S35" s="17"/>
      <c r="T35" s="17"/>
      <c r="U35" s="17"/>
      <c r="V35" s="17"/>
      <c r="W35" s="17"/>
    </row>
    <row r="36" ht="23.25" customHeight="1" spans="1:23">
      <c r="A36" s="15" t="s">
        <v>569</v>
      </c>
      <c r="B36" s="15" t="s">
        <v>584</v>
      </c>
      <c r="C36" s="15" t="s">
        <v>583</v>
      </c>
      <c r="D36" s="15" t="s">
        <v>43</v>
      </c>
      <c r="E36" s="15" t="s">
        <v>107</v>
      </c>
      <c r="F36" s="15" t="s">
        <v>106</v>
      </c>
      <c r="G36" s="15" t="s">
        <v>479</v>
      </c>
      <c r="H36" s="15" t="s">
        <v>478</v>
      </c>
      <c r="I36" s="17">
        <v>10</v>
      </c>
      <c r="J36" s="17">
        <v>10</v>
      </c>
      <c r="K36" s="17">
        <v>10</v>
      </c>
      <c r="L36" s="17"/>
      <c r="M36" s="17"/>
      <c r="N36" s="17"/>
      <c r="O36" s="17"/>
      <c r="P36" s="15"/>
      <c r="Q36" s="17"/>
      <c r="R36" s="17"/>
      <c r="S36" s="17"/>
      <c r="T36" s="17"/>
      <c r="U36" s="17"/>
      <c r="V36" s="17"/>
      <c r="W36" s="17"/>
    </row>
    <row r="37" ht="23.25" customHeight="1" spans="1:23">
      <c r="A37" s="15" t="s">
        <v>569</v>
      </c>
      <c r="B37" s="15" t="s">
        <v>584</v>
      </c>
      <c r="C37" s="15" t="s">
        <v>583</v>
      </c>
      <c r="D37" s="15" t="s">
        <v>43</v>
      </c>
      <c r="E37" s="15" t="s">
        <v>107</v>
      </c>
      <c r="F37" s="15" t="s">
        <v>106</v>
      </c>
      <c r="G37" s="15" t="s">
        <v>539</v>
      </c>
      <c r="H37" s="15" t="s">
        <v>540</v>
      </c>
      <c r="I37" s="17">
        <f>J37+N37</f>
        <v>196.97</v>
      </c>
      <c r="J37" s="17">
        <v>150</v>
      </c>
      <c r="K37" s="17">
        <v>150</v>
      </c>
      <c r="L37" s="17"/>
      <c r="M37" s="17"/>
      <c r="N37" s="17">
        <v>46.97</v>
      </c>
      <c r="O37" s="17"/>
      <c r="P37" s="15"/>
      <c r="Q37" s="17"/>
      <c r="R37" s="17"/>
      <c r="S37" s="17"/>
      <c r="T37" s="17"/>
      <c r="U37" s="17"/>
      <c r="V37" s="17"/>
      <c r="W37" s="17"/>
    </row>
    <row r="38" ht="23.25" customHeight="1" spans="1:23">
      <c r="A38" s="15" t="s">
        <v>569</v>
      </c>
      <c r="B38" s="15" t="s">
        <v>584</v>
      </c>
      <c r="C38" s="15" t="s">
        <v>583</v>
      </c>
      <c r="D38" s="15" t="s">
        <v>43</v>
      </c>
      <c r="E38" s="15" t="s">
        <v>107</v>
      </c>
      <c r="F38" s="15" t="s">
        <v>106</v>
      </c>
      <c r="G38" s="15" t="s">
        <v>581</v>
      </c>
      <c r="H38" s="15" t="s">
        <v>582</v>
      </c>
      <c r="I38" s="17">
        <v>10</v>
      </c>
      <c r="J38" s="17">
        <v>10</v>
      </c>
      <c r="K38" s="17">
        <v>10</v>
      </c>
      <c r="L38" s="17"/>
      <c r="M38" s="17"/>
      <c r="N38" s="17"/>
      <c r="O38" s="17"/>
      <c r="P38" s="15"/>
      <c r="Q38" s="17"/>
      <c r="R38" s="17"/>
      <c r="S38" s="17"/>
      <c r="T38" s="17"/>
      <c r="U38" s="17"/>
      <c r="V38" s="17"/>
      <c r="W38" s="17"/>
    </row>
    <row r="39" ht="23.25" customHeight="1" spans="1:23">
      <c r="A39" s="15"/>
      <c r="B39" s="15"/>
      <c r="C39" s="15" t="s">
        <v>585</v>
      </c>
      <c r="D39" s="15"/>
      <c r="E39" s="15"/>
      <c r="F39" s="15"/>
      <c r="G39" s="15"/>
      <c r="H39" s="15"/>
      <c r="I39" s="17">
        <v>75</v>
      </c>
      <c r="J39" s="17">
        <v>75</v>
      </c>
      <c r="K39" s="17">
        <v>75</v>
      </c>
      <c r="L39" s="17"/>
      <c r="M39" s="17"/>
      <c r="N39" s="17"/>
      <c r="O39" s="17"/>
      <c r="P39" s="15"/>
      <c r="Q39" s="17"/>
      <c r="R39" s="17"/>
      <c r="S39" s="17"/>
      <c r="T39" s="17"/>
      <c r="U39" s="17"/>
      <c r="V39" s="17"/>
      <c r="W39" s="17"/>
    </row>
    <row r="40" ht="23.25" customHeight="1" spans="1:23">
      <c r="A40" s="15" t="s">
        <v>575</v>
      </c>
      <c r="B40" s="15" t="s">
        <v>586</v>
      </c>
      <c r="C40" s="15" t="s">
        <v>585</v>
      </c>
      <c r="D40" s="15" t="s">
        <v>43</v>
      </c>
      <c r="E40" s="15" t="s">
        <v>122</v>
      </c>
      <c r="F40" s="15" t="s">
        <v>123</v>
      </c>
      <c r="G40" s="15" t="s">
        <v>470</v>
      </c>
      <c r="H40" s="15" t="s">
        <v>471</v>
      </c>
      <c r="I40" s="17">
        <v>8</v>
      </c>
      <c r="J40" s="17">
        <v>8</v>
      </c>
      <c r="K40" s="17">
        <v>8</v>
      </c>
      <c r="L40" s="17"/>
      <c r="M40" s="17"/>
      <c r="N40" s="17"/>
      <c r="O40" s="17"/>
      <c r="P40" s="15"/>
      <c r="Q40" s="17"/>
      <c r="R40" s="17"/>
      <c r="S40" s="17"/>
      <c r="T40" s="17"/>
      <c r="U40" s="17"/>
      <c r="V40" s="17"/>
      <c r="W40" s="17"/>
    </row>
    <row r="41" ht="23.25" customHeight="1" spans="1:23">
      <c r="A41" s="15" t="s">
        <v>575</v>
      </c>
      <c r="B41" s="15" t="s">
        <v>586</v>
      </c>
      <c r="C41" s="15" t="s">
        <v>585</v>
      </c>
      <c r="D41" s="15" t="s">
        <v>43</v>
      </c>
      <c r="E41" s="15" t="s">
        <v>122</v>
      </c>
      <c r="F41" s="15" t="s">
        <v>123</v>
      </c>
      <c r="G41" s="15" t="s">
        <v>528</v>
      </c>
      <c r="H41" s="15" t="s">
        <v>529</v>
      </c>
      <c r="I41" s="17">
        <v>3</v>
      </c>
      <c r="J41" s="17">
        <v>3</v>
      </c>
      <c r="K41" s="17">
        <v>3</v>
      </c>
      <c r="L41" s="17"/>
      <c r="M41" s="17"/>
      <c r="N41" s="17"/>
      <c r="O41" s="17"/>
      <c r="P41" s="15"/>
      <c r="Q41" s="17"/>
      <c r="R41" s="17"/>
      <c r="S41" s="17"/>
      <c r="T41" s="17"/>
      <c r="U41" s="17"/>
      <c r="V41" s="17"/>
      <c r="W41" s="17"/>
    </row>
    <row r="42" ht="23.25" customHeight="1" spans="1:23">
      <c r="A42" s="15" t="s">
        <v>575</v>
      </c>
      <c r="B42" s="15" t="s">
        <v>586</v>
      </c>
      <c r="C42" s="15" t="s">
        <v>585</v>
      </c>
      <c r="D42" s="15" t="s">
        <v>43</v>
      </c>
      <c r="E42" s="15" t="s">
        <v>122</v>
      </c>
      <c r="F42" s="15" t="s">
        <v>123</v>
      </c>
      <c r="G42" s="15" t="s">
        <v>479</v>
      </c>
      <c r="H42" s="15" t="s">
        <v>478</v>
      </c>
      <c r="I42" s="17">
        <v>4</v>
      </c>
      <c r="J42" s="17">
        <v>4</v>
      </c>
      <c r="K42" s="17">
        <v>4</v>
      </c>
      <c r="L42" s="17"/>
      <c r="M42" s="17"/>
      <c r="N42" s="17"/>
      <c r="O42" s="17"/>
      <c r="P42" s="15"/>
      <c r="Q42" s="17"/>
      <c r="R42" s="17"/>
      <c r="S42" s="17"/>
      <c r="T42" s="17"/>
      <c r="U42" s="17"/>
      <c r="V42" s="17"/>
      <c r="W42" s="17"/>
    </row>
    <row r="43" ht="23.25" customHeight="1" spans="1:23">
      <c r="A43" s="15" t="s">
        <v>575</v>
      </c>
      <c r="B43" s="15" t="s">
        <v>586</v>
      </c>
      <c r="C43" s="15" t="s">
        <v>585</v>
      </c>
      <c r="D43" s="15" t="s">
        <v>43</v>
      </c>
      <c r="E43" s="15" t="s">
        <v>122</v>
      </c>
      <c r="F43" s="15" t="s">
        <v>123</v>
      </c>
      <c r="G43" s="15" t="s">
        <v>539</v>
      </c>
      <c r="H43" s="15" t="s">
        <v>540</v>
      </c>
      <c r="I43" s="17">
        <v>60</v>
      </c>
      <c r="J43" s="17">
        <v>60</v>
      </c>
      <c r="K43" s="17">
        <v>60</v>
      </c>
      <c r="L43" s="17"/>
      <c r="M43" s="17"/>
      <c r="N43" s="17"/>
      <c r="O43" s="17"/>
      <c r="P43" s="15"/>
      <c r="Q43" s="17"/>
      <c r="R43" s="17"/>
      <c r="S43" s="17"/>
      <c r="T43" s="17"/>
      <c r="U43" s="17"/>
      <c r="V43" s="17"/>
      <c r="W43" s="17"/>
    </row>
    <row r="44" ht="23.25" customHeight="1" spans="1:23">
      <c r="A44" s="15"/>
      <c r="B44" s="15"/>
      <c r="C44" s="15" t="s">
        <v>587</v>
      </c>
      <c r="D44" s="15"/>
      <c r="E44" s="15"/>
      <c r="F44" s="15"/>
      <c r="G44" s="15"/>
      <c r="H44" s="15"/>
      <c r="I44" s="17">
        <v>150</v>
      </c>
      <c r="J44" s="17">
        <v>150</v>
      </c>
      <c r="K44" s="17">
        <v>150</v>
      </c>
      <c r="L44" s="17"/>
      <c r="M44" s="17"/>
      <c r="N44" s="17"/>
      <c r="O44" s="17"/>
      <c r="P44" s="15"/>
      <c r="Q44" s="17"/>
      <c r="R44" s="17"/>
      <c r="S44" s="17"/>
      <c r="T44" s="17"/>
      <c r="U44" s="17"/>
      <c r="V44" s="17"/>
      <c r="W44" s="17"/>
    </row>
    <row r="45" ht="23.25" customHeight="1" spans="1:23">
      <c r="A45" s="15" t="s">
        <v>575</v>
      </c>
      <c r="B45" s="15" t="s">
        <v>588</v>
      </c>
      <c r="C45" s="15" t="s">
        <v>587</v>
      </c>
      <c r="D45" s="15" t="s">
        <v>43</v>
      </c>
      <c r="E45" s="15" t="s">
        <v>122</v>
      </c>
      <c r="F45" s="15" t="s">
        <v>123</v>
      </c>
      <c r="G45" s="15" t="s">
        <v>573</v>
      </c>
      <c r="H45" s="15" t="s">
        <v>61</v>
      </c>
      <c r="I45" s="17">
        <v>17</v>
      </c>
      <c r="J45" s="17">
        <v>17</v>
      </c>
      <c r="K45" s="17">
        <v>17</v>
      </c>
      <c r="L45" s="17"/>
      <c r="M45" s="17"/>
      <c r="N45" s="17"/>
      <c r="O45" s="17"/>
      <c r="P45" s="15"/>
      <c r="Q45" s="17"/>
      <c r="R45" s="17"/>
      <c r="S45" s="17"/>
      <c r="T45" s="17"/>
      <c r="U45" s="17"/>
      <c r="V45" s="17"/>
      <c r="W45" s="17"/>
    </row>
    <row r="46" ht="23.25" customHeight="1" spans="1:23">
      <c r="A46" s="15" t="s">
        <v>575</v>
      </c>
      <c r="B46" s="15" t="s">
        <v>588</v>
      </c>
      <c r="C46" s="15" t="s">
        <v>587</v>
      </c>
      <c r="D46" s="15" t="s">
        <v>43</v>
      </c>
      <c r="E46" s="15" t="s">
        <v>122</v>
      </c>
      <c r="F46" s="15" t="s">
        <v>123</v>
      </c>
      <c r="G46" s="15" t="s">
        <v>573</v>
      </c>
      <c r="H46" s="15" t="s">
        <v>61</v>
      </c>
      <c r="I46" s="17">
        <v>16</v>
      </c>
      <c r="J46" s="17">
        <v>16</v>
      </c>
      <c r="K46" s="17">
        <v>16</v>
      </c>
      <c r="L46" s="17"/>
      <c r="M46" s="17"/>
      <c r="N46" s="17"/>
      <c r="O46" s="17"/>
      <c r="P46" s="15"/>
      <c r="Q46" s="17"/>
      <c r="R46" s="17"/>
      <c r="S46" s="17"/>
      <c r="T46" s="17"/>
      <c r="U46" s="17"/>
      <c r="V46" s="17"/>
      <c r="W46" s="17"/>
    </row>
    <row r="47" ht="23.25" customHeight="1" spans="1:23">
      <c r="A47" s="15" t="s">
        <v>575</v>
      </c>
      <c r="B47" s="15" t="s">
        <v>588</v>
      </c>
      <c r="C47" s="15" t="s">
        <v>587</v>
      </c>
      <c r="D47" s="15" t="s">
        <v>43</v>
      </c>
      <c r="E47" s="15" t="s">
        <v>122</v>
      </c>
      <c r="F47" s="15" t="s">
        <v>123</v>
      </c>
      <c r="G47" s="15" t="s">
        <v>573</v>
      </c>
      <c r="H47" s="15" t="s">
        <v>61</v>
      </c>
      <c r="I47" s="17">
        <v>5</v>
      </c>
      <c r="J47" s="17">
        <v>5</v>
      </c>
      <c r="K47" s="17">
        <v>5</v>
      </c>
      <c r="L47" s="17"/>
      <c r="M47" s="17"/>
      <c r="N47" s="17"/>
      <c r="O47" s="17"/>
      <c r="P47" s="15"/>
      <c r="Q47" s="17"/>
      <c r="R47" s="17"/>
      <c r="S47" s="17"/>
      <c r="T47" s="17"/>
      <c r="U47" s="17"/>
      <c r="V47" s="17"/>
      <c r="W47" s="17"/>
    </row>
    <row r="48" ht="23.25" customHeight="1" spans="1:23">
      <c r="A48" s="15" t="s">
        <v>575</v>
      </c>
      <c r="B48" s="15" t="s">
        <v>588</v>
      </c>
      <c r="C48" s="15" t="s">
        <v>587</v>
      </c>
      <c r="D48" s="15" t="s">
        <v>43</v>
      </c>
      <c r="E48" s="15" t="s">
        <v>122</v>
      </c>
      <c r="F48" s="15" t="s">
        <v>123</v>
      </c>
      <c r="G48" s="15" t="s">
        <v>573</v>
      </c>
      <c r="H48" s="15" t="s">
        <v>61</v>
      </c>
      <c r="I48" s="17">
        <v>16</v>
      </c>
      <c r="J48" s="17">
        <v>16</v>
      </c>
      <c r="K48" s="17">
        <v>16</v>
      </c>
      <c r="L48" s="17"/>
      <c r="M48" s="17"/>
      <c r="N48" s="17"/>
      <c r="O48" s="17"/>
      <c r="P48" s="15"/>
      <c r="Q48" s="17"/>
      <c r="R48" s="17"/>
      <c r="S48" s="17"/>
      <c r="T48" s="17"/>
      <c r="U48" s="17"/>
      <c r="V48" s="17"/>
      <c r="W48" s="17"/>
    </row>
    <row r="49" ht="23.25" customHeight="1" spans="1:23">
      <c r="A49" s="15" t="s">
        <v>575</v>
      </c>
      <c r="B49" s="15" t="s">
        <v>588</v>
      </c>
      <c r="C49" s="15" t="s">
        <v>587</v>
      </c>
      <c r="D49" s="15" t="s">
        <v>43</v>
      </c>
      <c r="E49" s="15" t="s">
        <v>122</v>
      </c>
      <c r="F49" s="15" t="s">
        <v>123</v>
      </c>
      <c r="G49" s="15" t="s">
        <v>573</v>
      </c>
      <c r="H49" s="15" t="s">
        <v>61</v>
      </c>
      <c r="I49" s="17">
        <v>30</v>
      </c>
      <c r="J49" s="17">
        <v>30</v>
      </c>
      <c r="K49" s="17">
        <v>30</v>
      </c>
      <c r="L49" s="17"/>
      <c r="M49" s="17"/>
      <c r="N49" s="17"/>
      <c r="O49" s="17"/>
      <c r="P49" s="15"/>
      <c r="Q49" s="17"/>
      <c r="R49" s="17"/>
      <c r="S49" s="17"/>
      <c r="T49" s="17"/>
      <c r="U49" s="17"/>
      <c r="V49" s="17"/>
      <c r="W49" s="17"/>
    </row>
    <row r="50" ht="23.25" customHeight="1" spans="1:23">
      <c r="A50" s="15" t="s">
        <v>575</v>
      </c>
      <c r="B50" s="15" t="s">
        <v>588</v>
      </c>
      <c r="C50" s="15" t="s">
        <v>587</v>
      </c>
      <c r="D50" s="15" t="s">
        <v>43</v>
      </c>
      <c r="E50" s="15" t="s">
        <v>122</v>
      </c>
      <c r="F50" s="15" t="s">
        <v>123</v>
      </c>
      <c r="G50" s="15" t="s">
        <v>573</v>
      </c>
      <c r="H50" s="15" t="s">
        <v>61</v>
      </c>
      <c r="I50" s="17">
        <v>17</v>
      </c>
      <c r="J50" s="17">
        <v>17</v>
      </c>
      <c r="K50" s="17">
        <v>17</v>
      </c>
      <c r="L50" s="17"/>
      <c r="M50" s="17"/>
      <c r="N50" s="17"/>
      <c r="O50" s="17"/>
      <c r="P50" s="15"/>
      <c r="Q50" s="17"/>
      <c r="R50" s="17"/>
      <c r="S50" s="17"/>
      <c r="T50" s="17"/>
      <c r="U50" s="17"/>
      <c r="V50" s="17"/>
      <c r="W50" s="17"/>
    </row>
    <row r="51" ht="23.25" customHeight="1" spans="1:23">
      <c r="A51" s="15" t="s">
        <v>575</v>
      </c>
      <c r="B51" s="15" t="s">
        <v>588</v>
      </c>
      <c r="C51" s="15" t="s">
        <v>587</v>
      </c>
      <c r="D51" s="15" t="s">
        <v>43</v>
      </c>
      <c r="E51" s="15" t="s">
        <v>122</v>
      </c>
      <c r="F51" s="15" t="s">
        <v>123</v>
      </c>
      <c r="G51" s="15" t="s">
        <v>573</v>
      </c>
      <c r="H51" s="15" t="s">
        <v>61</v>
      </c>
      <c r="I51" s="17">
        <v>16</v>
      </c>
      <c r="J51" s="17">
        <v>16</v>
      </c>
      <c r="K51" s="17">
        <v>16</v>
      </c>
      <c r="L51" s="17"/>
      <c r="M51" s="17"/>
      <c r="N51" s="17"/>
      <c r="O51" s="17"/>
      <c r="P51" s="15"/>
      <c r="Q51" s="17"/>
      <c r="R51" s="17"/>
      <c r="S51" s="17"/>
      <c r="T51" s="17"/>
      <c r="U51" s="17"/>
      <c r="V51" s="17"/>
      <c r="W51" s="17"/>
    </row>
    <row r="52" ht="23.25" customHeight="1" spans="1:23">
      <c r="A52" s="15" t="s">
        <v>575</v>
      </c>
      <c r="B52" s="15" t="s">
        <v>588</v>
      </c>
      <c r="C52" s="15" t="s">
        <v>587</v>
      </c>
      <c r="D52" s="15" t="s">
        <v>43</v>
      </c>
      <c r="E52" s="15" t="s">
        <v>122</v>
      </c>
      <c r="F52" s="15" t="s">
        <v>123</v>
      </c>
      <c r="G52" s="15" t="s">
        <v>573</v>
      </c>
      <c r="H52" s="15" t="s">
        <v>61</v>
      </c>
      <c r="I52" s="17">
        <v>17</v>
      </c>
      <c r="J52" s="17">
        <v>17</v>
      </c>
      <c r="K52" s="17">
        <v>17</v>
      </c>
      <c r="L52" s="17"/>
      <c r="M52" s="17"/>
      <c r="N52" s="17"/>
      <c r="O52" s="17"/>
      <c r="P52" s="15"/>
      <c r="Q52" s="17"/>
      <c r="R52" s="17"/>
      <c r="S52" s="17"/>
      <c r="T52" s="17"/>
      <c r="U52" s="17"/>
      <c r="V52" s="17"/>
      <c r="W52" s="17"/>
    </row>
    <row r="53" ht="23.25" customHeight="1" spans="1:23">
      <c r="A53" s="15" t="s">
        <v>575</v>
      </c>
      <c r="B53" s="15" t="s">
        <v>588</v>
      </c>
      <c r="C53" s="15" t="s">
        <v>587</v>
      </c>
      <c r="D53" s="15" t="s">
        <v>43</v>
      </c>
      <c r="E53" s="15" t="s">
        <v>122</v>
      </c>
      <c r="F53" s="15" t="s">
        <v>123</v>
      </c>
      <c r="G53" s="15" t="s">
        <v>573</v>
      </c>
      <c r="H53" s="15" t="s">
        <v>61</v>
      </c>
      <c r="I53" s="17">
        <v>16</v>
      </c>
      <c r="J53" s="17">
        <v>16</v>
      </c>
      <c r="K53" s="17">
        <v>16</v>
      </c>
      <c r="L53" s="17"/>
      <c r="M53" s="17"/>
      <c r="N53" s="17"/>
      <c r="O53" s="17"/>
      <c r="P53" s="15"/>
      <c r="Q53" s="17"/>
      <c r="R53" s="17"/>
      <c r="S53" s="17"/>
      <c r="T53" s="17"/>
      <c r="U53" s="17"/>
      <c r="V53" s="17"/>
      <c r="W53" s="17"/>
    </row>
    <row r="54" ht="23.25" customHeight="1" spans="1:23">
      <c r="A54" s="15"/>
      <c r="B54" s="15"/>
      <c r="C54" s="15" t="s">
        <v>589</v>
      </c>
      <c r="D54" s="15"/>
      <c r="E54" s="15"/>
      <c r="F54" s="15"/>
      <c r="G54" s="15"/>
      <c r="H54" s="15"/>
      <c r="I54" s="17">
        <v>75</v>
      </c>
      <c r="J54" s="17">
        <v>75</v>
      </c>
      <c r="K54" s="17">
        <v>75</v>
      </c>
      <c r="L54" s="17"/>
      <c r="M54" s="17"/>
      <c r="N54" s="17"/>
      <c r="O54" s="17"/>
      <c r="P54" s="15"/>
      <c r="Q54" s="17"/>
      <c r="R54" s="17"/>
      <c r="S54" s="17"/>
      <c r="T54" s="17"/>
      <c r="U54" s="17"/>
      <c r="V54" s="17"/>
      <c r="W54" s="17"/>
    </row>
    <row r="55" ht="23.25" customHeight="1" spans="1:23">
      <c r="A55" s="15" t="s">
        <v>575</v>
      </c>
      <c r="B55" s="15" t="s">
        <v>590</v>
      </c>
      <c r="C55" s="15" t="s">
        <v>589</v>
      </c>
      <c r="D55" s="15" t="s">
        <v>43</v>
      </c>
      <c r="E55" s="15" t="s">
        <v>122</v>
      </c>
      <c r="F55" s="15" t="s">
        <v>123</v>
      </c>
      <c r="G55" s="15" t="s">
        <v>539</v>
      </c>
      <c r="H55" s="15" t="s">
        <v>540</v>
      </c>
      <c r="I55" s="17">
        <v>75</v>
      </c>
      <c r="J55" s="17">
        <v>75</v>
      </c>
      <c r="K55" s="17">
        <v>75</v>
      </c>
      <c r="L55" s="17"/>
      <c r="M55" s="17"/>
      <c r="N55" s="17"/>
      <c r="O55" s="17"/>
      <c r="P55" s="15"/>
      <c r="Q55" s="17"/>
      <c r="R55" s="17"/>
      <c r="S55" s="17"/>
      <c r="T55" s="17"/>
      <c r="U55" s="17"/>
      <c r="V55" s="17"/>
      <c r="W55" s="17"/>
    </row>
    <row r="56" ht="23.25" customHeight="1" spans="1:23">
      <c r="A56" s="15"/>
      <c r="B56" s="15"/>
      <c r="C56" s="15" t="s">
        <v>591</v>
      </c>
      <c r="D56" s="15"/>
      <c r="E56" s="15"/>
      <c r="F56" s="15"/>
      <c r="G56" s="15"/>
      <c r="H56" s="15"/>
      <c r="I56" s="17">
        <v>80</v>
      </c>
      <c r="J56" s="17">
        <v>80</v>
      </c>
      <c r="K56" s="17"/>
      <c r="L56" s="17"/>
      <c r="M56" s="17"/>
      <c r="N56" s="17"/>
      <c r="O56" s="17"/>
      <c r="P56" s="15"/>
      <c r="Q56" s="17"/>
      <c r="R56" s="17"/>
      <c r="S56" s="17"/>
      <c r="T56" s="17"/>
      <c r="U56" s="17"/>
      <c r="V56" s="17"/>
      <c r="W56" s="17"/>
    </row>
    <row r="57" ht="23.25" customHeight="1" spans="1:23">
      <c r="A57" s="15" t="s">
        <v>575</v>
      </c>
      <c r="B57" s="15" t="s">
        <v>592</v>
      </c>
      <c r="C57" s="15" t="s">
        <v>591</v>
      </c>
      <c r="D57" s="15" t="s">
        <v>43</v>
      </c>
      <c r="E57" s="15" t="s">
        <v>122</v>
      </c>
      <c r="F57" s="15" t="s">
        <v>123</v>
      </c>
      <c r="G57" s="15" t="s">
        <v>573</v>
      </c>
      <c r="H57" s="15" t="s">
        <v>61</v>
      </c>
      <c r="I57" s="17">
        <v>10</v>
      </c>
      <c r="J57" s="17">
        <v>10</v>
      </c>
      <c r="K57" s="17"/>
      <c r="L57" s="17"/>
      <c r="M57" s="17"/>
      <c r="N57" s="17"/>
      <c r="O57" s="17"/>
      <c r="P57" s="15"/>
      <c r="Q57" s="17"/>
      <c r="R57" s="17"/>
      <c r="S57" s="17"/>
      <c r="T57" s="17"/>
      <c r="U57" s="17"/>
      <c r="V57" s="17"/>
      <c r="W57" s="17"/>
    </row>
    <row r="58" ht="23.25" customHeight="1" spans="1:23">
      <c r="A58" s="15" t="s">
        <v>575</v>
      </c>
      <c r="B58" s="15" t="s">
        <v>592</v>
      </c>
      <c r="C58" s="15" t="s">
        <v>591</v>
      </c>
      <c r="D58" s="15" t="s">
        <v>43</v>
      </c>
      <c r="E58" s="15" t="s">
        <v>122</v>
      </c>
      <c r="F58" s="15" t="s">
        <v>123</v>
      </c>
      <c r="G58" s="15" t="s">
        <v>573</v>
      </c>
      <c r="H58" s="15" t="s">
        <v>61</v>
      </c>
      <c r="I58" s="17">
        <v>10</v>
      </c>
      <c r="J58" s="17">
        <v>10</v>
      </c>
      <c r="K58" s="17"/>
      <c r="L58" s="17"/>
      <c r="M58" s="17"/>
      <c r="N58" s="17"/>
      <c r="O58" s="17"/>
      <c r="P58" s="15"/>
      <c r="Q58" s="17"/>
      <c r="R58" s="17"/>
      <c r="S58" s="17"/>
      <c r="T58" s="17"/>
      <c r="U58" s="17"/>
      <c r="V58" s="17"/>
      <c r="W58" s="17"/>
    </row>
    <row r="59" ht="23.25" customHeight="1" spans="1:23">
      <c r="A59" s="15" t="s">
        <v>575</v>
      </c>
      <c r="B59" s="15" t="s">
        <v>592</v>
      </c>
      <c r="C59" s="15" t="s">
        <v>591</v>
      </c>
      <c r="D59" s="15" t="s">
        <v>43</v>
      </c>
      <c r="E59" s="15" t="s">
        <v>122</v>
      </c>
      <c r="F59" s="15" t="s">
        <v>123</v>
      </c>
      <c r="G59" s="15" t="s">
        <v>573</v>
      </c>
      <c r="H59" s="15" t="s">
        <v>61</v>
      </c>
      <c r="I59" s="17">
        <v>10</v>
      </c>
      <c r="J59" s="17">
        <v>10</v>
      </c>
      <c r="K59" s="17"/>
      <c r="L59" s="17"/>
      <c r="M59" s="17"/>
      <c r="N59" s="17"/>
      <c r="O59" s="17"/>
      <c r="P59" s="15"/>
      <c r="Q59" s="17"/>
      <c r="R59" s="17"/>
      <c r="S59" s="17"/>
      <c r="T59" s="17"/>
      <c r="U59" s="17"/>
      <c r="V59" s="17"/>
      <c r="W59" s="17"/>
    </row>
    <row r="60" ht="23.25" customHeight="1" spans="1:23">
      <c r="A60" s="15" t="s">
        <v>575</v>
      </c>
      <c r="B60" s="15" t="s">
        <v>592</v>
      </c>
      <c r="C60" s="15" t="s">
        <v>591</v>
      </c>
      <c r="D60" s="15" t="s">
        <v>43</v>
      </c>
      <c r="E60" s="15" t="s">
        <v>122</v>
      </c>
      <c r="F60" s="15" t="s">
        <v>123</v>
      </c>
      <c r="G60" s="15" t="s">
        <v>573</v>
      </c>
      <c r="H60" s="15" t="s">
        <v>61</v>
      </c>
      <c r="I60" s="17">
        <v>10</v>
      </c>
      <c r="J60" s="17">
        <v>10</v>
      </c>
      <c r="K60" s="17"/>
      <c r="L60" s="17"/>
      <c r="M60" s="17"/>
      <c r="N60" s="17"/>
      <c r="O60" s="17"/>
      <c r="P60" s="15"/>
      <c r="Q60" s="17"/>
      <c r="R60" s="17"/>
      <c r="S60" s="17"/>
      <c r="T60" s="17"/>
      <c r="U60" s="17"/>
      <c r="V60" s="17"/>
      <c r="W60" s="17"/>
    </row>
    <row r="61" ht="23.25" customHeight="1" spans="1:23">
      <c r="A61" s="15" t="s">
        <v>575</v>
      </c>
      <c r="B61" s="15" t="s">
        <v>592</v>
      </c>
      <c r="C61" s="15" t="s">
        <v>591</v>
      </c>
      <c r="D61" s="15" t="s">
        <v>43</v>
      </c>
      <c r="E61" s="15" t="s">
        <v>122</v>
      </c>
      <c r="F61" s="15" t="s">
        <v>123</v>
      </c>
      <c r="G61" s="15" t="s">
        <v>573</v>
      </c>
      <c r="H61" s="15" t="s">
        <v>61</v>
      </c>
      <c r="I61" s="17">
        <v>10</v>
      </c>
      <c r="J61" s="17">
        <v>10</v>
      </c>
      <c r="K61" s="17"/>
      <c r="L61" s="17"/>
      <c r="M61" s="17"/>
      <c r="N61" s="17"/>
      <c r="O61" s="17"/>
      <c r="P61" s="15"/>
      <c r="Q61" s="17"/>
      <c r="R61" s="17"/>
      <c r="S61" s="17"/>
      <c r="T61" s="17"/>
      <c r="U61" s="17"/>
      <c r="V61" s="17"/>
      <c r="W61" s="17"/>
    </row>
    <row r="62" ht="23.25" customHeight="1" spans="1:23">
      <c r="A62" s="15" t="s">
        <v>575</v>
      </c>
      <c r="B62" s="15" t="s">
        <v>592</v>
      </c>
      <c r="C62" s="15" t="s">
        <v>591</v>
      </c>
      <c r="D62" s="15" t="s">
        <v>43</v>
      </c>
      <c r="E62" s="15" t="s">
        <v>122</v>
      </c>
      <c r="F62" s="15" t="s">
        <v>123</v>
      </c>
      <c r="G62" s="15" t="s">
        <v>573</v>
      </c>
      <c r="H62" s="15" t="s">
        <v>61</v>
      </c>
      <c r="I62" s="17">
        <v>10</v>
      </c>
      <c r="J62" s="17">
        <v>10</v>
      </c>
      <c r="K62" s="17"/>
      <c r="L62" s="17"/>
      <c r="M62" s="17"/>
      <c r="N62" s="17"/>
      <c r="O62" s="17"/>
      <c r="P62" s="15"/>
      <c r="Q62" s="17"/>
      <c r="R62" s="17"/>
      <c r="S62" s="17"/>
      <c r="T62" s="17"/>
      <c r="U62" s="17"/>
      <c r="V62" s="17"/>
      <c r="W62" s="17"/>
    </row>
    <row r="63" ht="23.25" customHeight="1" spans="1:23">
      <c r="A63" s="15" t="s">
        <v>575</v>
      </c>
      <c r="B63" s="15" t="s">
        <v>592</v>
      </c>
      <c r="C63" s="15" t="s">
        <v>591</v>
      </c>
      <c r="D63" s="15" t="s">
        <v>43</v>
      </c>
      <c r="E63" s="15" t="s">
        <v>122</v>
      </c>
      <c r="F63" s="15" t="s">
        <v>123</v>
      </c>
      <c r="G63" s="15" t="s">
        <v>573</v>
      </c>
      <c r="H63" s="15" t="s">
        <v>61</v>
      </c>
      <c r="I63" s="17">
        <v>10</v>
      </c>
      <c r="J63" s="17">
        <v>10</v>
      </c>
      <c r="K63" s="17"/>
      <c r="L63" s="17"/>
      <c r="M63" s="17"/>
      <c r="N63" s="17"/>
      <c r="O63" s="17"/>
      <c r="P63" s="15"/>
      <c r="Q63" s="17"/>
      <c r="R63" s="17"/>
      <c r="S63" s="17"/>
      <c r="T63" s="17"/>
      <c r="U63" s="17"/>
      <c r="V63" s="17"/>
      <c r="W63" s="17"/>
    </row>
    <row r="64" ht="23.25" customHeight="1" spans="1:23">
      <c r="A64" s="15" t="s">
        <v>575</v>
      </c>
      <c r="B64" s="15" t="s">
        <v>592</v>
      </c>
      <c r="C64" s="15" t="s">
        <v>591</v>
      </c>
      <c r="D64" s="15" t="s">
        <v>43</v>
      </c>
      <c r="E64" s="15" t="s">
        <v>122</v>
      </c>
      <c r="F64" s="15" t="s">
        <v>123</v>
      </c>
      <c r="G64" s="15" t="s">
        <v>573</v>
      </c>
      <c r="H64" s="15" t="s">
        <v>61</v>
      </c>
      <c r="I64" s="17">
        <v>10</v>
      </c>
      <c r="J64" s="17">
        <v>10</v>
      </c>
      <c r="K64" s="17"/>
      <c r="L64" s="17"/>
      <c r="M64" s="17"/>
      <c r="N64" s="17"/>
      <c r="O64" s="17"/>
      <c r="P64" s="15"/>
      <c r="Q64" s="17"/>
      <c r="R64" s="17"/>
      <c r="S64" s="17"/>
      <c r="T64" s="17"/>
      <c r="U64" s="17"/>
      <c r="V64" s="17"/>
      <c r="W64" s="17"/>
    </row>
    <row r="65" ht="23.25" customHeight="1" spans="1:23">
      <c r="A65" s="15"/>
      <c r="B65" s="15"/>
      <c r="C65" s="15" t="s">
        <v>593</v>
      </c>
      <c r="D65" s="15"/>
      <c r="E65" s="15"/>
      <c r="F65" s="15"/>
      <c r="G65" s="15"/>
      <c r="H65" s="15"/>
      <c r="I65" s="17">
        <v>121.56</v>
      </c>
      <c r="J65" s="17">
        <v>115</v>
      </c>
      <c r="K65" s="17"/>
      <c r="L65" s="17"/>
      <c r="M65" s="17"/>
      <c r="N65" s="17">
        <v>6.56</v>
      </c>
      <c r="O65" s="17"/>
      <c r="P65" s="15"/>
      <c r="Q65" s="17"/>
      <c r="R65" s="17"/>
      <c r="S65" s="17"/>
      <c r="T65" s="17"/>
      <c r="U65" s="17"/>
      <c r="V65" s="17"/>
      <c r="W65" s="17"/>
    </row>
    <row r="66" ht="23.25" customHeight="1" spans="1:23">
      <c r="A66" s="15" t="s">
        <v>575</v>
      </c>
      <c r="B66" s="15" t="s">
        <v>594</v>
      </c>
      <c r="C66" s="15" t="s">
        <v>593</v>
      </c>
      <c r="D66" s="15" t="s">
        <v>43</v>
      </c>
      <c r="E66" s="15" t="s">
        <v>122</v>
      </c>
      <c r="F66" s="15" t="s">
        <v>123</v>
      </c>
      <c r="G66" s="15" t="s">
        <v>479</v>
      </c>
      <c r="H66" s="15" t="s">
        <v>478</v>
      </c>
      <c r="I66" s="17">
        <f>J66+N66</f>
        <v>10</v>
      </c>
      <c r="J66" s="17">
        <v>10</v>
      </c>
      <c r="K66" s="17"/>
      <c r="L66" s="17"/>
      <c r="M66" s="17"/>
      <c r="N66" s="17"/>
      <c r="O66" s="17"/>
      <c r="P66" s="15"/>
      <c r="Q66" s="17"/>
      <c r="R66" s="17"/>
      <c r="S66" s="17"/>
      <c r="T66" s="17"/>
      <c r="U66" s="17"/>
      <c r="V66" s="17"/>
      <c r="W66" s="17"/>
    </row>
    <row r="67" ht="23.25" customHeight="1" spans="1:23">
      <c r="A67" s="15" t="s">
        <v>575</v>
      </c>
      <c r="B67" s="15" t="s">
        <v>594</v>
      </c>
      <c r="C67" s="15" t="s">
        <v>593</v>
      </c>
      <c r="D67" s="15" t="s">
        <v>43</v>
      </c>
      <c r="E67" s="15" t="s">
        <v>122</v>
      </c>
      <c r="F67" s="15" t="s">
        <v>123</v>
      </c>
      <c r="G67" s="15" t="s">
        <v>539</v>
      </c>
      <c r="H67" s="15" t="s">
        <v>540</v>
      </c>
      <c r="I67" s="17">
        <f>J67+N67</f>
        <v>111.56</v>
      </c>
      <c r="J67" s="17">
        <v>105</v>
      </c>
      <c r="K67" s="17"/>
      <c r="L67" s="17"/>
      <c r="M67" s="17"/>
      <c r="N67" s="17">
        <v>6.56</v>
      </c>
      <c r="O67" s="17"/>
      <c r="P67" s="15"/>
      <c r="Q67" s="17"/>
      <c r="R67" s="17"/>
      <c r="S67" s="17"/>
      <c r="T67" s="17"/>
      <c r="U67" s="17"/>
      <c r="V67" s="17"/>
      <c r="W67" s="17"/>
    </row>
    <row r="68" ht="23.25" customHeight="1" spans="1:23">
      <c r="A68" s="15"/>
      <c r="B68" s="15"/>
      <c r="C68" s="15" t="s">
        <v>595</v>
      </c>
      <c r="D68" s="15"/>
      <c r="E68" s="15"/>
      <c r="F68" s="15"/>
      <c r="G68" s="15"/>
      <c r="H68" s="15"/>
      <c r="I68" s="17">
        <v>100</v>
      </c>
      <c r="J68" s="17">
        <v>100</v>
      </c>
      <c r="K68" s="17">
        <v>100</v>
      </c>
      <c r="L68" s="17"/>
      <c r="M68" s="17"/>
      <c r="N68" s="17"/>
      <c r="O68" s="17"/>
      <c r="P68" s="15"/>
      <c r="Q68" s="17"/>
      <c r="R68" s="17"/>
      <c r="S68" s="17"/>
      <c r="T68" s="17"/>
      <c r="U68" s="17"/>
      <c r="V68" s="17"/>
      <c r="W68" s="17"/>
    </row>
    <row r="69" ht="23.25" customHeight="1" spans="1:23">
      <c r="A69" s="15" t="s">
        <v>569</v>
      </c>
      <c r="B69" s="15" t="s">
        <v>596</v>
      </c>
      <c r="C69" s="15" t="s">
        <v>595</v>
      </c>
      <c r="D69" s="15" t="s">
        <v>43</v>
      </c>
      <c r="E69" s="15" t="s">
        <v>120</v>
      </c>
      <c r="F69" s="15" t="s">
        <v>121</v>
      </c>
      <c r="G69" s="15" t="s">
        <v>573</v>
      </c>
      <c r="H69" s="15" t="s">
        <v>61</v>
      </c>
      <c r="I69" s="17">
        <v>1.4</v>
      </c>
      <c r="J69" s="17">
        <v>1.4</v>
      </c>
      <c r="K69" s="17">
        <v>1.4</v>
      </c>
      <c r="L69" s="17"/>
      <c r="M69" s="17"/>
      <c r="N69" s="17"/>
      <c r="O69" s="17"/>
      <c r="P69" s="15"/>
      <c r="Q69" s="17"/>
      <c r="R69" s="17"/>
      <c r="S69" s="17"/>
      <c r="T69" s="17"/>
      <c r="U69" s="17"/>
      <c r="V69" s="17"/>
      <c r="W69" s="17"/>
    </row>
    <row r="70" ht="23.25" customHeight="1" spans="1:23">
      <c r="A70" s="15" t="s">
        <v>569</v>
      </c>
      <c r="B70" s="15" t="s">
        <v>596</v>
      </c>
      <c r="C70" s="15" t="s">
        <v>595</v>
      </c>
      <c r="D70" s="15" t="s">
        <v>43</v>
      </c>
      <c r="E70" s="15" t="s">
        <v>120</v>
      </c>
      <c r="F70" s="15" t="s">
        <v>121</v>
      </c>
      <c r="G70" s="15" t="s">
        <v>573</v>
      </c>
      <c r="H70" s="15" t="s">
        <v>61</v>
      </c>
      <c r="I70" s="17">
        <v>36</v>
      </c>
      <c r="J70" s="17">
        <v>36</v>
      </c>
      <c r="K70" s="17">
        <v>36</v>
      </c>
      <c r="L70" s="17"/>
      <c r="M70" s="17"/>
      <c r="N70" s="17"/>
      <c r="O70" s="17"/>
      <c r="P70" s="15"/>
      <c r="Q70" s="17"/>
      <c r="R70" s="17"/>
      <c r="S70" s="17"/>
      <c r="T70" s="17"/>
      <c r="U70" s="17"/>
      <c r="V70" s="17"/>
      <c r="W70" s="17"/>
    </row>
    <row r="71" ht="23.25" customHeight="1" spans="1:23">
      <c r="A71" s="15" t="s">
        <v>569</v>
      </c>
      <c r="B71" s="15" t="s">
        <v>596</v>
      </c>
      <c r="C71" s="15" t="s">
        <v>595</v>
      </c>
      <c r="D71" s="15" t="s">
        <v>43</v>
      </c>
      <c r="E71" s="15" t="s">
        <v>120</v>
      </c>
      <c r="F71" s="15" t="s">
        <v>121</v>
      </c>
      <c r="G71" s="15" t="s">
        <v>573</v>
      </c>
      <c r="H71" s="15" t="s">
        <v>61</v>
      </c>
      <c r="I71" s="17">
        <v>33.7</v>
      </c>
      <c r="J71" s="17">
        <v>33.7</v>
      </c>
      <c r="K71" s="17">
        <v>33.7</v>
      </c>
      <c r="L71" s="17"/>
      <c r="M71" s="17"/>
      <c r="N71" s="17"/>
      <c r="O71" s="17"/>
      <c r="P71" s="15"/>
      <c r="Q71" s="17"/>
      <c r="R71" s="17"/>
      <c r="S71" s="17"/>
      <c r="T71" s="17"/>
      <c r="U71" s="17"/>
      <c r="V71" s="17"/>
      <c r="W71" s="17"/>
    </row>
    <row r="72" ht="23.25" customHeight="1" spans="1:23">
      <c r="A72" s="15" t="s">
        <v>569</v>
      </c>
      <c r="B72" s="15" t="s">
        <v>596</v>
      </c>
      <c r="C72" s="15" t="s">
        <v>595</v>
      </c>
      <c r="D72" s="15" t="s">
        <v>43</v>
      </c>
      <c r="E72" s="15" t="s">
        <v>120</v>
      </c>
      <c r="F72" s="15" t="s">
        <v>121</v>
      </c>
      <c r="G72" s="15" t="s">
        <v>573</v>
      </c>
      <c r="H72" s="15" t="s">
        <v>61</v>
      </c>
      <c r="I72" s="17">
        <v>28.9</v>
      </c>
      <c r="J72" s="17">
        <v>28.9</v>
      </c>
      <c r="K72" s="17">
        <v>28.9</v>
      </c>
      <c r="L72" s="17"/>
      <c r="M72" s="17"/>
      <c r="N72" s="17"/>
      <c r="O72" s="17"/>
      <c r="P72" s="15"/>
      <c r="Q72" s="17"/>
      <c r="R72" s="17"/>
      <c r="S72" s="17"/>
      <c r="T72" s="17"/>
      <c r="U72" s="17"/>
      <c r="V72" s="17"/>
      <c r="W72" s="17"/>
    </row>
    <row r="73" ht="23.25" customHeight="1" spans="1:23">
      <c r="A73" s="15"/>
      <c r="B73" s="15"/>
      <c r="C73" s="15" t="s">
        <v>597</v>
      </c>
      <c r="D73" s="15"/>
      <c r="E73" s="15"/>
      <c r="F73" s="15"/>
      <c r="G73" s="15"/>
      <c r="H73" s="15"/>
      <c r="I73" s="17">
        <v>149.4</v>
      </c>
      <c r="J73" s="17">
        <v>149.4</v>
      </c>
      <c r="K73" s="17"/>
      <c r="L73" s="17"/>
      <c r="M73" s="17"/>
      <c r="N73" s="17"/>
      <c r="O73" s="17"/>
      <c r="P73" s="15"/>
      <c r="Q73" s="17"/>
      <c r="R73" s="17"/>
      <c r="S73" s="17"/>
      <c r="T73" s="17"/>
      <c r="U73" s="17"/>
      <c r="V73" s="17"/>
      <c r="W73" s="17"/>
    </row>
    <row r="74" ht="23.25" customHeight="1" spans="1:23">
      <c r="A74" s="15" t="s">
        <v>575</v>
      </c>
      <c r="B74" s="15" t="s">
        <v>598</v>
      </c>
      <c r="C74" s="15" t="s">
        <v>597</v>
      </c>
      <c r="D74" s="15" t="s">
        <v>43</v>
      </c>
      <c r="E74" s="15" t="s">
        <v>95</v>
      </c>
      <c r="F74" s="15" t="s">
        <v>96</v>
      </c>
      <c r="G74" s="15" t="s">
        <v>539</v>
      </c>
      <c r="H74" s="15" t="s">
        <v>540</v>
      </c>
      <c r="I74" s="17">
        <v>72</v>
      </c>
      <c r="J74" s="17">
        <v>72</v>
      </c>
      <c r="K74" s="17"/>
      <c r="L74" s="17"/>
      <c r="M74" s="17"/>
      <c r="N74" s="17"/>
      <c r="O74" s="17"/>
      <c r="P74" s="15"/>
      <c r="Q74" s="17"/>
      <c r="R74" s="17"/>
      <c r="S74" s="17"/>
      <c r="T74" s="17"/>
      <c r="U74" s="17"/>
      <c r="V74" s="17"/>
      <c r="W74" s="17"/>
    </row>
    <row r="75" ht="23.25" customHeight="1" spans="1:23">
      <c r="A75" s="15" t="s">
        <v>575</v>
      </c>
      <c r="B75" s="15" t="s">
        <v>598</v>
      </c>
      <c r="C75" s="15" t="s">
        <v>597</v>
      </c>
      <c r="D75" s="15" t="s">
        <v>43</v>
      </c>
      <c r="E75" s="15" t="s">
        <v>95</v>
      </c>
      <c r="F75" s="15" t="s">
        <v>96</v>
      </c>
      <c r="G75" s="15" t="s">
        <v>539</v>
      </c>
      <c r="H75" s="15" t="s">
        <v>540</v>
      </c>
      <c r="I75" s="17">
        <v>41</v>
      </c>
      <c r="J75" s="17">
        <v>41</v>
      </c>
      <c r="K75" s="17"/>
      <c r="L75" s="17"/>
      <c r="M75" s="17"/>
      <c r="N75" s="17"/>
      <c r="O75" s="17"/>
      <c r="P75" s="15"/>
      <c r="Q75" s="17"/>
      <c r="R75" s="17"/>
      <c r="S75" s="17"/>
      <c r="T75" s="17"/>
      <c r="U75" s="17"/>
      <c r="V75" s="17"/>
      <c r="W75" s="17"/>
    </row>
    <row r="76" ht="23.25" customHeight="1" spans="1:23">
      <c r="A76" s="15" t="s">
        <v>575</v>
      </c>
      <c r="B76" s="15" t="s">
        <v>598</v>
      </c>
      <c r="C76" s="15" t="s">
        <v>597</v>
      </c>
      <c r="D76" s="15" t="s">
        <v>43</v>
      </c>
      <c r="E76" s="15" t="s">
        <v>101</v>
      </c>
      <c r="F76" s="15" t="s">
        <v>102</v>
      </c>
      <c r="G76" s="15" t="s">
        <v>539</v>
      </c>
      <c r="H76" s="15" t="s">
        <v>540</v>
      </c>
      <c r="I76" s="17">
        <v>36.4</v>
      </c>
      <c r="J76" s="17">
        <v>36.4</v>
      </c>
      <c r="K76" s="17"/>
      <c r="L76" s="17"/>
      <c r="M76" s="17"/>
      <c r="N76" s="17"/>
      <c r="O76" s="17"/>
      <c r="P76" s="15"/>
      <c r="Q76" s="17"/>
      <c r="R76" s="17"/>
      <c r="S76" s="17"/>
      <c r="T76" s="17"/>
      <c r="U76" s="17"/>
      <c r="V76" s="17"/>
      <c r="W76" s="17"/>
    </row>
    <row r="77" ht="23.25" customHeight="1" spans="1:23">
      <c r="A77" s="15"/>
      <c r="B77" s="15"/>
      <c r="C77" s="15" t="s">
        <v>599</v>
      </c>
      <c r="D77" s="15"/>
      <c r="E77" s="15"/>
      <c r="F77" s="15"/>
      <c r="G77" s="15"/>
      <c r="H77" s="15"/>
      <c r="I77" s="17">
        <v>42</v>
      </c>
      <c r="J77" s="17">
        <v>42</v>
      </c>
      <c r="K77" s="17"/>
      <c r="L77" s="17"/>
      <c r="M77" s="17"/>
      <c r="N77" s="17"/>
      <c r="O77" s="17"/>
      <c r="P77" s="15"/>
      <c r="Q77" s="17"/>
      <c r="R77" s="17"/>
      <c r="S77" s="17"/>
      <c r="T77" s="17"/>
      <c r="U77" s="17"/>
      <c r="V77" s="17"/>
      <c r="W77" s="17"/>
    </row>
    <row r="78" ht="23.25" customHeight="1" spans="1:23">
      <c r="A78" s="15" t="s">
        <v>575</v>
      </c>
      <c r="B78" s="15" t="s">
        <v>600</v>
      </c>
      <c r="C78" s="15" t="s">
        <v>599</v>
      </c>
      <c r="D78" s="15" t="s">
        <v>43</v>
      </c>
      <c r="E78" s="15" t="s">
        <v>118</v>
      </c>
      <c r="F78" s="15" t="s">
        <v>119</v>
      </c>
      <c r="G78" s="15" t="s">
        <v>528</v>
      </c>
      <c r="H78" s="15" t="s">
        <v>529</v>
      </c>
      <c r="I78" s="17">
        <v>3</v>
      </c>
      <c r="J78" s="17">
        <v>3</v>
      </c>
      <c r="K78" s="17"/>
      <c r="L78" s="17"/>
      <c r="M78" s="17"/>
      <c r="N78" s="17"/>
      <c r="O78" s="17"/>
      <c r="P78" s="15"/>
      <c r="Q78" s="17"/>
      <c r="R78" s="17"/>
      <c r="S78" s="17"/>
      <c r="T78" s="17"/>
      <c r="U78" s="17"/>
      <c r="V78" s="17"/>
      <c r="W78" s="17"/>
    </row>
    <row r="79" ht="23.25" customHeight="1" spans="1:23">
      <c r="A79" s="15" t="s">
        <v>575</v>
      </c>
      <c r="B79" s="15" t="s">
        <v>600</v>
      </c>
      <c r="C79" s="15" t="s">
        <v>599</v>
      </c>
      <c r="D79" s="15" t="s">
        <v>43</v>
      </c>
      <c r="E79" s="15" t="s">
        <v>118</v>
      </c>
      <c r="F79" s="15" t="s">
        <v>119</v>
      </c>
      <c r="G79" s="15" t="s">
        <v>479</v>
      </c>
      <c r="H79" s="15" t="s">
        <v>478</v>
      </c>
      <c r="I79" s="17">
        <v>3.97</v>
      </c>
      <c r="J79" s="17">
        <v>3.97</v>
      </c>
      <c r="K79" s="17"/>
      <c r="L79" s="17"/>
      <c r="M79" s="17"/>
      <c r="N79" s="17"/>
      <c r="O79" s="17"/>
      <c r="P79" s="15"/>
      <c r="Q79" s="17"/>
      <c r="R79" s="17"/>
      <c r="S79" s="17"/>
      <c r="T79" s="17"/>
      <c r="U79" s="17"/>
      <c r="V79" s="17"/>
      <c r="W79" s="17"/>
    </row>
    <row r="80" ht="23.25" customHeight="1" spans="1:23">
      <c r="A80" s="15" t="s">
        <v>575</v>
      </c>
      <c r="B80" s="15" t="s">
        <v>600</v>
      </c>
      <c r="C80" s="15" t="s">
        <v>599</v>
      </c>
      <c r="D80" s="15" t="s">
        <v>43</v>
      </c>
      <c r="E80" s="15" t="s">
        <v>118</v>
      </c>
      <c r="F80" s="15" t="s">
        <v>119</v>
      </c>
      <c r="G80" s="15" t="s">
        <v>601</v>
      </c>
      <c r="H80" s="15" t="s">
        <v>602</v>
      </c>
      <c r="I80" s="17">
        <v>3.03</v>
      </c>
      <c r="J80" s="17">
        <v>3.03</v>
      </c>
      <c r="K80" s="17"/>
      <c r="L80" s="17"/>
      <c r="M80" s="17"/>
      <c r="N80" s="17"/>
      <c r="O80" s="17"/>
      <c r="P80" s="15"/>
      <c r="Q80" s="17"/>
      <c r="R80" s="17"/>
      <c r="S80" s="17"/>
      <c r="T80" s="17"/>
      <c r="U80" s="17"/>
      <c r="V80" s="17"/>
      <c r="W80" s="17"/>
    </row>
    <row r="81" ht="23.25" customHeight="1" spans="1:23">
      <c r="A81" s="15" t="s">
        <v>575</v>
      </c>
      <c r="B81" s="15" t="s">
        <v>600</v>
      </c>
      <c r="C81" s="15" t="s">
        <v>599</v>
      </c>
      <c r="D81" s="15" t="s">
        <v>43</v>
      </c>
      <c r="E81" s="15" t="s">
        <v>118</v>
      </c>
      <c r="F81" s="15" t="s">
        <v>119</v>
      </c>
      <c r="G81" s="15" t="s">
        <v>539</v>
      </c>
      <c r="H81" s="15" t="s">
        <v>540</v>
      </c>
      <c r="I81" s="17">
        <v>20</v>
      </c>
      <c r="J81" s="17">
        <v>20</v>
      </c>
      <c r="K81" s="17"/>
      <c r="L81" s="17"/>
      <c r="M81" s="17"/>
      <c r="N81" s="17"/>
      <c r="O81" s="17"/>
      <c r="P81" s="15"/>
      <c r="Q81" s="17"/>
      <c r="R81" s="17"/>
      <c r="S81" s="17"/>
      <c r="T81" s="17"/>
      <c r="U81" s="17"/>
      <c r="V81" s="17"/>
      <c r="W81" s="17"/>
    </row>
    <row r="82" ht="23.25" customHeight="1" spans="1:23">
      <c r="A82" s="15" t="s">
        <v>575</v>
      </c>
      <c r="B82" s="15" t="s">
        <v>600</v>
      </c>
      <c r="C82" s="15" t="s">
        <v>599</v>
      </c>
      <c r="D82" s="15" t="s">
        <v>43</v>
      </c>
      <c r="E82" s="15" t="s">
        <v>124</v>
      </c>
      <c r="F82" s="15" t="s">
        <v>125</v>
      </c>
      <c r="G82" s="15" t="s">
        <v>539</v>
      </c>
      <c r="H82" s="15" t="s">
        <v>540</v>
      </c>
      <c r="I82" s="17">
        <v>12</v>
      </c>
      <c r="J82" s="17">
        <v>12</v>
      </c>
      <c r="K82" s="17"/>
      <c r="L82" s="17"/>
      <c r="M82" s="17"/>
      <c r="N82" s="17"/>
      <c r="O82" s="17"/>
      <c r="P82" s="15"/>
      <c r="Q82" s="17"/>
      <c r="R82" s="17"/>
      <c r="S82" s="17"/>
      <c r="T82" s="17"/>
      <c r="U82" s="17"/>
      <c r="V82" s="17"/>
      <c r="W82" s="17"/>
    </row>
    <row r="83" ht="23.25" customHeight="1" spans="1:23">
      <c r="A83" s="15"/>
      <c r="B83" s="15"/>
      <c r="C83" s="15" t="s">
        <v>603</v>
      </c>
      <c r="D83" s="15"/>
      <c r="E83" s="15"/>
      <c r="F83" s="15"/>
      <c r="G83" s="15"/>
      <c r="H83" s="15"/>
      <c r="I83" s="17">
        <v>7164.25</v>
      </c>
      <c r="J83" s="17">
        <v>7164.25</v>
      </c>
      <c r="K83" s="17"/>
      <c r="L83" s="17"/>
      <c r="M83" s="17"/>
      <c r="N83" s="17"/>
      <c r="O83" s="17"/>
      <c r="P83" s="15"/>
      <c r="Q83" s="17"/>
      <c r="R83" s="17"/>
      <c r="S83" s="17"/>
      <c r="T83" s="17"/>
      <c r="U83" s="17"/>
      <c r="V83" s="17"/>
      <c r="W83" s="17"/>
    </row>
    <row r="84" ht="23.25" customHeight="1" spans="1:23">
      <c r="A84" s="15" t="s">
        <v>575</v>
      </c>
      <c r="B84" s="15" t="s">
        <v>604</v>
      </c>
      <c r="C84" s="15" t="s">
        <v>603</v>
      </c>
      <c r="D84" s="15" t="s">
        <v>43</v>
      </c>
      <c r="E84" s="15" t="s">
        <v>143</v>
      </c>
      <c r="F84" s="15" t="s">
        <v>144</v>
      </c>
      <c r="G84" s="15" t="s">
        <v>573</v>
      </c>
      <c r="H84" s="15" t="s">
        <v>61</v>
      </c>
      <c r="I84" s="17">
        <v>230.86</v>
      </c>
      <c r="J84" s="17">
        <v>230.86</v>
      </c>
      <c r="K84" s="17"/>
      <c r="L84" s="17"/>
      <c r="M84" s="17"/>
      <c r="N84" s="17"/>
      <c r="O84" s="17"/>
      <c r="P84" s="15"/>
      <c r="Q84" s="17"/>
      <c r="R84" s="17"/>
      <c r="S84" s="17"/>
      <c r="T84" s="17"/>
      <c r="U84" s="17"/>
      <c r="V84" s="17"/>
      <c r="W84" s="17"/>
    </row>
    <row r="85" ht="23.25" customHeight="1" spans="1:23">
      <c r="A85" s="15" t="s">
        <v>575</v>
      </c>
      <c r="B85" s="15" t="s">
        <v>604</v>
      </c>
      <c r="C85" s="15" t="s">
        <v>603</v>
      </c>
      <c r="D85" s="15" t="s">
        <v>43</v>
      </c>
      <c r="E85" s="15" t="s">
        <v>143</v>
      </c>
      <c r="F85" s="15" t="s">
        <v>144</v>
      </c>
      <c r="G85" s="15" t="s">
        <v>573</v>
      </c>
      <c r="H85" s="15" t="s">
        <v>61</v>
      </c>
      <c r="I85" s="17">
        <v>2753.35</v>
      </c>
      <c r="J85" s="17">
        <v>2753.35</v>
      </c>
      <c r="K85" s="17"/>
      <c r="L85" s="17"/>
      <c r="M85" s="17"/>
      <c r="N85" s="17"/>
      <c r="O85" s="17"/>
      <c r="P85" s="15"/>
      <c r="Q85" s="17"/>
      <c r="R85" s="17"/>
      <c r="S85" s="17"/>
      <c r="T85" s="17"/>
      <c r="U85" s="17"/>
      <c r="V85" s="17"/>
      <c r="W85" s="17"/>
    </row>
    <row r="86" ht="23.25" customHeight="1" spans="1:23">
      <c r="A86" s="15" t="s">
        <v>575</v>
      </c>
      <c r="B86" s="15" t="s">
        <v>604</v>
      </c>
      <c r="C86" s="15" t="s">
        <v>603</v>
      </c>
      <c r="D86" s="15" t="s">
        <v>43</v>
      </c>
      <c r="E86" s="15" t="s">
        <v>143</v>
      </c>
      <c r="F86" s="15" t="s">
        <v>144</v>
      </c>
      <c r="G86" s="15" t="s">
        <v>573</v>
      </c>
      <c r="H86" s="15" t="s">
        <v>61</v>
      </c>
      <c r="I86" s="17">
        <v>291.97</v>
      </c>
      <c r="J86" s="17">
        <v>291.97</v>
      </c>
      <c r="K86" s="17"/>
      <c r="L86" s="17"/>
      <c r="M86" s="17"/>
      <c r="N86" s="17"/>
      <c r="O86" s="17"/>
      <c r="P86" s="15"/>
      <c r="Q86" s="17"/>
      <c r="R86" s="17"/>
      <c r="S86" s="17"/>
      <c r="T86" s="17"/>
      <c r="U86" s="17"/>
      <c r="V86" s="17"/>
      <c r="W86" s="17"/>
    </row>
    <row r="87" ht="23.25" customHeight="1" spans="1:23">
      <c r="A87" s="15" t="s">
        <v>575</v>
      </c>
      <c r="B87" s="15" t="s">
        <v>604</v>
      </c>
      <c r="C87" s="15" t="s">
        <v>603</v>
      </c>
      <c r="D87" s="15" t="s">
        <v>43</v>
      </c>
      <c r="E87" s="15" t="s">
        <v>143</v>
      </c>
      <c r="F87" s="15" t="s">
        <v>144</v>
      </c>
      <c r="G87" s="15" t="s">
        <v>573</v>
      </c>
      <c r="H87" s="15" t="s">
        <v>61</v>
      </c>
      <c r="I87" s="17">
        <v>370.06</v>
      </c>
      <c r="J87" s="17">
        <v>370.06</v>
      </c>
      <c r="K87" s="17"/>
      <c r="L87" s="17"/>
      <c r="M87" s="17"/>
      <c r="N87" s="17"/>
      <c r="O87" s="17"/>
      <c r="P87" s="15"/>
      <c r="Q87" s="17"/>
      <c r="R87" s="17"/>
      <c r="S87" s="17"/>
      <c r="T87" s="17"/>
      <c r="U87" s="17"/>
      <c r="V87" s="17"/>
      <c r="W87" s="17"/>
    </row>
    <row r="88" ht="23.25" customHeight="1" spans="1:23">
      <c r="A88" s="15" t="s">
        <v>575</v>
      </c>
      <c r="B88" s="15" t="s">
        <v>604</v>
      </c>
      <c r="C88" s="15" t="s">
        <v>603</v>
      </c>
      <c r="D88" s="15" t="s">
        <v>43</v>
      </c>
      <c r="E88" s="15" t="s">
        <v>143</v>
      </c>
      <c r="F88" s="15" t="s">
        <v>144</v>
      </c>
      <c r="G88" s="15" t="s">
        <v>573</v>
      </c>
      <c r="H88" s="15" t="s">
        <v>61</v>
      </c>
      <c r="I88" s="17">
        <v>1379.39</v>
      </c>
      <c r="J88" s="17">
        <v>1379.39</v>
      </c>
      <c r="K88" s="17"/>
      <c r="L88" s="17"/>
      <c r="M88" s="17"/>
      <c r="N88" s="17"/>
      <c r="O88" s="17"/>
      <c r="P88" s="15"/>
      <c r="Q88" s="17"/>
      <c r="R88" s="17"/>
      <c r="S88" s="17"/>
      <c r="T88" s="17"/>
      <c r="U88" s="17"/>
      <c r="V88" s="17"/>
      <c r="W88" s="17"/>
    </row>
    <row r="89" ht="23.25" customHeight="1" spans="1:23">
      <c r="A89" s="15" t="s">
        <v>575</v>
      </c>
      <c r="B89" s="15" t="s">
        <v>604</v>
      </c>
      <c r="C89" s="15" t="s">
        <v>603</v>
      </c>
      <c r="D89" s="15" t="s">
        <v>43</v>
      </c>
      <c r="E89" s="15" t="s">
        <v>143</v>
      </c>
      <c r="F89" s="15" t="s">
        <v>144</v>
      </c>
      <c r="G89" s="15" t="s">
        <v>573</v>
      </c>
      <c r="H89" s="15" t="s">
        <v>61</v>
      </c>
      <c r="I89" s="17">
        <v>1463.04</v>
      </c>
      <c r="J89" s="17">
        <v>1463.04</v>
      </c>
      <c r="K89" s="17"/>
      <c r="L89" s="17"/>
      <c r="M89" s="17"/>
      <c r="N89" s="17"/>
      <c r="O89" s="17"/>
      <c r="P89" s="15"/>
      <c r="Q89" s="17"/>
      <c r="R89" s="17"/>
      <c r="S89" s="17"/>
      <c r="T89" s="17"/>
      <c r="U89" s="17"/>
      <c r="V89" s="17"/>
      <c r="W89" s="17"/>
    </row>
    <row r="90" ht="23.25" customHeight="1" spans="1:23">
      <c r="A90" s="15" t="s">
        <v>575</v>
      </c>
      <c r="B90" s="15" t="s">
        <v>604</v>
      </c>
      <c r="C90" s="15" t="s">
        <v>603</v>
      </c>
      <c r="D90" s="15" t="s">
        <v>43</v>
      </c>
      <c r="E90" s="15" t="s">
        <v>143</v>
      </c>
      <c r="F90" s="15" t="s">
        <v>144</v>
      </c>
      <c r="G90" s="15" t="s">
        <v>573</v>
      </c>
      <c r="H90" s="15" t="s">
        <v>61</v>
      </c>
      <c r="I90" s="17">
        <v>45.04</v>
      </c>
      <c r="J90" s="17">
        <v>45.04</v>
      </c>
      <c r="K90" s="17"/>
      <c r="L90" s="17"/>
      <c r="M90" s="17"/>
      <c r="N90" s="17"/>
      <c r="O90" s="17"/>
      <c r="P90" s="15"/>
      <c r="Q90" s="17"/>
      <c r="R90" s="17"/>
      <c r="S90" s="17"/>
      <c r="T90" s="17"/>
      <c r="U90" s="17"/>
      <c r="V90" s="17"/>
      <c r="W90" s="17"/>
    </row>
    <row r="91" ht="23.25" customHeight="1" spans="1:23">
      <c r="A91" s="15" t="s">
        <v>575</v>
      </c>
      <c r="B91" s="15" t="s">
        <v>604</v>
      </c>
      <c r="C91" s="15" t="s">
        <v>603</v>
      </c>
      <c r="D91" s="15" t="s">
        <v>43</v>
      </c>
      <c r="E91" s="15" t="s">
        <v>143</v>
      </c>
      <c r="F91" s="15" t="s">
        <v>144</v>
      </c>
      <c r="G91" s="15" t="s">
        <v>573</v>
      </c>
      <c r="H91" s="15" t="s">
        <v>61</v>
      </c>
      <c r="I91" s="17">
        <v>55.05</v>
      </c>
      <c r="J91" s="17">
        <v>55.05</v>
      </c>
      <c r="K91" s="17"/>
      <c r="L91" s="17"/>
      <c r="M91" s="17"/>
      <c r="N91" s="17"/>
      <c r="O91" s="17"/>
      <c r="P91" s="15"/>
      <c r="Q91" s="17"/>
      <c r="R91" s="17"/>
      <c r="S91" s="17"/>
      <c r="T91" s="17"/>
      <c r="U91" s="17"/>
      <c r="V91" s="17"/>
      <c r="W91" s="17"/>
    </row>
    <row r="92" ht="23.25" customHeight="1" spans="1:23">
      <c r="A92" s="15" t="s">
        <v>575</v>
      </c>
      <c r="B92" s="15" t="s">
        <v>604</v>
      </c>
      <c r="C92" s="15" t="s">
        <v>603</v>
      </c>
      <c r="D92" s="15" t="s">
        <v>43</v>
      </c>
      <c r="E92" s="15" t="s">
        <v>143</v>
      </c>
      <c r="F92" s="15" t="s">
        <v>144</v>
      </c>
      <c r="G92" s="15" t="s">
        <v>573</v>
      </c>
      <c r="H92" s="15" t="s">
        <v>61</v>
      </c>
      <c r="I92" s="17">
        <v>274.65</v>
      </c>
      <c r="J92" s="17">
        <v>274.65</v>
      </c>
      <c r="K92" s="17"/>
      <c r="L92" s="17"/>
      <c r="M92" s="17"/>
      <c r="N92" s="17"/>
      <c r="O92" s="17"/>
      <c r="P92" s="15"/>
      <c r="Q92" s="17"/>
      <c r="R92" s="17"/>
      <c r="S92" s="17"/>
      <c r="T92" s="17"/>
      <c r="U92" s="17"/>
      <c r="V92" s="17"/>
      <c r="W92" s="17"/>
    </row>
    <row r="93" ht="23.25" customHeight="1" spans="1:23">
      <c r="A93" s="15" t="s">
        <v>575</v>
      </c>
      <c r="B93" s="15" t="s">
        <v>604</v>
      </c>
      <c r="C93" s="15" t="s">
        <v>603</v>
      </c>
      <c r="D93" s="15" t="s">
        <v>43</v>
      </c>
      <c r="E93" s="15" t="s">
        <v>143</v>
      </c>
      <c r="F93" s="15" t="s">
        <v>144</v>
      </c>
      <c r="G93" s="15" t="s">
        <v>573</v>
      </c>
      <c r="H93" s="15" t="s">
        <v>61</v>
      </c>
      <c r="I93" s="17">
        <v>102.2</v>
      </c>
      <c r="J93" s="17">
        <v>102.2</v>
      </c>
      <c r="K93" s="17"/>
      <c r="L93" s="17"/>
      <c r="M93" s="17"/>
      <c r="N93" s="17"/>
      <c r="O93" s="17"/>
      <c r="P93" s="15"/>
      <c r="Q93" s="17"/>
      <c r="R93" s="17"/>
      <c r="S93" s="17"/>
      <c r="T93" s="17"/>
      <c r="U93" s="17"/>
      <c r="V93" s="17"/>
      <c r="W93" s="17"/>
    </row>
    <row r="94" ht="23.25" customHeight="1" spans="1:23">
      <c r="A94" s="15" t="s">
        <v>575</v>
      </c>
      <c r="B94" s="15" t="s">
        <v>604</v>
      </c>
      <c r="C94" s="15" t="s">
        <v>603</v>
      </c>
      <c r="D94" s="15" t="s">
        <v>43</v>
      </c>
      <c r="E94" s="15" t="s">
        <v>143</v>
      </c>
      <c r="F94" s="15" t="s">
        <v>144</v>
      </c>
      <c r="G94" s="15" t="s">
        <v>573</v>
      </c>
      <c r="H94" s="15" t="s">
        <v>61</v>
      </c>
      <c r="I94" s="17">
        <v>1.28</v>
      </c>
      <c r="J94" s="17">
        <v>1.28</v>
      </c>
      <c r="K94" s="17"/>
      <c r="L94" s="17"/>
      <c r="M94" s="17"/>
      <c r="N94" s="17"/>
      <c r="O94" s="17"/>
      <c r="P94" s="15"/>
      <c r="Q94" s="17"/>
      <c r="R94" s="17"/>
      <c r="S94" s="17"/>
      <c r="T94" s="17"/>
      <c r="U94" s="17"/>
      <c r="V94" s="17"/>
      <c r="W94" s="17"/>
    </row>
    <row r="95" ht="23.25" customHeight="1" spans="1:23">
      <c r="A95" s="15" t="s">
        <v>575</v>
      </c>
      <c r="B95" s="15" t="s">
        <v>604</v>
      </c>
      <c r="C95" s="15" t="s">
        <v>603</v>
      </c>
      <c r="D95" s="15" t="s">
        <v>43</v>
      </c>
      <c r="E95" s="15" t="s">
        <v>143</v>
      </c>
      <c r="F95" s="15" t="s">
        <v>144</v>
      </c>
      <c r="G95" s="15" t="s">
        <v>573</v>
      </c>
      <c r="H95" s="15" t="s">
        <v>61</v>
      </c>
      <c r="I95" s="17">
        <v>197.36</v>
      </c>
      <c r="J95" s="17">
        <v>197.36</v>
      </c>
      <c r="K95" s="17"/>
      <c r="L95" s="17"/>
      <c r="M95" s="17"/>
      <c r="N95" s="17"/>
      <c r="O95" s="17"/>
      <c r="P95" s="15"/>
      <c r="Q95" s="17"/>
      <c r="R95" s="17"/>
      <c r="S95" s="17"/>
      <c r="T95" s="17"/>
      <c r="U95" s="17"/>
      <c r="V95" s="17"/>
      <c r="W95" s="17"/>
    </row>
    <row r="96" ht="23.25" customHeight="1" spans="1:23">
      <c r="A96" s="15"/>
      <c r="B96" s="15"/>
      <c r="C96" s="15" t="s">
        <v>605</v>
      </c>
      <c r="D96" s="15"/>
      <c r="E96" s="15"/>
      <c r="F96" s="15"/>
      <c r="G96" s="15"/>
      <c r="H96" s="15"/>
      <c r="I96" s="17">
        <v>3431.99</v>
      </c>
      <c r="J96" s="17">
        <v>3431.99</v>
      </c>
      <c r="K96" s="17"/>
      <c r="L96" s="17"/>
      <c r="M96" s="17"/>
      <c r="N96" s="17"/>
      <c r="O96" s="17"/>
      <c r="P96" s="15"/>
      <c r="Q96" s="17"/>
      <c r="R96" s="17"/>
      <c r="S96" s="17"/>
      <c r="T96" s="17"/>
      <c r="U96" s="17"/>
      <c r="V96" s="17"/>
      <c r="W96" s="17"/>
    </row>
    <row r="97" ht="23.25" customHeight="1" spans="1:23">
      <c r="A97" s="15" t="s">
        <v>575</v>
      </c>
      <c r="B97" s="15" t="s">
        <v>606</v>
      </c>
      <c r="C97" s="15" t="s">
        <v>605</v>
      </c>
      <c r="D97" s="15" t="s">
        <v>43</v>
      </c>
      <c r="E97" s="15" t="s">
        <v>145</v>
      </c>
      <c r="F97" s="15" t="s">
        <v>146</v>
      </c>
      <c r="G97" s="15" t="s">
        <v>573</v>
      </c>
      <c r="H97" s="15" t="s">
        <v>61</v>
      </c>
      <c r="I97" s="17">
        <v>25.35</v>
      </c>
      <c r="J97" s="17">
        <v>25.35</v>
      </c>
      <c r="K97" s="17"/>
      <c r="L97" s="17"/>
      <c r="M97" s="17"/>
      <c r="N97" s="17"/>
      <c r="O97" s="17"/>
      <c r="P97" s="15"/>
      <c r="Q97" s="17"/>
      <c r="R97" s="17"/>
      <c r="S97" s="17"/>
      <c r="T97" s="17"/>
      <c r="U97" s="17"/>
      <c r="V97" s="17"/>
      <c r="W97" s="17"/>
    </row>
    <row r="98" ht="23.25" customHeight="1" spans="1:23">
      <c r="A98" s="15" t="s">
        <v>575</v>
      </c>
      <c r="B98" s="15" t="s">
        <v>606</v>
      </c>
      <c r="C98" s="15" t="s">
        <v>605</v>
      </c>
      <c r="D98" s="15" t="s">
        <v>43</v>
      </c>
      <c r="E98" s="15" t="s">
        <v>145</v>
      </c>
      <c r="F98" s="15" t="s">
        <v>146</v>
      </c>
      <c r="G98" s="15" t="s">
        <v>573</v>
      </c>
      <c r="H98" s="15" t="s">
        <v>61</v>
      </c>
      <c r="I98" s="17">
        <v>498.86</v>
      </c>
      <c r="J98" s="17">
        <v>498.86</v>
      </c>
      <c r="K98" s="17"/>
      <c r="L98" s="17"/>
      <c r="M98" s="17"/>
      <c r="N98" s="17"/>
      <c r="O98" s="17"/>
      <c r="P98" s="15"/>
      <c r="Q98" s="17"/>
      <c r="R98" s="17"/>
      <c r="S98" s="17"/>
      <c r="T98" s="17"/>
      <c r="U98" s="17"/>
      <c r="V98" s="17"/>
      <c r="W98" s="17"/>
    </row>
    <row r="99" ht="23.25" customHeight="1" spans="1:23">
      <c r="A99" s="15" t="s">
        <v>575</v>
      </c>
      <c r="B99" s="15" t="s">
        <v>606</v>
      </c>
      <c r="C99" s="15" t="s">
        <v>605</v>
      </c>
      <c r="D99" s="15" t="s">
        <v>43</v>
      </c>
      <c r="E99" s="15" t="s">
        <v>145</v>
      </c>
      <c r="F99" s="15" t="s">
        <v>146</v>
      </c>
      <c r="G99" s="15" t="s">
        <v>573</v>
      </c>
      <c r="H99" s="15" t="s">
        <v>61</v>
      </c>
      <c r="I99" s="17">
        <v>4</v>
      </c>
      <c r="J99" s="17">
        <v>4</v>
      </c>
      <c r="K99" s="17"/>
      <c r="L99" s="17"/>
      <c r="M99" s="17"/>
      <c r="N99" s="17"/>
      <c r="O99" s="17"/>
      <c r="P99" s="15"/>
      <c r="Q99" s="17"/>
      <c r="R99" s="17"/>
      <c r="S99" s="17"/>
      <c r="T99" s="17"/>
      <c r="U99" s="17"/>
      <c r="V99" s="17"/>
      <c r="W99" s="17"/>
    </row>
    <row r="100" ht="23.25" customHeight="1" spans="1:23">
      <c r="A100" s="15" t="s">
        <v>575</v>
      </c>
      <c r="B100" s="15" t="s">
        <v>606</v>
      </c>
      <c r="C100" s="15" t="s">
        <v>605</v>
      </c>
      <c r="D100" s="15" t="s">
        <v>43</v>
      </c>
      <c r="E100" s="15" t="s">
        <v>145</v>
      </c>
      <c r="F100" s="15" t="s">
        <v>146</v>
      </c>
      <c r="G100" s="15" t="s">
        <v>573</v>
      </c>
      <c r="H100" s="15" t="s">
        <v>61</v>
      </c>
      <c r="I100" s="17">
        <v>151</v>
      </c>
      <c r="J100" s="17">
        <v>151</v>
      </c>
      <c r="K100" s="17"/>
      <c r="L100" s="17"/>
      <c r="M100" s="17"/>
      <c r="N100" s="17"/>
      <c r="O100" s="17"/>
      <c r="P100" s="15"/>
      <c r="Q100" s="17"/>
      <c r="R100" s="17"/>
      <c r="S100" s="17"/>
      <c r="T100" s="17"/>
      <c r="U100" s="17"/>
      <c r="V100" s="17"/>
      <c r="W100" s="17"/>
    </row>
    <row r="101" ht="23.25" customHeight="1" spans="1:23">
      <c r="A101" s="15" t="s">
        <v>575</v>
      </c>
      <c r="B101" s="15" t="s">
        <v>606</v>
      </c>
      <c r="C101" s="15" t="s">
        <v>605</v>
      </c>
      <c r="D101" s="15" t="s">
        <v>43</v>
      </c>
      <c r="E101" s="15" t="s">
        <v>145</v>
      </c>
      <c r="F101" s="15" t="s">
        <v>146</v>
      </c>
      <c r="G101" s="15" t="s">
        <v>573</v>
      </c>
      <c r="H101" s="15" t="s">
        <v>61</v>
      </c>
      <c r="I101" s="17">
        <v>16.8</v>
      </c>
      <c r="J101" s="17">
        <v>16.8</v>
      </c>
      <c r="K101" s="17"/>
      <c r="L101" s="17"/>
      <c r="M101" s="17"/>
      <c r="N101" s="17"/>
      <c r="O101" s="17"/>
      <c r="P101" s="15"/>
      <c r="Q101" s="17"/>
      <c r="R101" s="17"/>
      <c r="S101" s="17"/>
      <c r="T101" s="17"/>
      <c r="U101" s="17"/>
      <c r="V101" s="17"/>
      <c r="W101" s="17"/>
    </row>
    <row r="102" ht="23.25" customHeight="1" spans="1:23">
      <c r="A102" s="15" t="s">
        <v>575</v>
      </c>
      <c r="B102" s="15" t="s">
        <v>606</v>
      </c>
      <c r="C102" s="15" t="s">
        <v>605</v>
      </c>
      <c r="D102" s="15" t="s">
        <v>43</v>
      </c>
      <c r="E102" s="15" t="s">
        <v>145</v>
      </c>
      <c r="F102" s="15" t="s">
        <v>146</v>
      </c>
      <c r="G102" s="15" t="s">
        <v>573</v>
      </c>
      <c r="H102" s="15" t="s">
        <v>61</v>
      </c>
      <c r="I102" s="17">
        <v>35</v>
      </c>
      <c r="J102" s="17">
        <v>35</v>
      </c>
      <c r="K102" s="17"/>
      <c r="L102" s="17"/>
      <c r="M102" s="17"/>
      <c r="N102" s="17"/>
      <c r="O102" s="17"/>
      <c r="P102" s="15"/>
      <c r="Q102" s="17"/>
      <c r="R102" s="17"/>
      <c r="S102" s="17"/>
      <c r="T102" s="17"/>
      <c r="U102" s="17"/>
      <c r="V102" s="17"/>
      <c r="W102" s="17"/>
    </row>
    <row r="103" ht="23.25" customHeight="1" spans="1:23">
      <c r="A103" s="15" t="s">
        <v>575</v>
      </c>
      <c r="B103" s="15" t="s">
        <v>606</v>
      </c>
      <c r="C103" s="15" t="s">
        <v>605</v>
      </c>
      <c r="D103" s="15" t="s">
        <v>43</v>
      </c>
      <c r="E103" s="15" t="s">
        <v>145</v>
      </c>
      <c r="F103" s="15" t="s">
        <v>146</v>
      </c>
      <c r="G103" s="15" t="s">
        <v>573</v>
      </c>
      <c r="H103" s="15" t="s">
        <v>61</v>
      </c>
      <c r="I103" s="17">
        <v>39</v>
      </c>
      <c r="J103" s="17">
        <v>39</v>
      </c>
      <c r="K103" s="17"/>
      <c r="L103" s="17"/>
      <c r="M103" s="17"/>
      <c r="N103" s="17"/>
      <c r="O103" s="17"/>
      <c r="P103" s="15"/>
      <c r="Q103" s="17"/>
      <c r="R103" s="17"/>
      <c r="S103" s="17"/>
      <c r="T103" s="17"/>
      <c r="U103" s="17"/>
      <c r="V103" s="17"/>
      <c r="W103" s="17"/>
    </row>
    <row r="104" ht="23.25" customHeight="1" spans="1:23">
      <c r="A104" s="15" t="s">
        <v>575</v>
      </c>
      <c r="B104" s="15" t="s">
        <v>606</v>
      </c>
      <c r="C104" s="15" t="s">
        <v>605</v>
      </c>
      <c r="D104" s="15" t="s">
        <v>43</v>
      </c>
      <c r="E104" s="15" t="s">
        <v>145</v>
      </c>
      <c r="F104" s="15" t="s">
        <v>146</v>
      </c>
      <c r="G104" s="15" t="s">
        <v>573</v>
      </c>
      <c r="H104" s="15" t="s">
        <v>61</v>
      </c>
      <c r="I104" s="17">
        <v>40</v>
      </c>
      <c r="J104" s="17">
        <v>40</v>
      </c>
      <c r="K104" s="17"/>
      <c r="L104" s="17"/>
      <c r="M104" s="17"/>
      <c r="N104" s="17"/>
      <c r="O104" s="17"/>
      <c r="P104" s="15"/>
      <c r="Q104" s="17"/>
      <c r="R104" s="17"/>
      <c r="S104" s="17"/>
      <c r="T104" s="17"/>
      <c r="U104" s="17"/>
      <c r="V104" s="17"/>
      <c r="W104" s="17"/>
    </row>
    <row r="105" ht="23.25" customHeight="1" spans="1:23">
      <c r="A105" s="15" t="s">
        <v>575</v>
      </c>
      <c r="B105" s="15" t="s">
        <v>606</v>
      </c>
      <c r="C105" s="15" t="s">
        <v>605</v>
      </c>
      <c r="D105" s="15" t="s">
        <v>43</v>
      </c>
      <c r="E105" s="15" t="s">
        <v>145</v>
      </c>
      <c r="F105" s="15" t="s">
        <v>146</v>
      </c>
      <c r="G105" s="15" t="s">
        <v>573</v>
      </c>
      <c r="H105" s="15" t="s">
        <v>61</v>
      </c>
      <c r="I105" s="17">
        <v>43</v>
      </c>
      <c r="J105" s="17">
        <v>43</v>
      </c>
      <c r="K105" s="17"/>
      <c r="L105" s="17"/>
      <c r="M105" s="17"/>
      <c r="N105" s="17"/>
      <c r="O105" s="17"/>
      <c r="P105" s="15"/>
      <c r="Q105" s="17"/>
      <c r="R105" s="17"/>
      <c r="S105" s="17"/>
      <c r="T105" s="17"/>
      <c r="U105" s="17"/>
      <c r="V105" s="17"/>
      <c r="W105" s="17"/>
    </row>
    <row r="106" ht="23.25" customHeight="1" spans="1:23">
      <c r="A106" s="15" t="s">
        <v>575</v>
      </c>
      <c r="B106" s="15" t="s">
        <v>606</v>
      </c>
      <c r="C106" s="15" t="s">
        <v>605</v>
      </c>
      <c r="D106" s="15" t="s">
        <v>43</v>
      </c>
      <c r="E106" s="15" t="s">
        <v>145</v>
      </c>
      <c r="F106" s="15" t="s">
        <v>146</v>
      </c>
      <c r="G106" s="15" t="s">
        <v>573</v>
      </c>
      <c r="H106" s="15" t="s">
        <v>61</v>
      </c>
      <c r="I106" s="17">
        <v>18</v>
      </c>
      <c r="J106" s="17">
        <v>18</v>
      </c>
      <c r="K106" s="17"/>
      <c r="L106" s="17"/>
      <c r="M106" s="17"/>
      <c r="N106" s="17"/>
      <c r="O106" s="17"/>
      <c r="P106" s="15"/>
      <c r="Q106" s="17"/>
      <c r="R106" s="17"/>
      <c r="S106" s="17"/>
      <c r="T106" s="17"/>
      <c r="U106" s="17"/>
      <c r="V106" s="17"/>
      <c r="W106" s="17"/>
    </row>
    <row r="107" ht="23.25" customHeight="1" spans="1:23">
      <c r="A107" s="15" t="s">
        <v>575</v>
      </c>
      <c r="B107" s="15" t="s">
        <v>606</v>
      </c>
      <c r="C107" s="15" t="s">
        <v>605</v>
      </c>
      <c r="D107" s="15" t="s">
        <v>43</v>
      </c>
      <c r="E107" s="15" t="s">
        <v>145</v>
      </c>
      <c r="F107" s="15" t="s">
        <v>146</v>
      </c>
      <c r="G107" s="15" t="s">
        <v>573</v>
      </c>
      <c r="H107" s="15" t="s">
        <v>61</v>
      </c>
      <c r="I107" s="17">
        <v>21</v>
      </c>
      <c r="J107" s="17">
        <v>21</v>
      </c>
      <c r="K107" s="17"/>
      <c r="L107" s="17"/>
      <c r="M107" s="17"/>
      <c r="N107" s="17"/>
      <c r="O107" s="17"/>
      <c r="P107" s="15"/>
      <c r="Q107" s="17"/>
      <c r="R107" s="17"/>
      <c r="S107" s="17"/>
      <c r="T107" s="17"/>
      <c r="U107" s="17"/>
      <c r="V107" s="17"/>
      <c r="W107" s="17"/>
    </row>
    <row r="108" ht="23.25" customHeight="1" spans="1:23">
      <c r="A108" s="15" t="s">
        <v>575</v>
      </c>
      <c r="B108" s="15" t="s">
        <v>606</v>
      </c>
      <c r="C108" s="15" t="s">
        <v>605</v>
      </c>
      <c r="D108" s="15" t="s">
        <v>43</v>
      </c>
      <c r="E108" s="15" t="s">
        <v>145</v>
      </c>
      <c r="F108" s="15" t="s">
        <v>146</v>
      </c>
      <c r="G108" s="15" t="s">
        <v>573</v>
      </c>
      <c r="H108" s="15" t="s">
        <v>61</v>
      </c>
      <c r="I108" s="17">
        <v>20</v>
      </c>
      <c r="J108" s="17">
        <v>20</v>
      </c>
      <c r="K108" s="17"/>
      <c r="L108" s="17"/>
      <c r="M108" s="17"/>
      <c r="N108" s="17"/>
      <c r="O108" s="17"/>
      <c r="P108" s="15"/>
      <c r="Q108" s="17"/>
      <c r="R108" s="17"/>
      <c r="S108" s="17"/>
      <c r="T108" s="17"/>
      <c r="U108" s="17"/>
      <c r="V108" s="17"/>
      <c r="W108" s="17"/>
    </row>
    <row r="109" ht="23.25" customHeight="1" spans="1:23">
      <c r="A109" s="15" t="s">
        <v>575</v>
      </c>
      <c r="B109" s="15" t="s">
        <v>606</v>
      </c>
      <c r="C109" s="15" t="s">
        <v>605</v>
      </c>
      <c r="D109" s="15" t="s">
        <v>43</v>
      </c>
      <c r="E109" s="15" t="s">
        <v>145</v>
      </c>
      <c r="F109" s="15" t="s">
        <v>146</v>
      </c>
      <c r="G109" s="15" t="s">
        <v>573</v>
      </c>
      <c r="H109" s="15" t="s">
        <v>61</v>
      </c>
      <c r="I109" s="17">
        <v>5.95</v>
      </c>
      <c r="J109" s="17">
        <v>5.95</v>
      </c>
      <c r="K109" s="17"/>
      <c r="L109" s="17"/>
      <c r="M109" s="17"/>
      <c r="N109" s="17"/>
      <c r="O109" s="17"/>
      <c r="P109" s="15"/>
      <c r="Q109" s="17"/>
      <c r="R109" s="17"/>
      <c r="S109" s="17"/>
      <c r="T109" s="17"/>
      <c r="U109" s="17"/>
      <c r="V109" s="17"/>
      <c r="W109" s="17"/>
    </row>
    <row r="110" ht="23.25" customHeight="1" spans="1:23">
      <c r="A110" s="15" t="s">
        <v>575</v>
      </c>
      <c r="B110" s="15" t="s">
        <v>606</v>
      </c>
      <c r="C110" s="15" t="s">
        <v>605</v>
      </c>
      <c r="D110" s="15" t="s">
        <v>43</v>
      </c>
      <c r="E110" s="15" t="s">
        <v>145</v>
      </c>
      <c r="F110" s="15" t="s">
        <v>146</v>
      </c>
      <c r="G110" s="15" t="s">
        <v>573</v>
      </c>
      <c r="H110" s="15" t="s">
        <v>61</v>
      </c>
      <c r="I110" s="17">
        <v>30</v>
      </c>
      <c r="J110" s="17">
        <v>30</v>
      </c>
      <c r="K110" s="17"/>
      <c r="L110" s="17"/>
      <c r="M110" s="17"/>
      <c r="N110" s="17"/>
      <c r="O110" s="17"/>
      <c r="P110" s="15"/>
      <c r="Q110" s="17"/>
      <c r="R110" s="17"/>
      <c r="S110" s="17"/>
      <c r="T110" s="17"/>
      <c r="U110" s="17"/>
      <c r="V110" s="17"/>
      <c r="W110" s="17"/>
    </row>
    <row r="111" ht="23.25" customHeight="1" spans="1:23">
      <c r="A111" s="15" t="s">
        <v>575</v>
      </c>
      <c r="B111" s="15" t="s">
        <v>606</v>
      </c>
      <c r="C111" s="15" t="s">
        <v>605</v>
      </c>
      <c r="D111" s="15" t="s">
        <v>43</v>
      </c>
      <c r="E111" s="15" t="s">
        <v>145</v>
      </c>
      <c r="F111" s="15" t="s">
        <v>146</v>
      </c>
      <c r="G111" s="15" t="s">
        <v>573</v>
      </c>
      <c r="H111" s="15" t="s">
        <v>61</v>
      </c>
      <c r="I111" s="17">
        <v>36.92</v>
      </c>
      <c r="J111" s="17">
        <v>36.92</v>
      </c>
      <c r="K111" s="17"/>
      <c r="L111" s="17"/>
      <c r="M111" s="17"/>
      <c r="N111" s="17"/>
      <c r="O111" s="17"/>
      <c r="P111" s="15"/>
      <c r="Q111" s="17"/>
      <c r="R111" s="17"/>
      <c r="S111" s="17"/>
      <c r="T111" s="17"/>
      <c r="U111" s="17"/>
      <c r="V111" s="17"/>
      <c r="W111" s="17"/>
    </row>
    <row r="112" ht="23.25" customHeight="1" spans="1:23">
      <c r="A112" s="15" t="s">
        <v>575</v>
      </c>
      <c r="B112" s="15" t="s">
        <v>606</v>
      </c>
      <c r="C112" s="15" t="s">
        <v>605</v>
      </c>
      <c r="D112" s="15" t="s">
        <v>43</v>
      </c>
      <c r="E112" s="15" t="s">
        <v>145</v>
      </c>
      <c r="F112" s="15" t="s">
        <v>146</v>
      </c>
      <c r="G112" s="15" t="s">
        <v>573</v>
      </c>
      <c r="H112" s="15" t="s">
        <v>61</v>
      </c>
      <c r="I112" s="17">
        <v>313.24</v>
      </c>
      <c r="J112" s="17">
        <v>313.24</v>
      </c>
      <c r="K112" s="17"/>
      <c r="L112" s="17"/>
      <c r="M112" s="17"/>
      <c r="N112" s="17"/>
      <c r="O112" s="17"/>
      <c r="P112" s="15"/>
      <c r="Q112" s="17"/>
      <c r="R112" s="17"/>
      <c r="S112" s="17"/>
      <c r="T112" s="17"/>
      <c r="U112" s="17"/>
      <c r="V112" s="17"/>
      <c r="W112" s="17"/>
    </row>
    <row r="113" ht="23.25" customHeight="1" spans="1:23">
      <c r="A113" s="15" t="s">
        <v>575</v>
      </c>
      <c r="B113" s="15" t="s">
        <v>606</v>
      </c>
      <c r="C113" s="15" t="s">
        <v>605</v>
      </c>
      <c r="D113" s="15" t="s">
        <v>43</v>
      </c>
      <c r="E113" s="15" t="s">
        <v>145</v>
      </c>
      <c r="F113" s="15" t="s">
        <v>146</v>
      </c>
      <c r="G113" s="15" t="s">
        <v>573</v>
      </c>
      <c r="H113" s="15" t="s">
        <v>61</v>
      </c>
      <c r="I113" s="17">
        <v>56</v>
      </c>
      <c r="J113" s="17">
        <v>56</v>
      </c>
      <c r="K113" s="17"/>
      <c r="L113" s="17"/>
      <c r="M113" s="17"/>
      <c r="N113" s="17"/>
      <c r="O113" s="17"/>
      <c r="P113" s="15"/>
      <c r="Q113" s="17"/>
      <c r="R113" s="17"/>
      <c r="S113" s="17"/>
      <c r="T113" s="17"/>
      <c r="U113" s="17"/>
      <c r="V113" s="17"/>
      <c r="W113" s="17"/>
    </row>
    <row r="114" ht="23.25" customHeight="1" spans="1:23">
      <c r="A114" s="15" t="s">
        <v>575</v>
      </c>
      <c r="B114" s="15" t="s">
        <v>606</v>
      </c>
      <c r="C114" s="15" t="s">
        <v>605</v>
      </c>
      <c r="D114" s="15" t="s">
        <v>43</v>
      </c>
      <c r="E114" s="15" t="s">
        <v>145</v>
      </c>
      <c r="F114" s="15" t="s">
        <v>146</v>
      </c>
      <c r="G114" s="15" t="s">
        <v>573</v>
      </c>
      <c r="H114" s="15" t="s">
        <v>61</v>
      </c>
      <c r="I114" s="17">
        <v>1245</v>
      </c>
      <c r="J114" s="17">
        <v>1245</v>
      </c>
      <c r="K114" s="17"/>
      <c r="L114" s="17"/>
      <c r="M114" s="17"/>
      <c r="N114" s="17"/>
      <c r="O114" s="17"/>
      <c r="P114" s="15"/>
      <c r="Q114" s="17"/>
      <c r="R114" s="17"/>
      <c r="S114" s="17"/>
      <c r="T114" s="17"/>
      <c r="U114" s="17"/>
      <c r="V114" s="17"/>
      <c r="W114" s="17"/>
    </row>
    <row r="115" ht="23.25" customHeight="1" spans="1:23">
      <c r="A115" s="15" t="s">
        <v>575</v>
      </c>
      <c r="B115" s="15" t="s">
        <v>606</v>
      </c>
      <c r="C115" s="15" t="s">
        <v>605</v>
      </c>
      <c r="D115" s="15" t="s">
        <v>43</v>
      </c>
      <c r="E115" s="15" t="s">
        <v>145</v>
      </c>
      <c r="F115" s="15" t="s">
        <v>146</v>
      </c>
      <c r="G115" s="15" t="s">
        <v>573</v>
      </c>
      <c r="H115" s="15" t="s">
        <v>61</v>
      </c>
      <c r="I115" s="17">
        <v>15</v>
      </c>
      <c r="J115" s="17">
        <v>15</v>
      </c>
      <c r="K115" s="17"/>
      <c r="L115" s="17"/>
      <c r="M115" s="17"/>
      <c r="N115" s="17"/>
      <c r="O115" s="17"/>
      <c r="P115" s="15"/>
      <c r="Q115" s="17"/>
      <c r="R115" s="17"/>
      <c r="S115" s="17"/>
      <c r="T115" s="17"/>
      <c r="U115" s="17"/>
      <c r="V115" s="17"/>
      <c r="W115" s="17"/>
    </row>
    <row r="116" ht="23.25" customHeight="1" spans="1:23">
      <c r="A116" s="15" t="s">
        <v>575</v>
      </c>
      <c r="B116" s="15" t="s">
        <v>606</v>
      </c>
      <c r="C116" s="15" t="s">
        <v>605</v>
      </c>
      <c r="D116" s="15" t="s">
        <v>43</v>
      </c>
      <c r="E116" s="15" t="s">
        <v>145</v>
      </c>
      <c r="F116" s="15" t="s">
        <v>146</v>
      </c>
      <c r="G116" s="15" t="s">
        <v>573</v>
      </c>
      <c r="H116" s="15" t="s">
        <v>61</v>
      </c>
      <c r="I116" s="17">
        <v>9</v>
      </c>
      <c r="J116" s="17">
        <v>9</v>
      </c>
      <c r="K116" s="17"/>
      <c r="L116" s="17"/>
      <c r="M116" s="17"/>
      <c r="N116" s="17"/>
      <c r="O116" s="17"/>
      <c r="P116" s="15"/>
      <c r="Q116" s="17"/>
      <c r="R116" s="17"/>
      <c r="S116" s="17"/>
      <c r="T116" s="17"/>
      <c r="U116" s="17"/>
      <c r="V116" s="17"/>
      <c r="W116" s="17"/>
    </row>
    <row r="117" ht="23.25" customHeight="1" spans="1:23">
      <c r="A117" s="15" t="s">
        <v>575</v>
      </c>
      <c r="B117" s="15" t="s">
        <v>606</v>
      </c>
      <c r="C117" s="15" t="s">
        <v>605</v>
      </c>
      <c r="D117" s="15" t="s">
        <v>43</v>
      </c>
      <c r="E117" s="15" t="s">
        <v>145</v>
      </c>
      <c r="F117" s="15" t="s">
        <v>146</v>
      </c>
      <c r="G117" s="15" t="s">
        <v>573</v>
      </c>
      <c r="H117" s="15" t="s">
        <v>61</v>
      </c>
      <c r="I117" s="17">
        <v>12</v>
      </c>
      <c r="J117" s="17">
        <v>12</v>
      </c>
      <c r="K117" s="17"/>
      <c r="L117" s="17"/>
      <c r="M117" s="17"/>
      <c r="N117" s="17"/>
      <c r="O117" s="17"/>
      <c r="P117" s="15"/>
      <c r="Q117" s="17"/>
      <c r="R117" s="17"/>
      <c r="S117" s="17"/>
      <c r="T117" s="17"/>
      <c r="U117" s="17"/>
      <c r="V117" s="17"/>
      <c r="W117" s="17"/>
    </row>
    <row r="118" ht="23.25" customHeight="1" spans="1:23">
      <c r="A118" s="15" t="s">
        <v>575</v>
      </c>
      <c r="B118" s="15" t="s">
        <v>606</v>
      </c>
      <c r="C118" s="15" t="s">
        <v>605</v>
      </c>
      <c r="D118" s="15" t="s">
        <v>43</v>
      </c>
      <c r="E118" s="15" t="s">
        <v>145</v>
      </c>
      <c r="F118" s="15" t="s">
        <v>146</v>
      </c>
      <c r="G118" s="15" t="s">
        <v>573</v>
      </c>
      <c r="H118" s="15" t="s">
        <v>61</v>
      </c>
      <c r="I118" s="17">
        <v>792.94</v>
      </c>
      <c r="J118" s="17">
        <v>792.94</v>
      </c>
      <c r="K118" s="17"/>
      <c r="L118" s="17"/>
      <c r="M118" s="17"/>
      <c r="N118" s="17"/>
      <c r="O118" s="17"/>
      <c r="P118" s="15"/>
      <c r="Q118" s="17"/>
      <c r="R118" s="17"/>
      <c r="S118" s="17"/>
      <c r="T118" s="17"/>
      <c r="U118" s="17"/>
      <c r="V118" s="17"/>
      <c r="W118" s="17"/>
    </row>
    <row r="119" ht="23.25" customHeight="1" spans="1:23">
      <c r="A119" s="15" t="s">
        <v>575</v>
      </c>
      <c r="B119" s="15" t="s">
        <v>606</v>
      </c>
      <c r="C119" s="15" t="s">
        <v>605</v>
      </c>
      <c r="D119" s="15" t="s">
        <v>43</v>
      </c>
      <c r="E119" s="15" t="s">
        <v>145</v>
      </c>
      <c r="F119" s="15" t="s">
        <v>146</v>
      </c>
      <c r="G119" s="15" t="s">
        <v>573</v>
      </c>
      <c r="H119" s="15" t="s">
        <v>61</v>
      </c>
      <c r="I119" s="17">
        <v>3.93</v>
      </c>
      <c r="J119" s="17">
        <v>3.93</v>
      </c>
      <c r="K119" s="17"/>
      <c r="L119" s="17"/>
      <c r="M119" s="17"/>
      <c r="N119" s="17"/>
      <c r="O119" s="17"/>
      <c r="P119" s="15"/>
      <c r="Q119" s="17"/>
      <c r="R119" s="17"/>
      <c r="S119" s="17"/>
      <c r="T119" s="17"/>
      <c r="U119" s="17"/>
      <c r="V119" s="17"/>
      <c r="W119" s="17"/>
    </row>
    <row r="120" ht="23.25" customHeight="1" spans="1:23">
      <c r="A120" s="15"/>
      <c r="B120" s="15"/>
      <c r="C120" s="15" t="s">
        <v>607</v>
      </c>
      <c r="D120" s="15"/>
      <c r="E120" s="15"/>
      <c r="F120" s="15"/>
      <c r="G120" s="15"/>
      <c r="H120" s="15"/>
      <c r="I120" s="17">
        <v>15</v>
      </c>
      <c r="J120" s="17">
        <v>15</v>
      </c>
      <c r="K120" s="17">
        <v>15</v>
      </c>
      <c r="L120" s="17"/>
      <c r="M120" s="17"/>
      <c r="N120" s="17"/>
      <c r="O120" s="17"/>
      <c r="P120" s="15"/>
      <c r="Q120" s="17"/>
      <c r="R120" s="17"/>
      <c r="S120" s="17"/>
      <c r="T120" s="17"/>
      <c r="U120" s="17"/>
      <c r="V120" s="17"/>
      <c r="W120" s="17"/>
    </row>
    <row r="121" ht="23.25" customHeight="1" spans="1:23">
      <c r="A121" s="15" t="s">
        <v>608</v>
      </c>
      <c r="B121" s="15" t="s">
        <v>609</v>
      </c>
      <c r="C121" s="15" t="s">
        <v>607</v>
      </c>
      <c r="D121" s="15" t="s">
        <v>43</v>
      </c>
      <c r="E121" s="15" t="s">
        <v>124</v>
      </c>
      <c r="F121" s="15" t="s">
        <v>125</v>
      </c>
      <c r="G121" s="15" t="s">
        <v>539</v>
      </c>
      <c r="H121" s="15" t="s">
        <v>540</v>
      </c>
      <c r="I121" s="17">
        <v>15</v>
      </c>
      <c r="J121" s="17">
        <v>15</v>
      </c>
      <c r="K121" s="17">
        <v>15</v>
      </c>
      <c r="L121" s="17"/>
      <c r="M121" s="17"/>
      <c r="N121" s="17"/>
      <c r="O121" s="17"/>
      <c r="P121" s="15"/>
      <c r="Q121" s="17"/>
      <c r="R121" s="17"/>
      <c r="S121" s="17"/>
      <c r="T121" s="17"/>
      <c r="U121" s="17"/>
      <c r="V121" s="17"/>
      <c r="W121" s="17"/>
    </row>
    <row r="122" ht="23.25" customHeight="1" spans="1:23">
      <c r="A122" s="15"/>
      <c r="B122" s="15"/>
      <c r="C122" s="15" t="s">
        <v>610</v>
      </c>
      <c r="D122" s="15"/>
      <c r="E122" s="15"/>
      <c r="F122" s="15"/>
      <c r="G122" s="15"/>
      <c r="H122" s="15"/>
      <c r="I122" s="17">
        <v>35</v>
      </c>
      <c r="J122" s="17">
        <v>35</v>
      </c>
      <c r="K122" s="17">
        <v>35</v>
      </c>
      <c r="L122" s="17"/>
      <c r="M122" s="17"/>
      <c r="N122" s="17"/>
      <c r="O122" s="17"/>
      <c r="P122" s="15"/>
      <c r="Q122" s="17"/>
      <c r="R122" s="17"/>
      <c r="S122" s="17"/>
      <c r="T122" s="17"/>
      <c r="U122" s="17"/>
      <c r="V122" s="17"/>
      <c r="W122" s="17"/>
    </row>
    <row r="123" ht="23.25" customHeight="1" spans="1:23">
      <c r="A123" s="15" t="s">
        <v>569</v>
      </c>
      <c r="B123" s="15" t="s">
        <v>611</v>
      </c>
      <c r="C123" s="15" t="s">
        <v>610</v>
      </c>
      <c r="D123" s="15" t="s">
        <v>46</v>
      </c>
      <c r="E123" s="15" t="s">
        <v>122</v>
      </c>
      <c r="F123" s="15" t="s">
        <v>123</v>
      </c>
      <c r="G123" s="15" t="s">
        <v>555</v>
      </c>
      <c r="H123" s="15" t="s">
        <v>556</v>
      </c>
      <c r="I123" s="17">
        <v>35</v>
      </c>
      <c r="J123" s="17">
        <v>35</v>
      </c>
      <c r="K123" s="17">
        <v>35</v>
      </c>
      <c r="L123" s="17"/>
      <c r="M123" s="17"/>
      <c r="N123" s="17"/>
      <c r="O123" s="17"/>
      <c r="P123" s="15"/>
      <c r="Q123" s="17"/>
      <c r="R123" s="17"/>
      <c r="S123" s="17"/>
      <c r="T123" s="17"/>
      <c r="U123" s="17"/>
      <c r="V123" s="17"/>
      <c r="W123" s="17"/>
    </row>
    <row r="124" ht="23.25" customHeight="1" spans="1:23">
      <c r="A124" s="15"/>
      <c r="B124" s="15"/>
      <c r="C124" s="15" t="s">
        <v>612</v>
      </c>
      <c r="D124" s="15"/>
      <c r="E124" s="15"/>
      <c r="F124" s="15"/>
      <c r="G124" s="15"/>
      <c r="H124" s="15"/>
      <c r="I124" s="17">
        <v>1210</v>
      </c>
      <c r="J124" s="17">
        <v>1210</v>
      </c>
      <c r="K124" s="17">
        <v>1210</v>
      </c>
      <c r="L124" s="17"/>
      <c r="M124" s="17"/>
      <c r="N124" s="17"/>
      <c r="O124" s="17"/>
      <c r="P124" s="15"/>
      <c r="Q124" s="17"/>
      <c r="R124" s="17"/>
      <c r="S124" s="17"/>
      <c r="T124" s="17"/>
      <c r="U124" s="17"/>
      <c r="V124" s="17"/>
      <c r="W124" s="17"/>
    </row>
    <row r="125" ht="23.25" customHeight="1" spans="1:23">
      <c r="A125" s="15" t="s">
        <v>569</v>
      </c>
      <c r="B125" s="15" t="s">
        <v>613</v>
      </c>
      <c r="C125" s="15" t="s">
        <v>612</v>
      </c>
      <c r="D125" s="15" t="s">
        <v>46</v>
      </c>
      <c r="E125" s="15" t="s">
        <v>124</v>
      </c>
      <c r="F125" s="15" t="s">
        <v>125</v>
      </c>
      <c r="G125" s="15" t="s">
        <v>539</v>
      </c>
      <c r="H125" s="15" t="s">
        <v>540</v>
      </c>
      <c r="I125" s="17">
        <v>15</v>
      </c>
      <c r="J125" s="17">
        <v>15</v>
      </c>
      <c r="K125" s="17">
        <v>15</v>
      </c>
      <c r="L125" s="17"/>
      <c r="M125" s="17"/>
      <c r="N125" s="17"/>
      <c r="O125" s="17"/>
      <c r="P125" s="15"/>
      <c r="Q125" s="17"/>
      <c r="R125" s="17"/>
      <c r="S125" s="17"/>
      <c r="T125" s="17"/>
      <c r="U125" s="17"/>
      <c r="V125" s="17"/>
      <c r="W125" s="17"/>
    </row>
    <row r="126" ht="23.25" customHeight="1" spans="1:23">
      <c r="A126" s="15" t="s">
        <v>569</v>
      </c>
      <c r="B126" s="15" t="s">
        <v>613</v>
      </c>
      <c r="C126" s="15" t="s">
        <v>612</v>
      </c>
      <c r="D126" s="15" t="s">
        <v>46</v>
      </c>
      <c r="E126" s="15" t="s">
        <v>124</v>
      </c>
      <c r="F126" s="15" t="s">
        <v>125</v>
      </c>
      <c r="G126" s="15" t="s">
        <v>614</v>
      </c>
      <c r="H126" s="15" t="s">
        <v>615</v>
      </c>
      <c r="I126" s="17">
        <v>45.3</v>
      </c>
      <c r="J126" s="17">
        <v>45.3</v>
      </c>
      <c r="K126" s="17">
        <v>45.3</v>
      </c>
      <c r="L126" s="17"/>
      <c r="M126" s="17"/>
      <c r="N126" s="17"/>
      <c r="O126" s="17"/>
      <c r="P126" s="15"/>
      <c r="Q126" s="17"/>
      <c r="R126" s="17"/>
      <c r="S126" s="17"/>
      <c r="T126" s="17"/>
      <c r="U126" s="17"/>
      <c r="V126" s="17"/>
      <c r="W126" s="17"/>
    </row>
    <row r="127" ht="23.25" customHeight="1" spans="1:23">
      <c r="A127" s="15" t="s">
        <v>569</v>
      </c>
      <c r="B127" s="15" t="s">
        <v>613</v>
      </c>
      <c r="C127" s="15" t="s">
        <v>612</v>
      </c>
      <c r="D127" s="15" t="s">
        <v>46</v>
      </c>
      <c r="E127" s="15" t="s">
        <v>124</v>
      </c>
      <c r="F127" s="15" t="s">
        <v>125</v>
      </c>
      <c r="G127" s="15" t="s">
        <v>614</v>
      </c>
      <c r="H127" s="15" t="s">
        <v>615</v>
      </c>
      <c r="I127" s="17">
        <v>804.23</v>
      </c>
      <c r="J127" s="17">
        <v>804.23</v>
      </c>
      <c r="K127" s="17">
        <v>804.23</v>
      </c>
      <c r="L127" s="17"/>
      <c r="M127" s="17"/>
      <c r="N127" s="17"/>
      <c r="O127" s="17"/>
      <c r="P127" s="15"/>
      <c r="Q127" s="17"/>
      <c r="R127" s="17"/>
      <c r="S127" s="17"/>
      <c r="T127" s="17"/>
      <c r="U127" s="17"/>
      <c r="V127" s="17"/>
      <c r="W127" s="17"/>
    </row>
    <row r="128" ht="23.25" customHeight="1" spans="1:23">
      <c r="A128" s="15" t="s">
        <v>569</v>
      </c>
      <c r="B128" s="15" t="s">
        <v>613</v>
      </c>
      <c r="C128" s="15" t="s">
        <v>612</v>
      </c>
      <c r="D128" s="15" t="s">
        <v>46</v>
      </c>
      <c r="E128" s="15" t="s">
        <v>124</v>
      </c>
      <c r="F128" s="15" t="s">
        <v>125</v>
      </c>
      <c r="G128" s="15" t="s">
        <v>614</v>
      </c>
      <c r="H128" s="15" t="s">
        <v>615</v>
      </c>
      <c r="I128" s="17">
        <v>345.47</v>
      </c>
      <c r="J128" s="17">
        <v>345.47</v>
      </c>
      <c r="K128" s="17">
        <v>345.47</v>
      </c>
      <c r="L128" s="17"/>
      <c r="M128" s="17"/>
      <c r="N128" s="17"/>
      <c r="O128" s="17"/>
      <c r="P128" s="15"/>
      <c r="Q128" s="17"/>
      <c r="R128" s="17"/>
      <c r="S128" s="17"/>
      <c r="T128" s="17"/>
      <c r="U128" s="17"/>
      <c r="V128" s="17"/>
      <c r="W128" s="17"/>
    </row>
    <row r="129" ht="23.25" customHeight="1" spans="1:23">
      <c r="A129" s="15"/>
      <c r="B129" s="15"/>
      <c r="C129" s="15" t="s">
        <v>616</v>
      </c>
      <c r="D129" s="15"/>
      <c r="E129" s="15"/>
      <c r="F129" s="15"/>
      <c r="G129" s="15"/>
      <c r="H129" s="15"/>
      <c r="I129" s="17">
        <v>240</v>
      </c>
      <c r="J129" s="17">
        <v>240</v>
      </c>
      <c r="K129" s="17">
        <v>240</v>
      </c>
      <c r="L129" s="17"/>
      <c r="M129" s="17"/>
      <c r="N129" s="17"/>
      <c r="O129" s="17"/>
      <c r="P129" s="15"/>
      <c r="Q129" s="17"/>
      <c r="R129" s="17"/>
      <c r="S129" s="17"/>
      <c r="T129" s="17"/>
      <c r="U129" s="17"/>
      <c r="V129" s="17"/>
      <c r="W129" s="17"/>
    </row>
    <row r="130" ht="23.25" customHeight="1" spans="1:23">
      <c r="A130" s="15" t="s">
        <v>575</v>
      </c>
      <c r="B130" s="15" t="s">
        <v>617</v>
      </c>
      <c r="C130" s="15" t="s">
        <v>616</v>
      </c>
      <c r="D130" s="15" t="s">
        <v>46</v>
      </c>
      <c r="E130" s="15" t="s">
        <v>132</v>
      </c>
      <c r="F130" s="15" t="s">
        <v>131</v>
      </c>
      <c r="G130" s="15" t="s">
        <v>539</v>
      </c>
      <c r="H130" s="15" t="s">
        <v>540</v>
      </c>
      <c r="I130" s="17">
        <v>240</v>
      </c>
      <c r="J130" s="17">
        <v>240</v>
      </c>
      <c r="K130" s="17">
        <v>240</v>
      </c>
      <c r="L130" s="17"/>
      <c r="M130" s="17"/>
      <c r="N130" s="17"/>
      <c r="O130" s="17"/>
      <c r="P130" s="15"/>
      <c r="Q130" s="17"/>
      <c r="R130" s="17"/>
      <c r="S130" s="17"/>
      <c r="T130" s="17"/>
      <c r="U130" s="17"/>
      <c r="V130" s="17"/>
      <c r="W130" s="17"/>
    </row>
    <row r="131" ht="23.25" customHeight="1" spans="1:23">
      <c r="A131" s="15"/>
      <c r="B131" s="15"/>
      <c r="C131" s="15" t="s">
        <v>618</v>
      </c>
      <c r="D131" s="15"/>
      <c r="E131" s="15"/>
      <c r="F131" s="15"/>
      <c r="G131" s="15"/>
      <c r="H131" s="15"/>
      <c r="I131" s="17">
        <v>75</v>
      </c>
      <c r="J131" s="17">
        <v>75</v>
      </c>
      <c r="K131" s="17">
        <v>75</v>
      </c>
      <c r="L131" s="17"/>
      <c r="M131" s="17"/>
      <c r="N131" s="17"/>
      <c r="O131" s="17"/>
      <c r="P131" s="15"/>
      <c r="Q131" s="17"/>
      <c r="R131" s="17"/>
      <c r="S131" s="17"/>
      <c r="T131" s="17"/>
      <c r="U131" s="17"/>
      <c r="V131" s="17"/>
      <c r="W131" s="17"/>
    </row>
    <row r="132" ht="23.25" customHeight="1" spans="1:23">
      <c r="A132" s="15" t="s">
        <v>575</v>
      </c>
      <c r="B132" s="15" t="s">
        <v>619</v>
      </c>
      <c r="C132" s="15" t="s">
        <v>618</v>
      </c>
      <c r="D132" s="15" t="s">
        <v>46</v>
      </c>
      <c r="E132" s="15" t="s">
        <v>122</v>
      </c>
      <c r="F132" s="15" t="s">
        <v>123</v>
      </c>
      <c r="G132" s="15" t="s">
        <v>479</v>
      </c>
      <c r="H132" s="15" t="s">
        <v>478</v>
      </c>
      <c r="I132" s="17">
        <v>1</v>
      </c>
      <c r="J132" s="17">
        <v>1</v>
      </c>
      <c r="K132" s="17">
        <v>1</v>
      </c>
      <c r="L132" s="17"/>
      <c r="M132" s="17"/>
      <c r="N132" s="17"/>
      <c r="O132" s="17"/>
      <c r="P132" s="15"/>
      <c r="Q132" s="17"/>
      <c r="R132" s="17"/>
      <c r="S132" s="17"/>
      <c r="T132" s="17"/>
      <c r="U132" s="17"/>
      <c r="V132" s="17"/>
      <c r="W132" s="17"/>
    </row>
    <row r="133" ht="23.25" customHeight="1" spans="1:23">
      <c r="A133" s="15" t="s">
        <v>575</v>
      </c>
      <c r="B133" s="15" t="s">
        <v>619</v>
      </c>
      <c r="C133" s="15" t="s">
        <v>618</v>
      </c>
      <c r="D133" s="15" t="s">
        <v>46</v>
      </c>
      <c r="E133" s="15" t="s">
        <v>122</v>
      </c>
      <c r="F133" s="15" t="s">
        <v>123</v>
      </c>
      <c r="G133" s="15" t="s">
        <v>601</v>
      </c>
      <c r="H133" s="15" t="s">
        <v>602</v>
      </c>
      <c r="I133" s="17">
        <v>4</v>
      </c>
      <c r="J133" s="17">
        <v>4</v>
      </c>
      <c r="K133" s="17">
        <v>4</v>
      </c>
      <c r="L133" s="17"/>
      <c r="M133" s="17"/>
      <c r="N133" s="17"/>
      <c r="O133" s="17"/>
      <c r="P133" s="15"/>
      <c r="Q133" s="17"/>
      <c r="R133" s="17"/>
      <c r="S133" s="17"/>
      <c r="T133" s="17"/>
      <c r="U133" s="17"/>
      <c r="V133" s="17"/>
      <c r="W133" s="17"/>
    </row>
    <row r="134" ht="23.25" customHeight="1" spans="1:23">
      <c r="A134" s="15" t="s">
        <v>575</v>
      </c>
      <c r="B134" s="15" t="s">
        <v>619</v>
      </c>
      <c r="C134" s="15" t="s">
        <v>618</v>
      </c>
      <c r="D134" s="15" t="s">
        <v>46</v>
      </c>
      <c r="E134" s="15" t="s">
        <v>122</v>
      </c>
      <c r="F134" s="15" t="s">
        <v>123</v>
      </c>
      <c r="G134" s="15" t="s">
        <v>539</v>
      </c>
      <c r="H134" s="15" t="s">
        <v>540</v>
      </c>
      <c r="I134" s="17">
        <v>62.5</v>
      </c>
      <c r="J134" s="17">
        <v>62.5</v>
      </c>
      <c r="K134" s="17">
        <v>62.5</v>
      </c>
      <c r="L134" s="17"/>
      <c r="M134" s="17"/>
      <c r="N134" s="17"/>
      <c r="O134" s="17"/>
      <c r="P134" s="15"/>
      <c r="Q134" s="17"/>
      <c r="R134" s="17"/>
      <c r="S134" s="17"/>
      <c r="T134" s="17"/>
      <c r="U134" s="17"/>
      <c r="V134" s="17"/>
      <c r="W134" s="17"/>
    </row>
    <row r="135" ht="23.25" customHeight="1" spans="1:23">
      <c r="A135" s="15" t="s">
        <v>575</v>
      </c>
      <c r="B135" s="15" t="s">
        <v>619</v>
      </c>
      <c r="C135" s="15" t="s">
        <v>618</v>
      </c>
      <c r="D135" s="15" t="s">
        <v>46</v>
      </c>
      <c r="E135" s="15" t="s">
        <v>122</v>
      </c>
      <c r="F135" s="15" t="s">
        <v>123</v>
      </c>
      <c r="G135" s="15" t="s">
        <v>535</v>
      </c>
      <c r="H135" s="15" t="s">
        <v>536</v>
      </c>
      <c r="I135" s="17">
        <v>7.5</v>
      </c>
      <c r="J135" s="17">
        <v>7.5</v>
      </c>
      <c r="K135" s="17">
        <v>7.5</v>
      </c>
      <c r="L135" s="17"/>
      <c r="M135" s="17"/>
      <c r="N135" s="17"/>
      <c r="O135" s="17"/>
      <c r="P135" s="15"/>
      <c r="Q135" s="17"/>
      <c r="R135" s="17"/>
      <c r="S135" s="17"/>
      <c r="T135" s="17"/>
      <c r="U135" s="17"/>
      <c r="V135" s="17"/>
      <c r="W135" s="17"/>
    </row>
    <row r="136" ht="23.25" customHeight="1" spans="1:23">
      <c r="A136" s="15"/>
      <c r="B136" s="15"/>
      <c r="C136" s="15" t="s">
        <v>620</v>
      </c>
      <c r="D136" s="15"/>
      <c r="E136" s="15"/>
      <c r="F136" s="15"/>
      <c r="G136" s="15"/>
      <c r="H136" s="15"/>
      <c r="I136" s="17">
        <v>10</v>
      </c>
      <c r="J136" s="17">
        <v>10</v>
      </c>
      <c r="K136" s="17"/>
      <c r="L136" s="17"/>
      <c r="M136" s="17"/>
      <c r="N136" s="17"/>
      <c r="O136" s="17"/>
      <c r="P136" s="15"/>
      <c r="Q136" s="17"/>
      <c r="R136" s="17"/>
      <c r="S136" s="17"/>
      <c r="T136" s="17"/>
      <c r="U136" s="17"/>
      <c r="V136" s="17"/>
      <c r="W136" s="17"/>
    </row>
    <row r="137" ht="23.25" customHeight="1" spans="1:23">
      <c r="A137" s="15" t="s">
        <v>575</v>
      </c>
      <c r="B137" s="15" t="s">
        <v>621</v>
      </c>
      <c r="C137" s="15" t="s">
        <v>620</v>
      </c>
      <c r="D137" s="15" t="s">
        <v>46</v>
      </c>
      <c r="E137" s="15" t="s">
        <v>122</v>
      </c>
      <c r="F137" s="15" t="s">
        <v>123</v>
      </c>
      <c r="G137" s="15" t="s">
        <v>539</v>
      </c>
      <c r="H137" s="15" t="s">
        <v>540</v>
      </c>
      <c r="I137" s="17">
        <v>10</v>
      </c>
      <c r="J137" s="17">
        <v>10</v>
      </c>
      <c r="K137" s="17"/>
      <c r="L137" s="17"/>
      <c r="M137" s="17"/>
      <c r="N137" s="17"/>
      <c r="O137" s="17"/>
      <c r="P137" s="15"/>
      <c r="Q137" s="17"/>
      <c r="R137" s="17"/>
      <c r="S137" s="17"/>
      <c r="T137" s="17"/>
      <c r="U137" s="17"/>
      <c r="V137" s="17"/>
      <c r="W137" s="17"/>
    </row>
    <row r="138" ht="23.25" customHeight="1" spans="1:23">
      <c r="A138" s="15"/>
      <c r="B138" s="15"/>
      <c r="C138" s="15" t="s">
        <v>622</v>
      </c>
      <c r="D138" s="15"/>
      <c r="E138" s="15"/>
      <c r="F138" s="15"/>
      <c r="G138" s="15"/>
      <c r="H138" s="15"/>
      <c r="I138" s="17">
        <v>494.56</v>
      </c>
      <c r="J138" s="17">
        <v>494.56</v>
      </c>
      <c r="K138" s="17"/>
      <c r="L138" s="17"/>
      <c r="M138" s="17"/>
      <c r="N138" s="17"/>
      <c r="O138" s="17"/>
      <c r="P138" s="15"/>
      <c r="Q138" s="17"/>
      <c r="R138" s="17"/>
      <c r="S138" s="17"/>
      <c r="T138" s="17"/>
      <c r="U138" s="17"/>
      <c r="V138" s="17"/>
      <c r="W138" s="17"/>
    </row>
    <row r="139" ht="23.25" customHeight="1" spans="1:23">
      <c r="A139" s="15" t="s">
        <v>569</v>
      </c>
      <c r="B139" s="15" t="s">
        <v>623</v>
      </c>
      <c r="C139" s="15" t="s">
        <v>622</v>
      </c>
      <c r="D139" s="15" t="s">
        <v>46</v>
      </c>
      <c r="E139" s="15" t="s">
        <v>99</v>
      </c>
      <c r="F139" s="15" t="s">
        <v>100</v>
      </c>
      <c r="G139" s="15" t="s">
        <v>479</v>
      </c>
      <c r="H139" s="15" t="s">
        <v>478</v>
      </c>
      <c r="I139" s="17">
        <v>1</v>
      </c>
      <c r="J139" s="17">
        <v>1</v>
      </c>
      <c r="K139" s="17"/>
      <c r="L139" s="17"/>
      <c r="M139" s="17"/>
      <c r="N139" s="17"/>
      <c r="O139" s="17"/>
      <c r="P139" s="15"/>
      <c r="Q139" s="17"/>
      <c r="R139" s="17"/>
      <c r="S139" s="17"/>
      <c r="T139" s="17"/>
      <c r="U139" s="17"/>
      <c r="V139" s="17"/>
      <c r="W139" s="17"/>
    </row>
    <row r="140" ht="23.25" customHeight="1" spans="1:23">
      <c r="A140" s="15" t="s">
        <v>569</v>
      </c>
      <c r="B140" s="15" t="s">
        <v>623</v>
      </c>
      <c r="C140" s="15" t="s">
        <v>622</v>
      </c>
      <c r="D140" s="15" t="s">
        <v>46</v>
      </c>
      <c r="E140" s="15" t="s">
        <v>99</v>
      </c>
      <c r="F140" s="15" t="s">
        <v>100</v>
      </c>
      <c r="G140" s="15" t="s">
        <v>601</v>
      </c>
      <c r="H140" s="15" t="s">
        <v>602</v>
      </c>
      <c r="I140" s="17">
        <v>4</v>
      </c>
      <c r="J140" s="17">
        <v>4</v>
      </c>
      <c r="K140" s="17"/>
      <c r="L140" s="17"/>
      <c r="M140" s="17"/>
      <c r="N140" s="17"/>
      <c r="O140" s="17"/>
      <c r="P140" s="15"/>
      <c r="Q140" s="17"/>
      <c r="R140" s="17"/>
      <c r="S140" s="17"/>
      <c r="T140" s="17"/>
      <c r="U140" s="17"/>
      <c r="V140" s="17"/>
      <c r="W140" s="17"/>
    </row>
    <row r="141" ht="23.25" customHeight="1" spans="1:23">
      <c r="A141" s="15" t="s">
        <v>569</v>
      </c>
      <c r="B141" s="15" t="s">
        <v>623</v>
      </c>
      <c r="C141" s="15" t="s">
        <v>622</v>
      </c>
      <c r="D141" s="15" t="s">
        <v>46</v>
      </c>
      <c r="E141" s="15" t="s">
        <v>99</v>
      </c>
      <c r="F141" s="15" t="s">
        <v>100</v>
      </c>
      <c r="G141" s="15" t="s">
        <v>555</v>
      </c>
      <c r="H141" s="15" t="s">
        <v>556</v>
      </c>
      <c r="I141" s="17">
        <v>35</v>
      </c>
      <c r="J141" s="17">
        <v>35</v>
      </c>
      <c r="K141" s="17"/>
      <c r="L141" s="17"/>
      <c r="M141" s="17"/>
      <c r="N141" s="17"/>
      <c r="O141" s="17"/>
      <c r="P141" s="15"/>
      <c r="Q141" s="17"/>
      <c r="R141" s="17"/>
      <c r="S141" s="17"/>
      <c r="T141" s="17"/>
      <c r="U141" s="17"/>
      <c r="V141" s="17"/>
      <c r="W141" s="17"/>
    </row>
    <row r="142" ht="23.25" customHeight="1" spans="1:23">
      <c r="A142" s="15" t="s">
        <v>569</v>
      </c>
      <c r="B142" s="15" t="s">
        <v>623</v>
      </c>
      <c r="C142" s="15" t="s">
        <v>622</v>
      </c>
      <c r="D142" s="15" t="s">
        <v>46</v>
      </c>
      <c r="E142" s="15" t="s">
        <v>99</v>
      </c>
      <c r="F142" s="15" t="s">
        <v>100</v>
      </c>
      <c r="G142" s="15" t="s">
        <v>539</v>
      </c>
      <c r="H142" s="15" t="s">
        <v>540</v>
      </c>
      <c r="I142" s="17">
        <v>182.95</v>
      </c>
      <c r="J142" s="17">
        <v>182.95</v>
      </c>
      <c r="K142" s="17"/>
      <c r="L142" s="17"/>
      <c r="M142" s="17"/>
      <c r="N142" s="17"/>
      <c r="O142" s="17"/>
      <c r="P142" s="15"/>
      <c r="Q142" s="17"/>
      <c r="R142" s="17"/>
      <c r="S142" s="17"/>
      <c r="T142" s="17"/>
      <c r="U142" s="17"/>
      <c r="V142" s="17"/>
      <c r="W142" s="17"/>
    </row>
    <row r="143" ht="23.25" customHeight="1" spans="1:23">
      <c r="A143" s="15" t="s">
        <v>569</v>
      </c>
      <c r="B143" s="15" t="s">
        <v>623</v>
      </c>
      <c r="C143" s="15" t="s">
        <v>622</v>
      </c>
      <c r="D143" s="15" t="s">
        <v>46</v>
      </c>
      <c r="E143" s="15" t="s">
        <v>99</v>
      </c>
      <c r="F143" s="15" t="s">
        <v>100</v>
      </c>
      <c r="G143" s="15" t="s">
        <v>539</v>
      </c>
      <c r="H143" s="15" t="s">
        <v>540</v>
      </c>
      <c r="I143" s="17">
        <v>2.16</v>
      </c>
      <c r="J143" s="17">
        <v>2.16</v>
      </c>
      <c r="K143" s="17"/>
      <c r="L143" s="17"/>
      <c r="M143" s="17"/>
      <c r="N143" s="17"/>
      <c r="O143" s="17"/>
      <c r="P143" s="15"/>
      <c r="Q143" s="17"/>
      <c r="R143" s="17"/>
      <c r="S143" s="17"/>
      <c r="T143" s="17"/>
      <c r="U143" s="17"/>
      <c r="V143" s="17"/>
      <c r="W143" s="17"/>
    </row>
    <row r="144" ht="23.25" customHeight="1" spans="1:23">
      <c r="A144" s="15" t="s">
        <v>569</v>
      </c>
      <c r="B144" s="15" t="s">
        <v>623</v>
      </c>
      <c r="C144" s="15" t="s">
        <v>622</v>
      </c>
      <c r="D144" s="15" t="s">
        <v>46</v>
      </c>
      <c r="E144" s="15" t="s">
        <v>99</v>
      </c>
      <c r="F144" s="15" t="s">
        <v>100</v>
      </c>
      <c r="G144" s="15" t="s">
        <v>539</v>
      </c>
      <c r="H144" s="15" t="s">
        <v>540</v>
      </c>
      <c r="I144" s="17">
        <v>21.95</v>
      </c>
      <c r="J144" s="17">
        <v>21.95</v>
      </c>
      <c r="K144" s="17"/>
      <c r="L144" s="17"/>
      <c r="M144" s="17"/>
      <c r="N144" s="17"/>
      <c r="O144" s="17"/>
      <c r="P144" s="15"/>
      <c r="Q144" s="17"/>
      <c r="R144" s="17"/>
      <c r="S144" s="17"/>
      <c r="T144" s="17"/>
      <c r="U144" s="17"/>
      <c r="V144" s="17"/>
      <c r="W144" s="17"/>
    </row>
    <row r="145" ht="23.25" customHeight="1" spans="1:23">
      <c r="A145" s="15" t="s">
        <v>569</v>
      </c>
      <c r="B145" s="15" t="s">
        <v>623</v>
      </c>
      <c r="C145" s="15" t="s">
        <v>622</v>
      </c>
      <c r="D145" s="15" t="s">
        <v>46</v>
      </c>
      <c r="E145" s="15" t="s">
        <v>99</v>
      </c>
      <c r="F145" s="15" t="s">
        <v>100</v>
      </c>
      <c r="G145" s="15" t="s">
        <v>535</v>
      </c>
      <c r="H145" s="15" t="s">
        <v>536</v>
      </c>
      <c r="I145" s="17">
        <v>7.5</v>
      </c>
      <c r="J145" s="17">
        <v>7.5</v>
      </c>
      <c r="K145" s="17"/>
      <c r="L145" s="17"/>
      <c r="M145" s="17"/>
      <c r="N145" s="17"/>
      <c r="O145" s="17"/>
      <c r="P145" s="15"/>
      <c r="Q145" s="17"/>
      <c r="R145" s="17"/>
      <c r="S145" s="17"/>
      <c r="T145" s="17"/>
      <c r="U145" s="17"/>
      <c r="V145" s="17"/>
      <c r="W145" s="17"/>
    </row>
    <row r="146" ht="23.25" customHeight="1" spans="1:23">
      <c r="A146" s="15" t="s">
        <v>569</v>
      </c>
      <c r="B146" s="15" t="s">
        <v>623</v>
      </c>
      <c r="C146" s="15" t="s">
        <v>622</v>
      </c>
      <c r="D146" s="15" t="s">
        <v>46</v>
      </c>
      <c r="E146" s="15" t="s">
        <v>103</v>
      </c>
      <c r="F146" s="15" t="s">
        <v>104</v>
      </c>
      <c r="G146" s="15" t="s">
        <v>539</v>
      </c>
      <c r="H146" s="15" t="s">
        <v>540</v>
      </c>
      <c r="I146" s="17">
        <v>240</v>
      </c>
      <c r="J146" s="17">
        <v>240</v>
      </c>
      <c r="K146" s="17"/>
      <c r="L146" s="17"/>
      <c r="M146" s="17"/>
      <c r="N146" s="17"/>
      <c r="O146" s="17"/>
      <c r="P146" s="15"/>
      <c r="Q146" s="17"/>
      <c r="R146" s="17"/>
      <c r="S146" s="17"/>
      <c r="T146" s="17"/>
      <c r="U146" s="17"/>
      <c r="V146" s="17"/>
      <c r="W146" s="17"/>
    </row>
    <row r="147" ht="23.25" customHeight="1" spans="1:23">
      <c r="A147" s="15"/>
      <c r="B147" s="15"/>
      <c r="C147" s="15" t="s">
        <v>624</v>
      </c>
      <c r="D147" s="15"/>
      <c r="E147" s="15"/>
      <c r="F147" s="15"/>
      <c r="G147" s="15"/>
      <c r="H147" s="15"/>
      <c r="I147" s="17">
        <v>73</v>
      </c>
      <c r="J147" s="17">
        <v>73</v>
      </c>
      <c r="K147" s="17"/>
      <c r="L147" s="17"/>
      <c r="M147" s="17"/>
      <c r="N147" s="17"/>
      <c r="O147" s="17"/>
      <c r="P147" s="15"/>
      <c r="Q147" s="17"/>
      <c r="R147" s="17"/>
      <c r="S147" s="17"/>
      <c r="T147" s="17"/>
      <c r="U147" s="17"/>
      <c r="V147" s="17"/>
      <c r="W147" s="17"/>
    </row>
    <row r="148" ht="23.25" customHeight="1" spans="1:23">
      <c r="A148" s="15" t="s">
        <v>569</v>
      </c>
      <c r="B148" s="15" t="s">
        <v>625</v>
      </c>
      <c r="C148" s="15" t="s">
        <v>624</v>
      </c>
      <c r="D148" s="15" t="s">
        <v>46</v>
      </c>
      <c r="E148" s="15" t="s">
        <v>128</v>
      </c>
      <c r="F148" s="15" t="s">
        <v>129</v>
      </c>
      <c r="G148" s="15" t="s">
        <v>539</v>
      </c>
      <c r="H148" s="15" t="s">
        <v>540</v>
      </c>
      <c r="I148" s="17">
        <v>73</v>
      </c>
      <c r="J148" s="17">
        <v>73</v>
      </c>
      <c r="K148" s="17"/>
      <c r="L148" s="17"/>
      <c r="M148" s="17"/>
      <c r="N148" s="17"/>
      <c r="O148" s="17"/>
      <c r="P148" s="15"/>
      <c r="Q148" s="17"/>
      <c r="R148" s="17"/>
      <c r="S148" s="17"/>
      <c r="T148" s="17"/>
      <c r="U148" s="17"/>
      <c r="V148" s="17"/>
      <c r="W148" s="17"/>
    </row>
    <row r="149" ht="23.25" customHeight="1" spans="1:23">
      <c r="A149" s="15"/>
      <c r="B149" s="15"/>
      <c r="C149" s="15" t="s">
        <v>626</v>
      </c>
      <c r="D149" s="15"/>
      <c r="E149" s="15"/>
      <c r="F149" s="15"/>
      <c r="G149" s="15"/>
      <c r="H149" s="15"/>
      <c r="I149" s="17">
        <v>10</v>
      </c>
      <c r="J149" s="17">
        <v>10</v>
      </c>
      <c r="K149" s="17">
        <v>10</v>
      </c>
      <c r="L149" s="17"/>
      <c r="M149" s="17"/>
      <c r="N149" s="17"/>
      <c r="O149" s="17"/>
      <c r="P149" s="15"/>
      <c r="Q149" s="17"/>
      <c r="R149" s="17"/>
      <c r="S149" s="17"/>
      <c r="T149" s="17"/>
      <c r="U149" s="17"/>
      <c r="V149" s="17"/>
      <c r="W149" s="17"/>
    </row>
    <row r="150" ht="23.25" customHeight="1" spans="1:23">
      <c r="A150" s="15" t="s">
        <v>575</v>
      </c>
      <c r="B150" s="15" t="s">
        <v>627</v>
      </c>
      <c r="C150" s="15" t="s">
        <v>626</v>
      </c>
      <c r="D150" s="15" t="s">
        <v>48</v>
      </c>
      <c r="E150" s="15" t="s">
        <v>107</v>
      </c>
      <c r="F150" s="15" t="s">
        <v>106</v>
      </c>
      <c r="G150" s="15" t="s">
        <v>470</v>
      </c>
      <c r="H150" s="15" t="s">
        <v>471</v>
      </c>
      <c r="I150" s="17">
        <v>5</v>
      </c>
      <c r="J150" s="17">
        <v>5</v>
      </c>
      <c r="K150" s="17">
        <v>5</v>
      </c>
      <c r="L150" s="17"/>
      <c r="M150" s="17"/>
      <c r="N150" s="17"/>
      <c r="O150" s="17"/>
      <c r="P150" s="15"/>
      <c r="Q150" s="17"/>
      <c r="R150" s="17"/>
      <c r="S150" s="17"/>
      <c r="T150" s="17"/>
      <c r="U150" s="17"/>
      <c r="V150" s="17"/>
      <c r="W150" s="17"/>
    </row>
    <row r="151" ht="23.25" customHeight="1" spans="1:23">
      <c r="A151" s="15" t="s">
        <v>575</v>
      </c>
      <c r="B151" s="15" t="s">
        <v>627</v>
      </c>
      <c r="C151" s="15" t="s">
        <v>626</v>
      </c>
      <c r="D151" s="15" t="s">
        <v>48</v>
      </c>
      <c r="E151" s="15" t="s">
        <v>107</v>
      </c>
      <c r="F151" s="15" t="s">
        <v>106</v>
      </c>
      <c r="G151" s="15" t="s">
        <v>539</v>
      </c>
      <c r="H151" s="15" t="s">
        <v>540</v>
      </c>
      <c r="I151" s="17">
        <v>5</v>
      </c>
      <c r="J151" s="17">
        <v>5</v>
      </c>
      <c r="K151" s="17">
        <v>5</v>
      </c>
      <c r="L151" s="17"/>
      <c r="M151" s="17"/>
      <c r="N151" s="17"/>
      <c r="O151" s="17"/>
      <c r="P151" s="15"/>
      <c r="Q151" s="17"/>
      <c r="R151" s="17"/>
      <c r="S151" s="17"/>
      <c r="T151" s="17"/>
      <c r="U151" s="17"/>
      <c r="V151" s="17"/>
      <c r="W151" s="17"/>
    </row>
    <row r="152" ht="23.25" customHeight="1" spans="1:23">
      <c r="A152" s="15"/>
      <c r="B152" s="15"/>
      <c r="C152" s="15" t="s">
        <v>585</v>
      </c>
      <c r="D152" s="15"/>
      <c r="E152" s="15"/>
      <c r="F152" s="15"/>
      <c r="G152" s="15"/>
      <c r="H152" s="15"/>
      <c r="I152" s="17">
        <v>5</v>
      </c>
      <c r="J152" s="17">
        <v>5</v>
      </c>
      <c r="K152" s="17">
        <v>5</v>
      </c>
      <c r="L152" s="17"/>
      <c r="M152" s="17"/>
      <c r="N152" s="17"/>
      <c r="O152" s="17"/>
      <c r="P152" s="15"/>
      <c r="Q152" s="17"/>
      <c r="R152" s="17"/>
      <c r="S152" s="17"/>
      <c r="T152" s="17"/>
      <c r="U152" s="17"/>
      <c r="V152" s="17"/>
      <c r="W152" s="17"/>
    </row>
    <row r="153" ht="23.25" customHeight="1" spans="1:23">
      <c r="A153" s="15" t="s">
        <v>575</v>
      </c>
      <c r="B153" s="15" t="s">
        <v>628</v>
      </c>
      <c r="C153" s="15" t="s">
        <v>585</v>
      </c>
      <c r="D153" s="15" t="s">
        <v>48</v>
      </c>
      <c r="E153" s="15" t="s">
        <v>122</v>
      </c>
      <c r="F153" s="15" t="s">
        <v>123</v>
      </c>
      <c r="G153" s="15" t="s">
        <v>470</v>
      </c>
      <c r="H153" s="15" t="s">
        <v>471</v>
      </c>
      <c r="I153" s="17">
        <v>2</v>
      </c>
      <c r="J153" s="17">
        <v>2</v>
      </c>
      <c r="K153" s="17">
        <v>2</v>
      </c>
      <c r="L153" s="17"/>
      <c r="M153" s="17"/>
      <c r="N153" s="17"/>
      <c r="O153" s="17"/>
      <c r="P153" s="15"/>
      <c r="Q153" s="17"/>
      <c r="R153" s="17"/>
      <c r="S153" s="17"/>
      <c r="T153" s="17"/>
      <c r="U153" s="17"/>
      <c r="V153" s="17"/>
      <c r="W153" s="17"/>
    </row>
    <row r="154" ht="23.25" customHeight="1" spans="1:23">
      <c r="A154" s="15" t="s">
        <v>575</v>
      </c>
      <c r="B154" s="15" t="s">
        <v>628</v>
      </c>
      <c r="C154" s="15" t="s">
        <v>585</v>
      </c>
      <c r="D154" s="15" t="s">
        <v>48</v>
      </c>
      <c r="E154" s="15" t="s">
        <v>122</v>
      </c>
      <c r="F154" s="15" t="s">
        <v>123</v>
      </c>
      <c r="G154" s="15" t="s">
        <v>539</v>
      </c>
      <c r="H154" s="15" t="s">
        <v>540</v>
      </c>
      <c r="I154" s="17">
        <v>3</v>
      </c>
      <c r="J154" s="17">
        <v>3</v>
      </c>
      <c r="K154" s="17">
        <v>3</v>
      </c>
      <c r="L154" s="17"/>
      <c r="M154" s="17"/>
      <c r="N154" s="17"/>
      <c r="O154" s="17"/>
      <c r="P154" s="15"/>
      <c r="Q154" s="17"/>
      <c r="R154" s="17"/>
      <c r="S154" s="17"/>
      <c r="T154" s="17"/>
      <c r="U154" s="17"/>
      <c r="V154" s="17"/>
      <c r="W154" s="17"/>
    </row>
    <row r="155" ht="18.75" customHeight="1" spans="1:23">
      <c r="A155" s="160" t="s">
        <v>147</v>
      </c>
      <c r="B155" s="161"/>
      <c r="C155" s="161"/>
      <c r="D155" s="161"/>
      <c r="E155" s="161"/>
      <c r="F155" s="161"/>
      <c r="G155" s="161"/>
      <c r="H155" s="162"/>
      <c r="I155" s="17">
        <f>I152+I149+I147+I138+I136+I131+I129+I124+I122+I120+I96+I83+I77+I73+I68+I65+I56+I54+I44+I39+I34+I28+I26+I22+I11+I9</f>
        <v>15659.54</v>
      </c>
      <c r="J155" s="17">
        <f>J152+J149+J147+J138+J136+J131+J129+J124+J122+J120+J96+J83+J77+J73+J68+J65+J56+J54+J44+J39+J34+J28+J26+J22+J11+J9</f>
        <v>15345.2</v>
      </c>
      <c r="K155" s="17" t="s">
        <v>629</v>
      </c>
      <c r="L155" s="17">
        <f>L152+L149+L147+L138+L136+L131+L129+L124+L122+L120+L96+L83+L77+L73+L68+L65+L56+L54+L44+L39+L34+L28+L26+L22+L11+L9</f>
        <v>0</v>
      </c>
      <c r="M155" s="17">
        <f>M152+M149+M147+M138+M136+M131+M129+M124+M122+M120+M96+M83+M77+M73+M68+M65+M56+M54+M44+M39+M34+M28+M26+M22+M11+M9</f>
        <v>0</v>
      </c>
      <c r="N155" s="17">
        <f>N152+N149+N147+N138+N136+N131+N129+N124+N122+N120+N96+N83+N77+N73+N68+N65+N56+N54+N44+N39+N34+N28+N26+N22+N11+N9</f>
        <v>314.34</v>
      </c>
      <c r="O155" s="17">
        <f>O152+O149+O147+O138+O136+O131+O129+O124+O122+O120+O96+O83+O77+O73+O68+O65+O56+O54+O44+O39+O34+O28+O26+O22+O11+O9</f>
        <v>0</v>
      </c>
      <c r="P155" s="17">
        <f>P152+P149+P147+P138+P136+P131+P129+P124+P122+P120+P96+P83+P77+P73+P68+P65+P56+P54+P44+P39+P34+P28+P26+P22+P11+P9</f>
        <v>0</v>
      </c>
      <c r="Q155" s="17"/>
      <c r="R155" s="17"/>
      <c r="S155" s="17"/>
      <c r="T155" s="17"/>
      <c r="U155" s="17"/>
      <c r="V155" s="17"/>
      <c r="W155" s="17"/>
    </row>
  </sheetData>
  <mergeCells count="28">
    <mergeCell ref="A2:W2"/>
    <mergeCell ref="A3:H3"/>
    <mergeCell ref="J4:M4"/>
    <mergeCell ref="N4:P4"/>
    <mergeCell ref="R4:W4"/>
    <mergeCell ref="A155:H1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2024-01-25T07:37:00Z</dcterms:created>
  <dcterms:modified xsi:type="dcterms:W3CDTF">2024-07-19T07:13:46Z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8A38B112DB304D4B90E19AA5C388CCF8_13</vt:lpwstr>
  </property>
  <property fmtid="{D5CDD505-2E9C-101B-9397-08002B2CF9AE}" pid="3" name="KSOProductBuildVer">
    <vt:lpwstr>2052-12.1.0.16120</vt:lpwstr>
  </property>
  <property fmtid="{D5CDD505-2E9C-101B-9397-08002B2CF9AE}" pid="4" name="KSOReadingLayout">
    <vt:bool>true</vt:bool>
  </property>
</Properties>
</file>