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90"/>
  </bookViews>
  <sheets>
    <sheet name="正式下达表" sheetId="37" r:id="rId1"/>
    <sheet name="下达表" sheetId="36" state="hidden" r:id="rId2"/>
    <sheet name="测算表2" sheetId="34" state="hidden" r:id="rId3"/>
    <sheet name="测算表1" sheetId="35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1" hidden="1">下达表!$A$6:$AK$185</definedName>
    <definedName name="_xlnm._FilterDatabase" localSheetId="2" hidden="1">测算表2!$A$15:$AZ$191</definedName>
    <definedName name="_xlnm._FilterDatabase" localSheetId="3" hidden="1">测算表1!$A$15:$AV$191</definedName>
    <definedName name="_xlnm._FilterDatabase" localSheetId="0" hidden="1">正式下达表!$6:$6</definedName>
    <definedName name="_xlnm.Print_Titles" localSheetId="2">测算表2!$A:$B,测算表2!$2:$6</definedName>
    <definedName name="_xlnm.Print_Titles" localSheetId="3">测算表1!$A:$B,测算表1!$2:$6</definedName>
    <definedName name="_xlnm.Print_Titles" localSheetId="1">下达表!$A:$B,下达表!$4:$6</definedName>
    <definedName name="_xlnm.Print_Titles" localSheetId="0">正式下达表!$A:$B,正式下达表!$4:$6</definedName>
  </definedNames>
  <calcPr calcId="144525"/>
</workbook>
</file>

<file path=xl/sharedStrings.xml><?xml version="1.0" encoding="utf-8"?>
<sst xmlns="http://schemas.openxmlformats.org/spreadsheetml/2006/main" count="1080" uniqueCount="220">
  <si>
    <t>附件1</t>
  </si>
  <si>
    <t>2023年中央财政衔接推进乡村振兴补助资金提前下达表</t>
  </si>
  <si>
    <t>单位：万元</t>
  </si>
  <si>
    <t>序号</t>
  </si>
  <si>
    <t>地区</t>
  </si>
  <si>
    <t>乡村振兴重点帮扶县</t>
  </si>
  <si>
    <t>总计</t>
  </si>
  <si>
    <t>巩固拓展脱贫攻坚成果和乡村振兴任务</t>
  </si>
  <si>
    <t>少数民族发展任务</t>
  </si>
  <si>
    <t>以工代赈   任务</t>
  </si>
  <si>
    <t>欠发达国有林场巩固提升任务</t>
  </si>
  <si>
    <t>备注</t>
  </si>
  <si>
    <t>小计</t>
  </si>
  <si>
    <t>其中：</t>
  </si>
  <si>
    <t>绩效评价、巩固脱贫成果考核及支出进度奖励</t>
  </si>
  <si>
    <t>易地扶贫搬迁后续产业扶持因素</t>
  </si>
  <si>
    <t>易地扶贫搬迁贴息</t>
  </si>
  <si>
    <t>乡村建设示范村因素</t>
  </si>
  <si>
    <t>曲靖市国有     海寨林场</t>
  </si>
  <si>
    <t>麒麟区</t>
  </si>
  <si>
    <t>沾益区</t>
  </si>
  <si>
    <t>马龙区</t>
  </si>
  <si>
    <t>富源县</t>
  </si>
  <si>
    <t>省级</t>
  </si>
  <si>
    <t>罗平县</t>
  </si>
  <si>
    <t>师宗县</t>
  </si>
  <si>
    <t>陆良县</t>
  </si>
  <si>
    <t>会泽县</t>
  </si>
  <si>
    <t>国家</t>
  </si>
  <si>
    <t>合计</t>
  </si>
  <si>
    <t>说明：宣威市资金34651万元由省财政厅直接下达</t>
  </si>
  <si>
    <t>附件</t>
  </si>
  <si>
    <t>提前下达2023年中央财政衔接推进乡村振兴补助资金表</t>
  </si>
  <si>
    <t>以工代赈任务</t>
  </si>
  <si>
    <t>欠发达国有农场巩固提升任务</t>
  </si>
  <si>
    <t>乡村振兴“一县一业”示范县因素</t>
  </si>
  <si>
    <t>边境小康村建设因素</t>
  </si>
  <si>
    <t>全省合计</t>
  </si>
  <si>
    <t>云南省本级</t>
  </si>
  <si>
    <t>昆明市合计</t>
  </si>
  <si>
    <t>昆明市本级</t>
  </si>
  <si>
    <t>磨憨镇巩固拓展脱贫攻坚成果和乡村振兴任务468万元</t>
  </si>
  <si>
    <t>县级小计</t>
  </si>
  <si>
    <t>盘龙区</t>
  </si>
  <si>
    <t>五华区</t>
  </si>
  <si>
    <t>西山区</t>
  </si>
  <si>
    <t>官渡区</t>
  </si>
  <si>
    <t>呈贡区</t>
  </si>
  <si>
    <t>安宁市</t>
  </si>
  <si>
    <t>富民县</t>
  </si>
  <si>
    <t>晋宁区</t>
  </si>
  <si>
    <t>宜良县</t>
  </si>
  <si>
    <t>石林县</t>
  </si>
  <si>
    <t>嵩明县</t>
  </si>
  <si>
    <t>禄劝县</t>
  </si>
  <si>
    <t>东川区</t>
  </si>
  <si>
    <t>寻甸县</t>
  </si>
  <si>
    <t>昭通市合计</t>
  </si>
  <si>
    <t>昭通市本级</t>
  </si>
  <si>
    <t>昭阳区</t>
  </si>
  <si>
    <t>鲁甸县</t>
  </si>
  <si>
    <t>巧家县</t>
  </si>
  <si>
    <t>盐津县</t>
  </si>
  <si>
    <t>大关县</t>
  </si>
  <si>
    <t>永善县</t>
  </si>
  <si>
    <t>绥江县</t>
  </si>
  <si>
    <t>镇雄县</t>
  </si>
  <si>
    <t>彝良县</t>
  </si>
  <si>
    <t>威信县</t>
  </si>
  <si>
    <t>水富市</t>
  </si>
  <si>
    <t>曲靖市合计</t>
  </si>
  <si>
    <t>曲靖市本级</t>
  </si>
  <si>
    <t>宣威市</t>
  </si>
  <si>
    <t>玉溪市合计</t>
  </si>
  <si>
    <t>玉溪市本级</t>
  </si>
  <si>
    <t>红塔区</t>
  </si>
  <si>
    <t>通海县</t>
  </si>
  <si>
    <t>江川区</t>
  </si>
  <si>
    <t>澄江市</t>
  </si>
  <si>
    <t>华宁县</t>
  </si>
  <si>
    <t>易门县</t>
  </si>
  <si>
    <t>峨山县</t>
  </si>
  <si>
    <t>新平县</t>
  </si>
  <si>
    <t>元江县</t>
  </si>
  <si>
    <t>红河州合计</t>
  </si>
  <si>
    <t>红河州本级</t>
  </si>
  <si>
    <t>个旧市</t>
  </si>
  <si>
    <t>开远市</t>
  </si>
  <si>
    <t>蒙自市</t>
  </si>
  <si>
    <t>建水县</t>
  </si>
  <si>
    <t>石屏县</t>
  </si>
  <si>
    <t>弥勒市</t>
  </si>
  <si>
    <t>泸西县</t>
  </si>
  <si>
    <t>屏边县</t>
  </si>
  <si>
    <t>河口县</t>
  </si>
  <si>
    <t>金平县</t>
  </si>
  <si>
    <t>现代化边境小康村建设13000万元</t>
  </si>
  <si>
    <t>元阳县</t>
  </si>
  <si>
    <t>红河县</t>
  </si>
  <si>
    <t>绿春县</t>
  </si>
  <si>
    <t>文山州合计</t>
  </si>
  <si>
    <t>文山州本级</t>
  </si>
  <si>
    <t>文山市</t>
  </si>
  <si>
    <t>砚山县</t>
  </si>
  <si>
    <t>西畴县</t>
  </si>
  <si>
    <t>麻栗坡县</t>
  </si>
  <si>
    <t>现代化边境小康村建设边境小康村建设5303万元</t>
  </si>
  <si>
    <t>马关县</t>
  </si>
  <si>
    <t>丘北县</t>
  </si>
  <si>
    <t>广南县</t>
  </si>
  <si>
    <t>富宁县</t>
  </si>
  <si>
    <t>普洱市合计</t>
  </si>
  <si>
    <t>普洱市本级</t>
  </si>
  <si>
    <t>思茅区</t>
  </si>
  <si>
    <t>宁洱县</t>
  </si>
  <si>
    <t>墨江县</t>
  </si>
  <si>
    <t>景谷县</t>
  </si>
  <si>
    <t>镇沅县</t>
  </si>
  <si>
    <t>景东县</t>
  </si>
  <si>
    <t>江城县</t>
  </si>
  <si>
    <t>澜沧县</t>
  </si>
  <si>
    <t>孟连县</t>
  </si>
  <si>
    <t>西盟县</t>
  </si>
  <si>
    <t>现代化边境小康村建设边境小康村建设1465万元</t>
  </si>
  <si>
    <t>西双版纳州合计</t>
  </si>
  <si>
    <t>西双版纳州本级</t>
  </si>
  <si>
    <t>景洪市</t>
  </si>
  <si>
    <t>勐海县</t>
  </si>
  <si>
    <t>勐腊县</t>
  </si>
  <si>
    <t>楚雄州合计</t>
  </si>
  <si>
    <t>楚雄州本级</t>
  </si>
  <si>
    <t>楚雄市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</si>
  <si>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</si>
  <si>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</si>
  <si>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</si>
  <si>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</si>
  <si>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</si>
  <si>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</si>
  <si>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</si>
  <si>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</si>
  <si>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禄丰市</t>
  </si>
  <si>
    <t>大理州合计</t>
  </si>
  <si>
    <t>大理州本级</t>
  </si>
  <si>
    <t>大理市</t>
  </si>
  <si>
    <t>漾濞县</t>
  </si>
  <si>
    <t>祥云县</t>
  </si>
  <si>
    <t>宾川县</t>
  </si>
  <si>
    <t>弥渡县</t>
  </si>
  <si>
    <t>南涧县</t>
  </si>
  <si>
    <t>巍山县</t>
  </si>
  <si>
    <t>永平县</t>
  </si>
  <si>
    <t>云龙县</t>
  </si>
  <si>
    <t>洱源县</t>
  </si>
  <si>
    <t>剑川县</t>
  </si>
  <si>
    <t>鹤庆县</t>
  </si>
  <si>
    <t>保山市合计</t>
  </si>
  <si>
    <t>保山市本级</t>
  </si>
  <si>
    <t>隆阳区</t>
  </si>
  <si>
    <t>施甸县</t>
  </si>
  <si>
    <t>腾冲市</t>
  </si>
  <si>
    <t>昌宁县</t>
  </si>
  <si>
    <t>龙陵县</t>
  </si>
  <si>
    <t>德宏州合计</t>
  </si>
  <si>
    <t>德宏州本级</t>
  </si>
  <si>
    <t>芒市</t>
  </si>
  <si>
    <t>梁河县</t>
  </si>
  <si>
    <t>盈江县</t>
  </si>
  <si>
    <t>现代化边境小康村建设边境小康村建设4118万元</t>
  </si>
  <si>
    <t>陇川县</t>
  </si>
  <si>
    <t>瑞丽市</t>
  </si>
  <si>
    <t>丽江市合计</t>
  </si>
  <si>
    <t>丽江市本级</t>
  </si>
  <si>
    <t>古城区</t>
  </si>
  <si>
    <t>永胜县</t>
  </si>
  <si>
    <t>华坪县</t>
  </si>
  <si>
    <t>宁蒗县</t>
  </si>
  <si>
    <t>玉龙县</t>
  </si>
  <si>
    <t>怒江州合计</t>
  </si>
  <si>
    <t>怒江州本级</t>
  </si>
  <si>
    <t>兰坪县</t>
  </si>
  <si>
    <t>福贡县</t>
  </si>
  <si>
    <t>现代化边境小康村建设边境小康村建设4529万元</t>
  </si>
  <si>
    <t>贡山县</t>
  </si>
  <si>
    <t>泸水市</t>
  </si>
  <si>
    <t>现代化边境小康村建设边境小康村建设11120万元</t>
  </si>
  <si>
    <t>迪庆州合计</t>
  </si>
  <si>
    <t>迪庆州本级</t>
  </si>
  <si>
    <t>香格里拉市</t>
  </si>
  <si>
    <t>维西县</t>
  </si>
  <si>
    <t>德钦县</t>
  </si>
  <si>
    <t>临沧市合计</t>
  </si>
  <si>
    <t>临沧市本级</t>
  </si>
  <si>
    <t>凤庆县</t>
  </si>
  <si>
    <t>云县</t>
  </si>
  <si>
    <t>临翔区</t>
  </si>
  <si>
    <t>永德县</t>
  </si>
  <si>
    <t>镇康县</t>
  </si>
  <si>
    <t>现代化边境小康村建设边境小康村建设3077万元</t>
  </si>
  <si>
    <t>双江县</t>
  </si>
  <si>
    <t>耿马县</t>
  </si>
  <si>
    <t>沧源县</t>
  </si>
  <si>
    <t>提前下达2023年中央财政衔接推进乡村振兴补助资金测算分配表</t>
  </si>
  <si>
    <t>原贫困县标识</t>
  </si>
  <si>
    <t>脱贫年度</t>
  </si>
  <si>
    <t>2022年全年下达数</t>
  </si>
  <si>
    <t>提前下达2023年数</t>
  </si>
  <si>
    <t>2023年较上年同口径增加</t>
  </si>
  <si>
    <t>2023年较上年同口径增幅</t>
  </si>
  <si>
    <t>其中：绩效评价、巩固脱贫成果考核及支出进度奖励</t>
  </si>
  <si>
    <t>巩固拓展脱贫攻坚成果和乡村振兴任务（易地扶贫搬迁贴息）</t>
  </si>
  <si>
    <t>州市本级合计</t>
  </si>
  <si>
    <t>88个县合计</t>
  </si>
  <si>
    <t>41个县合计</t>
  </si>
  <si>
    <t>57个县合计</t>
  </si>
  <si>
    <t>27个县合计</t>
  </si>
  <si>
    <t>30个县合计</t>
  </si>
  <si>
    <t>巩固拓展脱贫攻坚成果和乡村振兴任务468万元下达磨憨镇</t>
  </si>
  <si>
    <t>非贫困县</t>
  </si>
  <si>
    <t>贫困</t>
  </si>
  <si>
    <t>深度贫困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</si>
</sst>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%"/>
    <numFmt numFmtId="44" formatCode="_ &quot;￥&quot;* #,##0.00_ ;_ &quot;￥&quot;* \-#,##0.00_ ;_ &quot;￥&quot;* &quot;-&quot;??_ ;_ @_ "/>
    <numFmt numFmtId="177" formatCode="0_ ;[Red]\-0\ "/>
    <numFmt numFmtId="178" formatCode="0_ "/>
    <numFmt numFmtId="179" formatCode="0_);[Red]\(0\)"/>
  </numFmts>
  <fonts count="4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9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name val="宋体"/>
      <charset val="134"/>
      <scheme val="minor"/>
    </font>
    <font>
      <b/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9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9" fillId="1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6" borderId="8" applyNumberFormat="0" applyFont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4" fillId="22" borderId="14" applyNumberFormat="0" applyAlignment="0" applyProtection="0">
      <alignment vertical="center"/>
    </xf>
    <xf numFmtId="0" fontId="30" fillId="22" borderId="12" applyNumberFormat="0" applyAlignment="0" applyProtection="0">
      <alignment vertical="center"/>
    </xf>
    <xf numFmtId="0" fontId="25" fillId="13" borderId="10" applyNumberFormat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4" fillId="0" borderId="0"/>
    <xf numFmtId="0" fontId="37" fillId="0" borderId="15" applyNumberFormat="0" applyFill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31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4" fillId="0" borderId="0">
      <alignment vertical="center"/>
    </xf>
    <xf numFmtId="0" fontId="27" fillId="15" borderId="0" applyNumberFormat="0" applyBorder="0" applyAlignment="0" applyProtection="0">
      <alignment vertical="center"/>
    </xf>
    <xf numFmtId="0" fontId="36" fillId="0" borderId="0" applyAlignment="0">
      <alignment vertical="top" wrapText="1"/>
      <protection locked="0"/>
    </xf>
    <xf numFmtId="0" fontId="24" fillId="0" borderId="0">
      <alignment vertical="center"/>
    </xf>
    <xf numFmtId="0" fontId="24" fillId="0" borderId="0">
      <alignment vertical="center"/>
    </xf>
  </cellStyleXfs>
  <cellXfs count="11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0" borderId="0" xfId="0" applyFill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2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>
      <alignment vertical="center"/>
    </xf>
    <xf numFmtId="0" fontId="6" fillId="2" borderId="5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 applyProtection="1">
      <alignment horizontal="center" vertical="center"/>
    </xf>
    <xf numFmtId="178" fontId="7" fillId="2" borderId="5" xfId="0" applyNumberFormat="1" applyFont="1" applyFill="1" applyBorder="1" applyAlignment="1" applyProtection="1">
      <alignment horizontal="right" vertical="center"/>
    </xf>
    <xf numFmtId="0" fontId="3" fillId="0" borderId="5" xfId="0" applyFont="1" applyFill="1" applyBorder="1" applyAlignment="1">
      <alignment vertical="center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/>
    </xf>
    <xf numFmtId="0" fontId="7" fillId="0" borderId="5" xfId="0" applyNumberFormat="1" applyFont="1" applyFill="1" applyBorder="1" applyAlignment="1" applyProtection="1">
      <alignment vertical="center"/>
    </xf>
    <xf numFmtId="0" fontId="7" fillId="0" borderId="5" xfId="0" applyNumberFormat="1" applyFont="1" applyFill="1" applyBorder="1" applyAlignment="1" applyProtection="1">
      <alignment horizontal="right" vertical="center"/>
    </xf>
    <xf numFmtId="178" fontId="3" fillId="0" borderId="5" xfId="0" applyNumberFormat="1" applyFont="1" applyBorder="1" applyAlignment="1">
      <alignment horizontal="right" vertical="center"/>
    </xf>
    <xf numFmtId="0" fontId="3" fillId="3" borderId="5" xfId="0" applyFont="1" applyFill="1" applyBorder="1" applyAlignment="1" applyProtection="1">
      <alignment horizontal="center" vertical="center"/>
    </xf>
    <xf numFmtId="178" fontId="7" fillId="0" borderId="5" xfId="0" applyNumberFormat="1" applyFont="1" applyFill="1" applyBorder="1" applyAlignment="1" applyProtection="1">
      <alignment horizontal="right" vertical="center"/>
    </xf>
    <xf numFmtId="0" fontId="3" fillId="4" borderId="5" xfId="0" applyFont="1" applyFill="1" applyBorder="1" applyAlignment="1">
      <alignment vertical="center"/>
    </xf>
    <xf numFmtId="0" fontId="6" fillId="4" borderId="5" xfId="0" applyFont="1" applyFill="1" applyBorder="1" applyAlignment="1" applyProtection="1">
      <alignment vertical="center" wrapText="1"/>
    </xf>
    <xf numFmtId="0" fontId="6" fillId="4" borderId="5" xfId="0" applyFont="1" applyFill="1" applyBorder="1" applyAlignment="1" applyProtection="1">
      <alignment horizontal="center" vertical="center"/>
    </xf>
    <xf numFmtId="178" fontId="7" fillId="4" borderId="5" xfId="0" applyNumberFormat="1" applyFont="1" applyFill="1" applyBorder="1" applyAlignment="1" applyProtection="1">
      <alignment horizontal="right" vertical="center"/>
    </xf>
    <xf numFmtId="0" fontId="7" fillId="4" borderId="5" xfId="0" applyNumberFormat="1" applyFont="1" applyFill="1" applyBorder="1" applyAlignment="1" applyProtection="1">
      <alignment horizontal="right" vertical="center"/>
    </xf>
    <xf numFmtId="0" fontId="3" fillId="0" borderId="5" xfId="0" applyFont="1" applyFill="1" applyBorder="1" applyAlignment="1" applyProtection="1">
      <alignment vertical="center" wrapText="1"/>
    </xf>
    <xf numFmtId="178" fontId="3" fillId="0" borderId="5" xfId="0" applyNumberFormat="1" applyFont="1" applyFill="1" applyBorder="1" applyAlignment="1" applyProtection="1">
      <alignment horizontal="right" vertical="center"/>
    </xf>
    <xf numFmtId="0" fontId="3" fillId="5" borderId="5" xfId="0" applyFont="1" applyFill="1" applyBorder="1" applyAlignment="1">
      <alignment vertical="center"/>
    </xf>
    <xf numFmtId="0" fontId="3" fillId="5" borderId="5" xfId="0" applyFont="1" applyFill="1" applyBorder="1" applyAlignment="1" applyProtection="1">
      <alignment vertical="center" wrapText="1"/>
    </xf>
    <xf numFmtId="0" fontId="3" fillId="5" borderId="5" xfId="0" applyFont="1" applyFill="1" applyBorder="1" applyAlignment="1" applyProtection="1">
      <alignment horizontal="center" vertical="center"/>
    </xf>
    <xf numFmtId="178" fontId="7" fillId="5" borderId="5" xfId="0" applyNumberFormat="1" applyFont="1" applyFill="1" applyBorder="1" applyAlignment="1" applyProtection="1">
      <alignment horizontal="right" vertical="center"/>
    </xf>
    <xf numFmtId="0" fontId="7" fillId="5" borderId="5" xfId="0" applyNumberFormat="1" applyFont="1" applyFill="1" applyBorder="1" applyAlignment="1" applyProtection="1">
      <alignment horizontal="right" vertical="center"/>
    </xf>
    <xf numFmtId="0" fontId="3" fillId="0" borderId="5" xfId="0" applyFont="1" applyFill="1" applyBorder="1" applyAlignment="1" applyProtection="1">
      <alignment horizontal="left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left" vertical="center" wrapText="1"/>
    </xf>
    <xf numFmtId="178" fontId="3" fillId="4" borderId="5" xfId="0" applyNumberFormat="1" applyFont="1" applyFill="1" applyBorder="1" applyAlignment="1">
      <alignment horizontal="right" vertical="center"/>
    </xf>
    <xf numFmtId="177" fontId="3" fillId="4" borderId="5" xfId="0" applyNumberFormat="1" applyFont="1" applyFill="1" applyBorder="1" applyAlignment="1">
      <alignment horizontal="right" vertical="center"/>
    </xf>
    <xf numFmtId="178" fontId="3" fillId="5" borderId="5" xfId="0" applyNumberFormat="1" applyFont="1" applyFill="1" applyBorder="1" applyAlignment="1">
      <alignment horizontal="right" vertical="center"/>
    </xf>
    <xf numFmtId="177" fontId="3" fillId="5" borderId="5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5" fillId="0" borderId="6" xfId="0" applyNumberFormat="1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 applyProtection="1">
      <alignment horizontal="right" vertical="center"/>
    </xf>
    <xf numFmtId="176" fontId="3" fillId="2" borderId="5" xfId="0" applyNumberFormat="1" applyFont="1" applyFill="1" applyBorder="1">
      <alignment vertical="center"/>
    </xf>
    <xf numFmtId="176" fontId="3" fillId="0" borderId="5" xfId="0" applyNumberFormat="1" applyFont="1" applyFill="1" applyBorder="1">
      <alignment vertical="center"/>
    </xf>
    <xf numFmtId="178" fontId="7" fillId="0" borderId="5" xfId="0" applyNumberFormat="1" applyFont="1" applyFill="1" applyBorder="1" applyAlignment="1" applyProtection="1">
      <alignment vertical="center"/>
    </xf>
    <xf numFmtId="176" fontId="3" fillId="4" borderId="5" xfId="0" applyNumberFormat="1" applyFont="1" applyFill="1" applyBorder="1">
      <alignment vertical="center"/>
    </xf>
    <xf numFmtId="0" fontId="8" fillId="0" borderId="0" xfId="0" applyFont="1" applyFill="1">
      <alignment vertical="center"/>
    </xf>
    <xf numFmtId="179" fontId="3" fillId="5" borderId="5" xfId="0" applyNumberFormat="1" applyFont="1" applyFill="1" applyBorder="1" applyAlignment="1">
      <alignment horizontal="right" vertical="center"/>
    </xf>
    <xf numFmtId="0" fontId="5" fillId="3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left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/>
    </xf>
    <xf numFmtId="0" fontId="11" fillId="0" borderId="5" xfId="0" applyNumberFormat="1" applyFont="1" applyFill="1" applyBorder="1" applyAlignment="1" applyProtection="1">
      <alignment horizontal="right" vertical="center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/>
    </xf>
    <xf numFmtId="0" fontId="12" fillId="0" borderId="5" xfId="0" applyFont="1" applyFill="1" applyBorder="1" applyAlignment="1" applyProtection="1">
      <alignment vertical="center" wrapText="1"/>
    </xf>
    <xf numFmtId="0" fontId="11" fillId="0" borderId="5" xfId="0" applyFont="1" applyFill="1" applyBorder="1" applyAlignment="1" applyProtection="1">
      <alignment vertical="center" wrapText="1"/>
    </xf>
    <xf numFmtId="0" fontId="11" fillId="0" borderId="5" xfId="0" applyFont="1" applyFill="1" applyBorder="1" applyAlignment="1" applyProtection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3" fillId="0" borderId="0" xfId="0" applyFont="1" applyFill="1">
      <alignment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>
      <alignment vertical="center"/>
    </xf>
    <xf numFmtId="0" fontId="15" fillId="0" borderId="0" xfId="0" applyFont="1" applyFill="1" applyAlignment="1">
      <alignment vertical="center" wrapText="1"/>
    </xf>
    <xf numFmtId="0" fontId="16" fillId="0" borderId="0" xfId="0" applyFont="1" applyFill="1" applyAlignment="1" applyProtection="1">
      <alignment horizontal="center" vertical="center" wrapText="1"/>
      <protection locked="0"/>
    </xf>
    <xf numFmtId="0" fontId="17" fillId="0" borderId="0" xfId="0" applyFont="1" applyFill="1" applyAlignment="1">
      <alignment horizontal="right" vertical="center" wrapText="1"/>
    </xf>
    <xf numFmtId="0" fontId="18" fillId="0" borderId="5" xfId="0" applyFont="1" applyFill="1" applyBorder="1" applyAlignment="1" applyProtection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0" fontId="18" fillId="0" borderId="5" xfId="0" applyNumberFormat="1" applyFont="1" applyFill="1" applyBorder="1" applyAlignment="1">
      <alignment horizontal="left" vertical="center" wrapText="1"/>
    </xf>
    <xf numFmtId="0" fontId="18" fillId="0" borderId="5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 applyProtection="1">
      <alignment horizontal="center" vertical="center"/>
    </xf>
    <xf numFmtId="0" fontId="17" fillId="0" borderId="5" xfId="0" applyNumberFormat="1" applyFont="1" applyFill="1" applyBorder="1" applyAlignment="1" applyProtection="1">
      <alignment horizontal="center" vertical="center"/>
    </xf>
    <xf numFmtId="0" fontId="17" fillId="0" borderId="4" xfId="0" applyFont="1" applyFill="1" applyBorder="1" applyAlignment="1" applyProtection="1">
      <alignment horizontal="center" vertical="center" wrapText="1"/>
    </xf>
    <xf numFmtId="0" fontId="17" fillId="0" borderId="4" xfId="0" applyNumberFormat="1" applyFont="1" applyFill="1" applyBorder="1" applyAlignment="1" applyProtection="1">
      <alignment horizontal="center" vertical="center"/>
    </xf>
    <xf numFmtId="0" fontId="17" fillId="0" borderId="0" xfId="0" applyFont="1" applyFill="1" applyAlignment="1">
      <alignment horizontal="right" vertical="center"/>
    </xf>
    <xf numFmtId="0" fontId="17" fillId="0" borderId="5" xfId="0" applyFont="1" applyFill="1" applyBorder="1" applyAlignment="1">
      <alignment horizontal="left" vertical="center" wrapText="1"/>
    </xf>
    <xf numFmtId="178" fontId="0" fillId="0" borderId="0" xfId="0" applyNumberFormat="1" applyFill="1">
      <alignment vertical="center"/>
    </xf>
    <xf numFmtId="0" fontId="17" fillId="0" borderId="4" xfId="0" applyFont="1" applyFill="1" applyBorder="1" applyAlignment="1">
      <alignment horizontal="left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1998—2004年决算资料整理第三部分 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常规_2011年" xfId="50"/>
    <cellStyle name="60% - 强调文字颜色 6" xfId="51" builtinId="52"/>
    <cellStyle name="常规_扶持人口较少民族发展动态监测系统15" xfId="52"/>
    <cellStyle name="常规 2" xfId="53"/>
    <cellStyle name="常规 4" xfId="54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5.xml"/><Relationship Id="rId8" Type="http://schemas.openxmlformats.org/officeDocument/2006/relationships/externalLink" Target="externalLinks/externalLink4.xml"/><Relationship Id="rId7" Type="http://schemas.openxmlformats.org/officeDocument/2006/relationships/externalLink" Target="externalLinks/externalLink3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9.xml"/><Relationship Id="rId12" Type="http://schemas.openxmlformats.org/officeDocument/2006/relationships/externalLink" Target="externalLinks/externalLink8.xml"/><Relationship Id="rId11" Type="http://schemas.openxmlformats.org/officeDocument/2006/relationships/externalLink" Target="externalLinks/externalLink7.xml"/><Relationship Id="rId10" Type="http://schemas.openxmlformats.org/officeDocument/2006/relationships/externalLink" Target="externalLinks/externalLink6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&#24102;&#22238;&#23478;&#26448;&#26009;\&#20013;&#22830;&#36130;&#25919;&#34900;&#25509;&#25512;&#36827;&#20065;&#26449;&#25391;&#20852;&#34917;&#21161;&#36164;&#37329;\2023&#24180;\&#26131;&#22320;&#25206;&#36139;&#25644;&#36801;&#36148;&#24687;\2022.11.9 &#26131;&#22320;&#25206;&#36139;&#25644;&#36801;&#36148;&#24687;&#36164;&#37329;&#27979;&#31639;&#65288;2023&#24180;&#24230;&#65289;&#65289;&#8212;w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&#24102;&#22238;&#23478;&#26448;&#26009;\&#20013;&#22830;&#36130;&#25919;&#34900;&#25509;&#25512;&#36827;&#20065;&#26449;&#25391;&#20852;&#34917;&#21161;&#36164;&#37329;\2023&#24180;\&#37096;&#38376;&#24314;&#35758;&#26041;&#26696;\2022.11.11 &#30465;&#21457;&#23637;&#25913;&#38761;&#22996;&#20113;&#21335;&#30465;2023&#24180;&#20197;&#24037;&#20195;&#36168;&#20013;&#22830;&#36130;&#25919;&#34900;&#25509;&#25512;&#36827;&#20065;&#26449;&#25391;&#20852;&#34917;&#21161;&#36164;&#37329;&#65288;&#31532;&#19968;&#25209;&#65289;&#20998;&#37197;&#24314;&#35758;&#26041;&#26696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&#24102;&#22238;&#23478;&#26448;&#26009;\&#20013;&#22830;&#36130;&#25919;&#34900;&#25509;&#25512;&#36827;&#20065;&#26449;&#25391;&#20852;&#34917;&#21161;&#36164;&#37329;\2023&#24180;\&#37096;&#38376;&#24314;&#35758;&#26041;&#26696;\2022.11.10 &#20892;&#19994;&#20892;&#26449;&#21381; 2023&#24180;&#20013;&#22830;&#36130;&#25919;&#34900;&#25509;&#25512;&#36827;&#20065;&#26449;&#25391;&#20852;&#34917;&#21161;&#36164;&#37329;&#20998;&#37197;&#3492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liqiuhua\&#20892;&#19994;&#22788;&#24037;&#20316;&#26448;&#26009;\&#19987;&#39033;&#36164;&#37329;&#31649;&#29702;\&#20013;&#22830;&#36130;&#25919;&#34900;&#25509;&#25512;&#36827;&#20065;&#26449;&#25391;&#20852;&#34917;&#21161;&#36164;&#37329;\2023&#24180;\&#37096;&#38376;&#24314;&#35758;&#26041;&#26696;\2022.11.10 &#20065;&#26449;&#25391;&#20852;&#23616;\2022.11.14 2023&#24180;&#20013;&#22830;&#25552;&#21069;&#25209;&#36130;&#25919;&#34900;&#25509;&#25512;&#36827;&#20065;&#26449;&#25391;&#20852;&#34917;&#21161;&#36164;&#37329;&#27979;&#31639;&#20998;&#37197;&#3492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liqiuhua\&#20892;&#19994;&#22788;&#24037;&#20316;&#26448;&#26009;\&#19987;&#39033;&#36164;&#37329;&#31649;&#29702;\&#20013;&#22830;&#36130;&#25919;&#34900;&#25509;&#25512;&#36827;&#20065;&#26449;&#25391;&#20852;&#34917;&#21161;&#36164;&#37329;\2023&#24180;\&#37096;&#38376;&#24314;&#35758;&#26041;&#26696;\2022.11.15 &#26519;&#33609;&#23616;2023&#24180;&#20013;&#22830;&#36130;&#25919;&#34900;&#25509;&#25512;&#36827;&#20065;&#26449;&#25391;&#20852;&#65288;&#27424;&#21457;&#36798;&#22269;&#26377;&#26519;&#22330;&#65289;&#34917;&#21161;&#36164;&#37329;&#23433;&#25490;&#24314;&#35758;&#34920;11.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liqiuhua\&#20892;&#19994;&#22788;&#24037;&#20316;&#26448;&#26009;\&#19987;&#39033;&#36164;&#37329;&#31649;&#29702;\&#20013;&#22830;&#36130;&#25919;&#34900;&#25509;&#25512;&#36827;&#20065;&#26449;&#25391;&#20852;&#34917;&#21161;&#36164;&#37329;\2023&#24180;\&#37096;&#38376;&#24314;&#35758;&#26041;&#26696;\2022.11.10 &#27665;&#23447;&#22996;2023&#24180;&#24230;&#20013;&#22830;&#36130;&#25919;&#34900;&#25509;&#25512;&#36827;&#20065;&#26449;&#25391;&#20852;&#34917;&#21161;&#36164;&#37329;&#65288;&#23569;&#25968;&#27665;&#26063;&#21457;&#23637;&#20219;&#21153;&#65289;&#20998;&#37197;&#27979;&#31639;&#34920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liqiuhua\&#20892;&#19994;&#22788;&#24037;&#20316;&#26448;&#26009;\&#19987;&#39033;&#36164;&#37329;&#31649;&#29702;\&#20013;&#22830;&#36130;&#25919;&#34900;&#25509;&#25512;&#36827;&#20065;&#26449;&#25391;&#20852;&#34917;&#21161;&#36164;&#37329;\2023&#24180;\&#37096;&#38376;&#24314;&#35758;&#26041;&#26696;\2022.11.15&#27665;&#23447;&#22996;2023&#24180;&#24230;&#20013;&#22830;&#36130;&#25919;&#34900;&#25509;&#25512;&#36827;&#20065;&#26449;&#25391;&#20852;&#34917;&#21161;&#36164;&#37329;&#65288;&#23569;&#25968;&#27665;&#26063;&#21457;&#23637;&#20219;&#21153;&#65289;&#20998;&#37197;&#27979;&#31639;&#34920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liqiuhua\&#20892;&#19994;&#22788;&#24037;&#20316;&#26448;&#26009;\&#19987;&#39033;&#36164;&#37329;&#31649;&#29702;\&#20013;&#22830;&#36130;&#25919;&#34900;&#25509;&#25512;&#36827;&#20065;&#26449;&#25391;&#20852;&#34917;&#21161;&#36164;&#37329;\2023&#24180;\&#37096;&#38376;&#24314;&#35758;&#26041;&#26696;\2022.11.10 &#20065;&#26449;&#25391;&#20852;&#23616;\2022.11.14 &#20065;&#26449;&#25391;&#20852;&#23616;2023&#24180;&#20013;&#22830;&#25552;&#21069;&#25209;&#36130;&#25919;&#34900;&#25509;&#25512;&#36827;&#20065;&#26449;&#25391;&#20852;&#34917;&#21161;&#36164;&#37329;&#27979;&#31639;&#20998;&#37197;&#34920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Users\DELL\Desktop\&#26354;&#36130;&#20892;&#12304;2022&#12305;164&#21495;\&#29616;&#20195;&#21270;&#36793;&#22659;&#23567;&#24247;&#26449;&#24314;&#35774;&#20998;&#21439;&#32467;&#26500;&#32570;&#21475;&#20445;&#38556;&#35745;&#21010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总计（测算）"/>
      <sheetName val="国家低成本长期贷款付息"/>
      <sheetName val="对州（市）贴息"/>
      <sheetName val="补助各县"/>
      <sheetName val="Sheet1"/>
    </sheetNames>
    <sheetDataSet>
      <sheetData sheetId="0"/>
      <sheetData sheetId="1"/>
      <sheetData sheetId="2">
        <row r="3">
          <cell r="D3" t="str">
            <v>一、债券金额</v>
          </cell>
        </row>
        <row r="3">
          <cell r="O3" t="str">
            <v>二、应缴利息</v>
          </cell>
        </row>
        <row r="3">
          <cell r="Z3" t="str">
            <v>测算分配金额</v>
          </cell>
        </row>
        <row r="4">
          <cell r="C4" t="str">
            <v>贷款期限及利率</v>
          </cell>
          <cell r="D4" t="str">
            <v>总计</v>
          </cell>
          <cell r="E4" t="str">
            <v>2018年度发行</v>
          </cell>
        </row>
        <row r="4">
          <cell r="J4" t="str">
            <v>2019年度发行</v>
          </cell>
        </row>
        <row r="4">
          <cell r="O4" t="str">
            <v>总计</v>
          </cell>
          <cell r="P4" t="str">
            <v>2018年度发行</v>
          </cell>
        </row>
        <row r="4">
          <cell r="U4" t="str">
            <v>2019年度发行</v>
          </cell>
        </row>
        <row r="5">
          <cell r="E5" t="str">
            <v>小计</v>
          </cell>
          <cell r="F5" t="str">
            <v>3年期（3.53%）已到期</v>
          </cell>
          <cell r="G5" t="str">
            <v>5年期（3.9%）</v>
          </cell>
          <cell r="H5" t="str">
            <v>7年期（4.05%）</v>
          </cell>
          <cell r="I5" t="str">
            <v>10年期（4.13%）</v>
          </cell>
          <cell r="J5" t="str">
            <v>小计</v>
          </cell>
          <cell r="K5" t="str">
            <v>3年期（3.13%）已到期</v>
          </cell>
          <cell r="L5" t="str">
            <v>5年期（3.34%）</v>
          </cell>
          <cell r="M5" t="str">
            <v>7年期（3.47%）</v>
          </cell>
          <cell r="N5" t="str">
            <v>10年期（3.52%）</v>
          </cell>
        </row>
        <row r="5">
          <cell r="P5" t="str">
            <v>小计</v>
          </cell>
          <cell r="Q5" t="str">
            <v>3年期（3.53%）已到期</v>
          </cell>
          <cell r="R5" t="str">
            <v>5年期（3.9%）</v>
          </cell>
          <cell r="S5" t="str">
            <v>7年期（4.05%）</v>
          </cell>
          <cell r="T5" t="str">
            <v>10年期（4.13%）</v>
          </cell>
          <cell r="U5" t="str">
            <v>小计</v>
          </cell>
          <cell r="V5" t="str">
            <v>3年期（3.13%）</v>
          </cell>
          <cell r="W5" t="str">
            <v>5年期（3.34%）</v>
          </cell>
          <cell r="X5" t="str">
            <v>7年期（3.47%）</v>
          </cell>
          <cell r="Y5" t="str">
            <v>10年期（3.52%）</v>
          </cell>
        </row>
        <row r="6">
          <cell r="C6" t="str">
            <v>总计</v>
          </cell>
          <cell r="D6">
            <v>2015736</v>
          </cell>
          <cell r="E6">
            <v>316536</v>
          </cell>
          <cell r="F6">
            <v>45464</v>
          </cell>
          <cell r="G6">
            <v>107086</v>
          </cell>
          <cell r="H6">
            <v>140150</v>
          </cell>
          <cell r="I6">
            <v>69300</v>
          </cell>
          <cell r="J6">
            <v>1699200</v>
          </cell>
          <cell r="K6">
            <v>188800</v>
          </cell>
          <cell r="L6">
            <v>566400</v>
          </cell>
          <cell r="M6">
            <v>566400</v>
          </cell>
          <cell r="N6">
            <v>566400</v>
          </cell>
          <cell r="O6">
            <v>71223.66</v>
          </cell>
          <cell r="P6">
            <v>12714.54</v>
          </cell>
          <cell r="Q6">
            <v>0</v>
          </cell>
          <cell r="R6">
            <v>4176.36</v>
          </cell>
          <cell r="S6">
            <v>5676.08</v>
          </cell>
          <cell r="T6">
            <v>2862.1</v>
          </cell>
          <cell r="U6">
            <v>58509.12</v>
          </cell>
          <cell r="V6">
            <v>0</v>
          </cell>
          <cell r="W6">
            <v>18917.76</v>
          </cell>
          <cell r="X6">
            <v>19654.08</v>
          </cell>
          <cell r="Y6">
            <v>19937.28</v>
          </cell>
          <cell r="Z6">
            <v>71224</v>
          </cell>
        </row>
        <row r="7">
          <cell r="B7" t="str">
            <v>昆明市本级</v>
          </cell>
          <cell r="C7" t="str">
            <v>昆明市</v>
          </cell>
          <cell r="D7">
            <v>22800</v>
          </cell>
          <cell r="E7">
            <v>21000</v>
          </cell>
          <cell r="F7">
            <v>600</v>
          </cell>
          <cell r="G7">
            <v>8000</v>
          </cell>
          <cell r="H7">
            <v>8000</v>
          </cell>
          <cell r="I7">
            <v>5000</v>
          </cell>
          <cell r="J7">
            <v>1800</v>
          </cell>
          <cell r="K7">
            <v>200</v>
          </cell>
          <cell r="L7">
            <v>600</v>
          </cell>
          <cell r="M7">
            <v>600</v>
          </cell>
          <cell r="N7">
            <v>600</v>
          </cell>
          <cell r="O7">
            <v>904.48</v>
          </cell>
          <cell r="P7">
            <v>842.5</v>
          </cell>
        </row>
        <row r="7">
          <cell r="R7">
            <v>312</v>
          </cell>
          <cell r="S7">
            <v>324</v>
          </cell>
          <cell r="T7">
            <v>206.5</v>
          </cell>
          <cell r="U7">
            <v>61.98</v>
          </cell>
        </row>
        <row r="7">
          <cell r="W7">
            <v>20.04</v>
          </cell>
          <cell r="X7">
            <v>20.82</v>
          </cell>
          <cell r="Y7">
            <v>21.12</v>
          </cell>
          <cell r="Z7">
            <v>904</v>
          </cell>
        </row>
        <row r="8">
          <cell r="B8" t="str">
            <v>曲靖市本级</v>
          </cell>
          <cell r="C8" t="str">
            <v>曲靖市（不含宣威）</v>
          </cell>
          <cell r="D8">
            <v>291600</v>
          </cell>
          <cell r="E8">
            <v>78600</v>
          </cell>
          <cell r="F8">
            <v>3000</v>
          </cell>
          <cell r="G8">
            <v>19280</v>
          </cell>
          <cell r="H8">
            <v>33320</v>
          </cell>
          <cell r="I8">
            <v>26000</v>
          </cell>
          <cell r="J8">
            <v>213000</v>
          </cell>
          <cell r="K8">
            <v>17200</v>
          </cell>
          <cell r="L8">
            <v>106500</v>
          </cell>
          <cell r="M8">
            <v>0</v>
          </cell>
          <cell r="N8">
            <v>106500</v>
          </cell>
          <cell r="O8">
            <v>10481.08</v>
          </cell>
          <cell r="P8">
            <v>3175.18</v>
          </cell>
        </row>
        <row r="8">
          <cell r="R8">
            <v>751.92</v>
          </cell>
          <cell r="S8">
            <v>1349.46</v>
          </cell>
          <cell r="T8">
            <v>1073.8</v>
          </cell>
          <cell r="U8">
            <v>7305.9</v>
          </cell>
        </row>
        <row r="8">
          <cell r="W8">
            <v>3557.1</v>
          </cell>
          <cell r="X8">
            <v>0</v>
          </cell>
          <cell r="Y8">
            <v>3748.8</v>
          </cell>
          <cell r="Z8">
            <v>10481</v>
          </cell>
        </row>
        <row r="9">
          <cell r="B9" t="str">
            <v>宣威市</v>
          </cell>
          <cell r="C9" t="str">
            <v>宣威市</v>
          </cell>
          <cell r="D9">
            <v>116500</v>
          </cell>
          <cell r="E9">
            <v>10000</v>
          </cell>
          <cell r="F9">
            <v>10000</v>
          </cell>
        </row>
        <row r="9">
          <cell r="H9">
            <v>10000</v>
          </cell>
        </row>
        <row r="9">
          <cell r="J9">
            <v>106500</v>
          </cell>
          <cell r="K9">
            <v>18200</v>
          </cell>
        </row>
        <row r="9">
          <cell r="M9">
            <v>106500</v>
          </cell>
        </row>
        <row r="9">
          <cell r="O9">
            <v>4100.55</v>
          </cell>
          <cell r="P9">
            <v>405</v>
          </cell>
        </row>
        <row r="9">
          <cell r="R9">
            <v>0</v>
          </cell>
          <cell r="S9">
            <v>405</v>
          </cell>
          <cell r="T9">
            <v>0</v>
          </cell>
          <cell r="U9">
            <v>3695.55</v>
          </cell>
        </row>
        <row r="9">
          <cell r="W9">
            <v>0</v>
          </cell>
          <cell r="X9">
            <v>3695.55</v>
          </cell>
          <cell r="Y9">
            <v>0</v>
          </cell>
          <cell r="Z9">
            <v>4101</v>
          </cell>
        </row>
        <row r="10">
          <cell r="B10" t="str">
            <v>保山市本级</v>
          </cell>
          <cell r="C10" t="str">
            <v>保山市（不含腾冲）</v>
          </cell>
          <cell r="D10">
            <v>39400</v>
          </cell>
          <cell r="E10">
            <v>5200</v>
          </cell>
        </row>
        <row r="10">
          <cell r="H10">
            <v>5200</v>
          </cell>
        </row>
        <row r="10">
          <cell r="J10">
            <v>34200</v>
          </cell>
          <cell r="K10">
            <v>3700</v>
          </cell>
          <cell r="L10">
            <v>11400</v>
          </cell>
          <cell r="M10">
            <v>11400</v>
          </cell>
          <cell r="N10">
            <v>11400</v>
          </cell>
          <cell r="O10">
            <v>1388.22</v>
          </cell>
          <cell r="P10">
            <v>210.6</v>
          </cell>
        </row>
        <row r="10">
          <cell r="R10">
            <v>0</v>
          </cell>
          <cell r="S10">
            <v>210.6</v>
          </cell>
          <cell r="T10">
            <v>0</v>
          </cell>
          <cell r="U10">
            <v>1177.62</v>
          </cell>
        </row>
        <row r="10">
          <cell r="W10">
            <v>380.76</v>
          </cell>
          <cell r="X10">
            <v>395.58</v>
          </cell>
          <cell r="Y10">
            <v>401.28</v>
          </cell>
          <cell r="Z10">
            <v>1388</v>
          </cell>
        </row>
        <row r="11">
          <cell r="B11" t="str">
            <v>腾冲市</v>
          </cell>
          <cell r="C11" t="str">
            <v>腾冲市</v>
          </cell>
          <cell r="D11">
            <v>0</v>
          </cell>
          <cell r="E11">
            <v>0</v>
          </cell>
        </row>
        <row r="11">
          <cell r="J11">
            <v>0</v>
          </cell>
        </row>
        <row r="11">
          <cell r="O11">
            <v>0</v>
          </cell>
          <cell r="P11">
            <v>0</v>
          </cell>
        </row>
        <row r="11">
          <cell r="R11">
            <v>0</v>
          </cell>
          <cell r="S11">
            <v>0</v>
          </cell>
          <cell r="T11">
            <v>0</v>
          </cell>
          <cell r="U11">
            <v>0</v>
          </cell>
        </row>
        <row r="11">
          <cell r="W11">
            <v>0</v>
          </cell>
          <cell r="X11">
            <v>0</v>
          </cell>
          <cell r="Y11">
            <v>0</v>
          </cell>
          <cell r="Z11">
            <v>0</v>
          </cell>
        </row>
        <row r="12">
          <cell r="B12" t="str">
            <v>昭通市本级</v>
          </cell>
          <cell r="C12" t="str">
            <v>昭通市（不含镇雄）</v>
          </cell>
          <cell r="D12">
            <v>728814</v>
          </cell>
          <cell r="E12">
            <v>37426</v>
          </cell>
          <cell r="F12">
            <v>7574</v>
          </cell>
          <cell r="G12">
            <v>13403</v>
          </cell>
          <cell r="H12">
            <v>16003</v>
          </cell>
          <cell r="I12">
            <v>8020</v>
          </cell>
          <cell r="J12">
            <v>691388</v>
          </cell>
          <cell r="K12">
            <v>76812</v>
          </cell>
          <cell r="L12">
            <v>230436</v>
          </cell>
          <cell r="M12">
            <v>230436</v>
          </cell>
          <cell r="N12">
            <v>230516</v>
          </cell>
          <cell r="O12">
            <v>25308.92</v>
          </cell>
          <cell r="P12">
            <v>1502.07</v>
          </cell>
        </row>
        <row r="12">
          <cell r="R12">
            <v>522.72</v>
          </cell>
          <cell r="S12">
            <v>648.12</v>
          </cell>
          <cell r="T12">
            <v>331.23</v>
          </cell>
          <cell r="U12">
            <v>23806.85</v>
          </cell>
        </row>
        <row r="12">
          <cell r="W12">
            <v>7696.56</v>
          </cell>
          <cell r="X12">
            <v>7996.13</v>
          </cell>
          <cell r="Y12">
            <v>8114.16</v>
          </cell>
          <cell r="Z12">
            <v>25310</v>
          </cell>
        </row>
        <row r="13">
          <cell r="B13" t="str">
            <v>镇雄县</v>
          </cell>
          <cell r="C13" t="str">
            <v>镇雄县</v>
          </cell>
          <cell r="D13">
            <v>206312</v>
          </cell>
          <cell r="E13">
            <v>33600</v>
          </cell>
        </row>
        <row r="13">
          <cell r="G13">
            <v>11073</v>
          </cell>
          <cell r="H13">
            <v>18297</v>
          </cell>
          <cell r="I13">
            <v>4230</v>
          </cell>
          <cell r="J13">
            <v>172712</v>
          </cell>
          <cell r="K13">
            <v>19188</v>
          </cell>
          <cell r="L13">
            <v>57564</v>
          </cell>
          <cell r="M13">
            <v>57564</v>
          </cell>
          <cell r="N13">
            <v>57584</v>
          </cell>
          <cell r="O13">
            <v>7294.65</v>
          </cell>
          <cell r="P13">
            <v>1347.58</v>
          </cell>
        </row>
        <row r="13">
          <cell r="R13">
            <v>431.85</v>
          </cell>
          <cell r="S13">
            <v>741.03</v>
          </cell>
          <cell r="T13">
            <v>174.7</v>
          </cell>
          <cell r="U13">
            <v>5947.07</v>
          </cell>
        </row>
        <row r="13">
          <cell r="W13">
            <v>1922.64</v>
          </cell>
          <cell r="X13">
            <v>1997.47</v>
          </cell>
          <cell r="Y13">
            <v>2026.96</v>
          </cell>
          <cell r="Z13">
            <v>7295</v>
          </cell>
        </row>
        <row r="14">
          <cell r="B14" t="str">
            <v>丽江市本级</v>
          </cell>
          <cell r="C14" t="str">
            <v>丽江市</v>
          </cell>
          <cell r="D14">
            <v>29400</v>
          </cell>
          <cell r="E14">
            <v>600</v>
          </cell>
        </row>
        <row r="14">
          <cell r="G14">
            <v>600</v>
          </cell>
        </row>
        <row r="14">
          <cell r="J14">
            <v>28800</v>
          </cell>
          <cell r="K14">
            <v>3200</v>
          </cell>
          <cell r="L14">
            <v>9600</v>
          </cell>
          <cell r="M14">
            <v>9600</v>
          </cell>
          <cell r="N14">
            <v>9600</v>
          </cell>
          <cell r="O14">
            <v>1015.08</v>
          </cell>
          <cell r="P14">
            <v>23.4</v>
          </cell>
        </row>
        <row r="14">
          <cell r="R14">
            <v>23.4</v>
          </cell>
          <cell r="S14">
            <v>0</v>
          </cell>
          <cell r="T14">
            <v>0</v>
          </cell>
          <cell r="U14">
            <v>991.68</v>
          </cell>
        </row>
        <row r="14">
          <cell r="W14">
            <v>320.64</v>
          </cell>
          <cell r="X14">
            <v>333.12</v>
          </cell>
          <cell r="Y14">
            <v>337.92</v>
          </cell>
          <cell r="Z14">
            <v>1015</v>
          </cell>
        </row>
        <row r="15">
          <cell r="B15" t="str">
            <v>普洱市本级</v>
          </cell>
          <cell r="C15" t="str">
            <v>普洱市</v>
          </cell>
          <cell r="D15">
            <v>72500</v>
          </cell>
          <cell r="E15">
            <v>38000</v>
          </cell>
          <cell r="F15">
            <v>7800</v>
          </cell>
          <cell r="G15">
            <v>15000</v>
          </cell>
          <cell r="H15">
            <v>15000</v>
          </cell>
          <cell r="I15">
            <v>8000</v>
          </cell>
          <cell r="J15">
            <v>34500</v>
          </cell>
          <cell r="K15">
            <v>3800</v>
          </cell>
          <cell r="L15">
            <v>11500</v>
          </cell>
          <cell r="M15">
            <v>11500</v>
          </cell>
          <cell r="N15">
            <v>11500</v>
          </cell>
          <cell r="O15">
            <v>2710.85</v>
          </cell>
          <cell r="P15">
            <v>1522.9</v>
          </cell>
        </row>
        <row r="15">
          <cell r="R15">
            <v>585</v>
          </cell>
          <cell r="S15">
            <v>607.5</v>
          </cell>
          <cell r="T15">
            <v>330.4</v>
          </cell>
          <cell r="U15">
            <v>1187.95</v>
          </cell>
        </row>
        <row r="15">
          <cell r="W15">
            <v>384.1</v>
          </cell>
          <cell r="X15">
            <v>399.05</v>
          </cell>
          <cell r="Y15">
            <v>404.8</v>
          </cell>
          <cell r="Z15">
            <v>2711</v>
          </cell>
        </row>
        <row r="16">
          <cell r="B16" t="str">
            <v>临沧市本级</v>
          </cell>
          <cell r="C16" t="str">
            <v>临沧市</v>
          </cell>
          <cell r="D16">
            <v>200</v>
          </cell>
          <cell r="E16">
            <v>0</v>
          </cell>
        </row>
        <row r="16">
          <cell r="J16">
            <v>200</v>
          </cell>
        </row>
        <row r="16">
          <cell r="L16">
            <v>100</v>
          </cell>
          <cell r="M16">
            <v>100</v>
          </cell>
        </row>
        <row r="16">
          <cell r="O16">
            <v>6.81</v>
          </cell>
          <cell r="P16">
            <v>0</v>
          </cell>
        </row>
        <row r="16">
          <cell r="R16">
            <v>0</v>
          </cell>
          <cell r="S16">
            <v>0</v>
          </cell>
          <cell r="T16">
            <v>0</v>
          </cell>
          <cell r="U16">
            <v>6.81</v>
          </cell>
        </row>
        <row r="16">
          <cell r="W16">
            <v>3.34</v>
          </cell>
          <cell r="X16">
            <v>3.47</v>
          </cell>
          <cell r="Y16">
            <v>0</v>
          </cell>
          <cell r="Z16">
            <v>7</v>
          </cell>
        </row>
        <row r="17">
          <cell r="B17" t="str">
            <v>楚雄州本级</v>
          </cell>
          <cell r="C17" t="str">
            <v>楚雄州</v>
          </cell>
          <cell r="D17">
            <v>14500</v>
          </cell>
          <cell r="E17">
            <v>14500</v>
          </cell>
          <cell r="F17">
            <v>2500</v>
          </cell>
          <cell r="G17">
            <v>6500</v>
          </cell>
          <cell r="H17">
            <v>5000</v>
          </cell>
          <cell r="I17">
            <v>3000</v>
          </cell>
          <cell r="J17">
            <v>0</v>
          </cell>
          <cell r="K17">
            <v>100</v>
          </cell>
        </row>
        <row r="17">
          <cell r="O17">
            <v>579.9</v>
          </cell>
          <cell r="P17">
            <v>579.9</v>
          </cell>
        </row>
        <row r="17">
          <cell r="R17">
            <v>253.5</v>
          </cell>
          <cell r="S17">
            <v>202.5</v>
          </cell>
          <cell r="T17">
            <v>123.9</v>
          </cell>
          <cell r="U17">
            <v>0</v>
          </cell>
        </row>
        <row r="17">
          <cell r="W17">
            <v>0</v>
          </cell>
          <cell r="X17">
            <v>0</v>
          </cell>
          <cell r="Y17">
            <v>0</v>
          </cell>
          <cell r="Z17">
            <v>580</v>
          </cell>
        </row>
        <row r="18">
          <cell r="B18" t="str">
            <v>红河州本级</v>
          </cell>
          <cell r="C18" t="str">
            <v>红河州</v>
          </cell>
          <cell r="D18">
            <v>69600</v>
          </cell>
          <cell r="E18">
            <v>30000</v>
          </cell>
          <cell r="F18">
            <v>6300</v>
          </cell>
          <cell r="G18">
            <v>12000</v>
          </cell>
          <cell r="H18">
            <v>12000</v>
          </cell>
          <cell r="I18">
            <v>6000</v>
          </cell>
          <cell r="J18">
            <v>39600</v>
          </cell>
          <cell r="K18">
            <v>4500</v>
          </cell>
          <cell r="L18">
            <v>13200</v>
          </cell>
          <cell r="M18">
            <v>13200</v>
          </cell>
          <cell r="N18">
            <v>13200</v>
          </cell>
          <cell r="O18">
            <v>2565.36</v>
          </cell>
          <cell r="P18">
            <v>1201.8</v>
          </cell>
        </row>
        <row r="18">
          <cell r="R18">
            <v>468</v>
          </cell>
          <cell r="S18">
            <v>486</v>
          </cell>
          <cell r="T18">
            <v>247.8</v>
          </cell>
          <cell r="U18">
            <v>1363.56</v>
          </cell>
        </row>
        <row r="18">
          <cell r="W18">
            <v>440.88</v>
          </cell>
          <cell r="X18">
            <v>458.04</v>
          </cell>
          <cell r="Y18">
            <v>464.64</v>
          </cell>
          <cell r="Z18">
            <v>2565</v>
          </cell>
        </row>
        <row r="19">
          <cell r="B19" t="str">
            <v>文山州本级</v>
          </cell>
          <cell r="C19" t="str">
            <v>文山州</v>
          </cell>
          <cell r="D19">
            <v>56810</v>
          </cell>
          <cell r="E19">
            <v>6410</v>
          </cell>
          <cell r="F19">
            <v>690</v>
          </cell>
          <cell r="G19">
            <v>1430</v>
          </cell>
          <cell r="H19">
            <v>3430</v>
          </cell>
          <cell r="I19">
            <v>1550</v>
          </cell>
          <cell r="J19">
            <v>50400</v>
          </cell>
          <cell r="K19">
            <v>5700</v>
          </cell>
          <cell r="L19">
            <v>16800</v>
          </cell>
          <cell r="M19">
            <v>16800</v>
          </cell>
          <cell r="N19">
            <v>16800</v>
          </cell>
          <cell r="O19">
            <v>1994.15</v>
          </cell>
          <cell r="P19">
            <v>258.71</v>
          </cell>
        </row>
        <row r="19">
          <cell r="R19">
            <v>55.77</v>
          </cell>
          <cell r="S19">
            <v>138.92</v>
          </cell>
          <cell r="T19">
            <v>64.02</v>
          </cell>
          <cell r="U19">
            <v>1735.44</v>
          </cell>
        </row>
        <row r="19">
          <cell r="W19">
            <v>561.12</v>
          </cell>
          <cell r="X19">
            <v>582.96</v>
          </cell>
          <cell r="Y19">
            <v>591.36</v>
          </cell>
          <cell r="Z19">
            <v>1994</v>
          </cell>
        </row>
        <row r="20">
          <cell r="B20" t="str">
            <v>大理州本级</v>
          </cell>
          <cell r="C20" t="str">
            <v>大理州</v>
          </cell>
          <cell r="D20">
            <v>13800</v>
          </cell>
          <cell r="E20">
            <v>0</v>
          </cell>
        </row>
        <row r="20">
          <cell r="J20">
            <v>13800</v>
          </cell>
          <cell r="K20">
            <v>1400</v>
          </cell>
          <cell r="L20">
            <v>4600</v>
          </cell>
          <cell r="M20">
            <v>4600</v>
          </cell>
          <cell r="N20">
            <v>4600</v>
          </cell>
          <cell r="O20">
            <v>475.18</v>
          </cell>
          <cell r="P20">
            <v>0</v>
          </cell>
        </row>
        <row r="20">
          <cell r="R20">
            <v>0</v>
          </cell>
          <cell r="S20">
            <v>0</v>
          </cell>
          <cell r="T20">
            <v>0</v>
          </cell>
          <cell r="U20">
            <v>475.18</v>
          </cell>
        </row>
        <row r="20">
          <cell r="W20">
            <v>153.64</v>
          </cell>
          <cell r="X20">
            <v>159.62</v>
          </cell>
          <cell r="Y20">
            <v>161.92</v>
          </cell>
          <cell r="Z20">
            <v>475</v>
          </cell>
        </row>
        <row r="21">
          <cell r="B21" t="str">
            <v>德宏州本级</v>
          </cell>
          <cell r="C21" t="str">
            <v>德宏州</v>
          </cell>
          <cell r="D21">
            <v>9400</v>
          </cell>
          <cell r="E21">
            <v>7000</v>
          </cell>
        </row>
        <row r="21">
          <cell r="G21">
            <v>3000</v>
          </cell>
          <cell r="H21">
            <v>3000</v>
          </cell>
          <cell r="I21">
            <v>1000</v>
          </cell>
          <cell r="J21">
            <v>2400</v>
          </cell>
          <cell r="K21">
            <v>400</v>
          </cell>
          <cell r="L21">
            <v>800</v>
          </cell>
          <cell r="M21">
            <v>800</v>
          </cell>
          <cell r="N21">
            <v>800</v>
          </cell>
          <cell r="O21">
            <v>362.44</v>
          </cell>
          <cell r="P21">
            <v>279.8</v>
          </cell>
        </row>
        <row r="21">
          <cell r="R21">
            <v>117</v>
          </cell>
          <cell r="S21">
            <v>121.5</v>
          </cell>
          <cell r="T21">
            <v>41.3</v>
          </cell>
          <cell r="U21">
            <v>82.64</v>
          </cell>
        </row>
        <row r="21">
          <cell r="W21">
            <v>26.72</v>
          </cell>
          <cell r="X21">
            <v>27.76</v>
          </cell>
          <cell r="Y21">
            <v>28.16</v>
          </cell>
          <cell r="Z21">
            <v>362</v>
          </cell>
        </row>
        <row r="22">
          <cell r="B22" t="str">
            <v>怒江州本级</v>
          </cell>
          <cell r="C22" t="str">
            <v>怒江州</v>
          </cell>
          <cell r="D22">
            <v>327500</v>
          </cell>
          <cell r="E22">
            <v>31400</v>
          </cell>
          <cell r="F22">
            <v>7000</v>
          </cell>
          <cell r="G22">
            <v>14000</v>
          </cell>
          <cell r="H22">
            <v>10900</v>
          </cell>
          <cell r="I22">
            <v>6500</v>
          </cell>
          <cell r="J22">
            <v>296100</v>
          </cell>
          <cell r="K22">
            <v>32800</v>
          </cell>
          <cell r="L22">
            <v>98700</v>
          </cell>
          <cell r="M22">
            <v>98700</v>
          </cell>
          <cell r="N22">
            <v>98700</v>
          </cell>
          <cell r="O22">
            <v>11451.61</v>
          </cell>
          <cell r="P22">
            <v>1255.9</v>
          </cell>
        </row>
        <row r="22">
          <cell r="R22">
            <v>546</v>
          </cell>
          <cell r="S22">
            <v>441.45</v>
          </cell>
          <cell r="T22">
            <v>268.45</v>
          </cell>
          <cell r="U22">
            <v>10195.71</v>
          </cell>
        </row>
        <row r="22">
          <cell r="W22">
            <v>3296.58</v>
          </cell>
          <cell r="X22">
            <v>3424.89</v>
          </cell>
          <cell r="Y22">
            <v>3474.24</v>
          </cell>
          <cell r="Z22">
            <v>11452</v>
          </cell>
        </row>
        <row r="23">
          <cell r="B23" t="str">
            <v>迪庆州本级</v>
          </cell>
          <cell r="C23" t="str">
            <v>迪庆州</v>
          </cell>
          <cell r="D23">
            <v>16600</v>
          </cell>
          <cell r="E23">
            <v>2800</v>
          </cell>
        </row>
        <row r="23">
          <cell r="G23">
            <v>2800</v>
          </cell>
        </row>
        <row r="23">
          <cell r="J23">
            <v>13800</v>
          </cell>
          <cell r="K23">
            <v>1600</v>
          </cell>
          <cell r="L23">
            <v>4600</v>
          </cell>
          <cell r="M23">
            <v>4600</v>
          </cell>
          <cell r="N23">
            <v>4600</v>
          </cell>
          <cell r="O23">
            <v>584.38</v>
          </cell>
          <cell r="P23">
            <v>109.2</v>
          </cell>
        </row>
        <row r="23">
          <cell r="R23">
            <v>109.2</v>
          </cell>
          <cell r="S23">
            <v>0</v>
          </cell>
          <cell r="T23">
            <v>0</v>
          </cell>
          <cell r="U23">
            <v>475.18</v>
          </cell>
        </row>
        <row r="23">
          <cell r="W23">
            <v>153.64</v>
          </cell>
          <cell r="X23">
            <v>159.62</v>
          </cell>
          <cell r="Y23">
            <v>161.92</v>
          </cell>
          <cell r="Z23">
            <v>584</v>
          </cell>
        </row>
      </sheetData>
      <sheetData sheetId="3">
        <row r="1">
          <cell r="B1" t="str">
            <v>易地扶贫搬迁资金拨付情况表（99.6万人）</v>
          </cell>
        </row>
        <row r="2">
          <cell r="B2" t="str">
            <v>地区</v>
          </cell>
          <cell r="C2" t="str">
            <v>贫困状况</v>
          </cell>
          <cell r="D2" t="str">
            <v>片区标识</v>
          </cell>
          <cell r="E2" t="str">
            <v>片区标识2</v>
          </cell>
          <cell r="F2" t="str">
            <v>片区标识3</v>
          </cell>
          <cell r="G2" t="str">
            <v>建档立卡搬迁规模</v>
          </cell>
        </row>
        <row r="2">
          <cell r="O2" t="str">
            <v>总计</v>
          </cell>
        </row>
        <row r="2">
          <cell r="U2" t="str">
            <v>原三年行动计划65万人</v>
          </cell>
        </row>
        <row r="2">
          <cell r="AM2" t="str">
            <v>新增34.6万人</v>
          </cell>
        </row>
        <row r="2">
          <cell r="AT2" t="str">
            <v>各地债券规模</v>
          </cell>
          <cell r="AU2" t="str">
            <v>测算分配</v>
          </cell>
        </row>
        <row r="3">
          <cell r="G3" t="str">
            <v>总计</v>
          </cell>
          <cell r="H3" t="str">
            <v>原65万人搬迁规模</v>
          </cell>
        </row>
        <row r="3">
          <cell r="L3" t="str">
            <v>新增34.6万人搬迁规模</v>
          </cell>
        </row>
        <row r="4">
          <cell r="H4" t="str">
            <v>合计</v>
          </cell>
          <cell r="I4" t="str">
            <v>2016年</v>
          </cell>
          <cell r="J4" t="str">
            <v>2017年</v>
          </cell>
          <cell r="K4" t="str">
            <v>2018年</v>
          </cell>
          <cell r="L4" t="str">
            <v>合计</v>
          </cell>
          <cell r="M4" t="str">
            <v>2018年</v>
          </cell>
          <cell r="N4" t="str">
            <v>2019年</v>
          </cell>
        </row>
        <row r="4">
          <cell r="U4" t="str">
            <v>合计</v>
          </cell>
          <cell r="V4" t="str">
            <v>地方政府债券</v>
          </cell>
        </row>
        <row r="4">
          <cell r="Z4" t="str">
            <v>专项建设基金</v>
          </cell>
        </row>
        <row r="4">
          <cell r="AD4" t="str">
            <v>中央预算内投资</v>
          </cell>
        </row>
        <row r="4">
          <cell r="AH4" t="str">
            <v>国家低成本长期贷款</v>
          </cell>
        </row>
        <row r="4">
          <cell r="AK4" t="str">
            <v>国家低成本长期贷款（券置换国家低成本长期贷款</v>
          </cell>
        </row>
        <row r="4">
          <cell r="AM4" t="str">
            <v>合计</v>
          </cell>
          <cell r="AN4" t="str">
            <v>中央预算内投资</v>
          </cell>
        </row>
        <row r="4">
          <cell r="AQ4" t="str">
            <v>新增地方政府债券</v>
          </cell>
        </row>
        <row r="5">
          <cell r="O5" t="str">
            <v>小计</v>
          </cell>
          <cell r="P5" t="str">
            <v>2016年</v>
          </cell>
          <cell r="Q5" t="str">
            <v>2017年</v>
          </cell>
          <cell r="R5" t="str">
            <v>2018年</v>
          </cell>
          <cell r="S5" t="str">
            <v>2019年</v>
          </cell>
          <cell r="T5">
            <v>2020</v>
          </cell>
        </row>
        <row r="5">
          <cell r="V5" t="str">
            <v>小计</v>
          </cell>
          <cell r="W5" t="str">
            <v>2016年</v>
          </cell>
          <cell r="X5" t="str">
            <v>2017年</v>
          </cell>
          <cell r="Y5" t="str">
            <v>2018年</v>
          </cell>
          <cell r="Z5" t="str">
            <v>小计</v>
          </cell>
          <cell r="AA5" t="str">
            <v>2016年</v>
          </cell>
          <cell r="AB5" t="str">
            <v>2017年</v>
          </cell>
          <cell r="AC5" t="str">
            <v>2018年</v>
          </cell>
          <cell r="AD5" t="str">
            <v>小计</v>
          </cell>
          <cell r="AE5" t="str">
            <v>2016年</v>
          </cell>
          <cell r="AF5" t="str">
            <v>2017年</v>
          </cell>
          <cell r="AG5" t="str">
            <v>2018年</v>
          </cell>
          <cell r="AH5" t="str">
            <v>小计</v>
          </cell>
          <cell r="AI5" t="str">
            <v>2016年</v>
          </cell>
          <cell r="AJ5" t="str">
            <v>2017年</v>
          </cell>
          <cell r="AK5" t="str">
            <v>2018年</v>
          </cell>
          <cell r="AL5" t="str">
            <v>2019年</v>
          </cell>
        </row>
        <row r="5">
          <cell r="AN5" t="str">
            <v>小计</v>
          </cell>
          <cell r="AO5" t="str">
            <v>2018年</v>
          </cell>
          <cell r="AP5" t="str">
            <v>2019年</v>
          </cell>
          <cell r="AQ5" t="str">
            <v>小计</v>
          </cell>
          <cell r="AR5" t="str">
            <v>2019年</v>
          </cell>
        </row>
        <row r="6">
          <cell r="B6">
            <v>1</v>
          </cell>
          <cell r="C6">
            <v>2</v>
          </cell>
          <cell r="D6">
            <v>3</v>
          </cell>
        </row>
        <row r="6">
          <cell r="G6">
            <v>4</v>
          </cell>
          <cell r="H6">
            <v>5</v>
          </cell>
          <cell r="I6">
            <v>6</v>
          </cell>
          <cell r="J6">
            <v>7</v>
          </cell>
          <cell r="K6">
            <v>8</v>
          </cell>
          <cell r="L6">
            <v>9</v>
          </cell>
          <cell r="M6">
            <v>10</v>
          </cell>
          <cell r="N6">
            <v>11</v>
          </cell>
          <cell r="O6">
            <v>12</v>
          </cell>
          <cell r="P6">
            <v>13</v>
          </cell>
          <cell r="Q6">
            <v>14</v>
          </cell>
          <cell r="R6">
            <v>15</v>
          </cell>
          <cell r="S6">
            <v>16</v>
          </cell>
        </row>
        <row r="6">
          <cell r="U6">
            <v>17</v>
          </cell>
          <cell r="V6">
            <v>18</v>
          </cell>
          <cell r="W6">
            <v>19</v>
          </cell>
          <cell r="X6">
            <v>20</v>
          </cell>
          <cell r="Y6">
            <v>21</v>
          </cell>
          <cell r="Z6">
            <v>22</v>
          </cell>
          <cell r="AA6">
            <v>23</v>
          </cell>
          <cell r="AB6">
            <v>24</v>
          </cell>
          <cell r="AC6">
            <v>25</v>
          </cell>
          <cell r="AD6">
            <v>26</v>
          </cell>
          <cell r="AE6">
            <v>27</v>
          </cell>
          <cell r="AF6">
            <v>28</v>
          </cell>
          <cell r="AG6">
            <v>29</v>
          </cell>
          <cell r="AH6">
            <v>30</v>
          </cell>
          <cell r="AI6">
            <v>31</v>
          </cell>
          <cell r="AJ6">
            <v>32</v>
          </cell>
          <cell r="AK6">
            <v>33</v>
          </cell>
        </row>
        <row r="6">
          <cell r="AM6">
            <v>34</v>
          </cell>
          <cell r="AN6">
            <v>35</v>
          </cell>
          <cell r="AO6">
            <v>36</v>
          </cell>
          <cell r="AP6">
            <v>37</v>
          </cell>
          <cell r="AQ6">
            <v>38</v>
          </cell>
          <cell r="AR6">
            <v>39</v>
          </cell>
          <cell r="AS6">
            <v>40</v>
          </cell>
          <cell r="AT6">
            <v>41</v>
          </cell>
          <cell r="AU6">
            <v>42</v>
          </cell>
        </row>
        <row r="7">
          <cell r="B7" t="str">
            <v>全省合计</v>
          </cell>
          <cell r="C7" t="str">
            <v>州市</v>
          </cell>
        </row>
        <row r="7">
          <cell r="G7">
            <v>996117</v>
          </cell>
          <cell r="H7">
            <v>650000</v>
          </cell>
          <cell r="I7">
            <v>300000</v>
          </cell>
          <cell r="J7">
            <v>200000</v>
          </cell>
          <cell r="K7">
            <v>150000</v>
          </cell>
          <cell r="L7">
            <v>346117</v>
          </cell>
          <cell r="M7">
            <v>40000</v>
          </cell>
          <cell r="N7">
            <v>306117</v>
          </cell>
          <cell r="O7">
            <v>5763532.82</v>
          </cell>
          <cell r="P7">
            <v>1733855.42</v>
          </cell>
          <cell r="Q7">
            <v>1155245.73</v>
          </cell>
          <cell r="R7">
            <v>735536.28</v>
          </cell>
          <cell r="S7">
            <v>2133310.39</v>
          </cell>
          <cell r="T7" t="e">
            <v>#REF!</v>
          </cell>
          <cell r="U7">
            <v>3755409.42</v>
          </cell>
          <cell r="V7">
            <v>634000.02</v>
          </cell>
          <cell r="W7">
            <v>292615.42</v>
          </cell>
          <cell r="X7">
            <v>195076.93</v>
          </cell>
          <cell r="Y7">
            <v>146307.67</v>
          </cell>
          <cell r="Z7">
            <v>325000</v>
          </cell>
          <cell r="AA7">
            <v>150000</v>
          </cell>
          <cell r="AB7">
            <v>100000</v>
          </cell>
          <cell r="AC7">
            <v>75000</v>
          </cell>
          <cell r="AD7">
            <v>521409.4</v>
          </cell>
          <cell r="AE7">
            <v>241240</v>
          </cell>
          <cell r="AF7">
            <v>160168.8</v>
          </cell>
          <cell r="AG7">
            <v>120000.6</v>
          </cell>
          <cell r="AH7">
            <v>2275000</v>
          </cell>
          <cell r="AI7">
            <v>1050000</v>
          </cell>
          <cell r="AJ7">
            <v>700000</v>
          </cell>
          <cell r="AK7">
            <v>362000.01</v>
          </cell>
          <cell r="AL7">
            <v>162999.99</v>
          </cell>
          <cell r="AM7">
            <v>2008123.4</v>
          </cell>
          <cell r="AN7">
            <v>277468.4</v>
          </cell>
          <cell r="AO7">
            <v>32228</v>
          </cell>
          <cell r="AP7">
            <v>245240.4</v>
          </cell>
          <cell r="AQ7">
            <v>1725070</v>
          </cell>
          <cell r="AR7">
            <v>200000</v>
          </cell>
          <cell r="AS7">
            <v>1525070</v>
          </cell>
          <cell r="AT7">
            <v>2250070</v>
          </cell>
          <cell r="AU7">
            <v>23156</v>
          </cell>
        </row>
        <row r="8">
          <cell r="B8" t="str">
            <v>昆明市</v>
          </cell>
          <cell r="C8" t="str">
            <v>州市</v>
          </cell>
        </row>
        <row r="8">
          <cell r="G8">
            <v>23091</v>
          </cell>
          <cell r="H8">
            <v>22280</v>
          </cell>
          <cell r="I8">
            <v>10102</v>
          </cell>
          <cell r="J8">
            <v>6585</v>
          </cell>
          <cell r="K8">
            <v>5593</v>
          </cell>
          <cell r="L8">
            <v>811</v>
          </cell>
          <cell r="M8">
            <v>811</v>
          </cell>
          <cell r="N8">
            <v>0</v>
          </cell>
          <cell r="O8" t="e">
            <v>#REF!</v>
          </cell>
          <cell r="P8">
            <v>58342.94</v>
          </cell>
          <cell r="Q8">
            <v>38030.91</v>
          </cell>
          <cell r="R8">
            <v>26872.8</v>
          </cell>
          <cell r="S8">
            <v>10132.73</v>
          </cell>
          <cell r="T8" t="e">
            <v>#REF!</v>
          </cell>
          <cell r="U8">
            <v>128675.58</v>
          </cell>
          <cell r="V8">
            <v>21731.58</v>
          </cell>
          <cell r="W8">
            <v>9853.34</v>
          </cell>
          <cell r="X8">
            <v>6422.91</v>
          </cell>
          <cell r="Y8">
            <v>5455.33</v>
          </cell>
          <cell r="Z8">
            <v>11140</v>
          </cell>
          <cell r="AA8">
            <v>5051</v>
          </cell>
          <cell r="AB8">
            <v>3292.5</v>
          </cell>
          <cell r="AC8">
            <v>2796.5</v>
          </cell>
          <cell r="AD8">
            <v>17824</v>
          </cell>
          <cell r="AE8">
            <v>8081.6</v>
          </cell>
          <cell r="AF8">
            <v>5268</v>
          </cell>
          <cell r="AG8">
            <v>4474.4</v>
          </cell>
          <cell r="AH8">
            <v>77980</v>
          </cell>
          <cell r="AI8">
            <v>35357</v>
          </cell>
          <cell r="AJ8">
            <v>23047.5</v>
          </cell>
          <cell r="AK8">
            <v>13497.77</v>
          </cell>
          <cell r="AL8">
            <v>6077.73</v>
          </cell>
          <cell r="AM8">
            <v>4703.8</v>
          </cell>
          <cell r="AN8">
            <v>648.8</v>
          </cell>
          <cell r="AO8">
            <v>648.8</v>
          </cell>
          <cell r="AP8">
            <v>0</v>
          </cell>
          <cell r="AQ8">
            <v>4055</v>
          </cell>
          <cell r="AR8">
            <v>4055</v>
          </cell>
          <cell r="AS8">
            <v>0</v>
          </cell>
          <cell r="AT8">
            <v>23630.5</v>
          </cell>
          <cell r="AU8">
            <v>243</v>
          </cell>
        </row>
        <row r="9">
          <cell r="B9" t="str">
            <v>东川区</v>
          </cell>
          <cell r="C9" t="str">
            <v>深度贫困</v>
          </cell>
        </row>
        <row r="9">
          <cell r="G9">
            <v>18112</v>
          </cell>
          <cell r="H9">
            <v>17301</v>
          </cell>
          <cell r="I9">
            <v>6243</v>
          </cell>
          <cell r="J9">
            <v>5465</v>
          </cell>
          <cell r="K9">
            <v>5593</v>
          </cell>
          <cell r="L9">
            <v>811</v>
          </cell>
          <cell r="M9">
            <v>811</v>
          </cell>
          <cell r="N9">
            <v>0</v>
          </cell>
          <cell r="O9" t="e">
            <v>#REF!</v>
          </cell>
          <cell r="P9">
            <v>36055.73</v>
          </cell>
          <cell r="Q9">
            <v>31562.48</v>
          </cell>
          <cell r="R9">
            <v>26872.8</v>
          </cell>
          <cell r="S9">
            <v>10132.73</v>
          </cell>
          <cell r="T9" t="e">
            <v>#REF!</v>
          </cell>
          <cell r="U9">
            <v>99919.94</v>
          </cell>
          <cell r="V9">
            <v>16875.14</v>
          </cell>
          <cell r="W9">
            <v>6089.33</v>
          </cell>
          <cell r="X9">
            <v>5330.48</v>
          </cell>
          <cell r="Y9">
            <v>5455.33</v>
          </cell>
          <cell r="Z9">
            <v>8650.5</v>
          </cell>
          <cell r="AA9">
            <v>3121.5</v>
          </cell>
          <cell r="AB9">
            <v>2732.5</v>
          </cell>
          <cell r="AC9">
            <v>2796.5</v>
          </cell>
          <cell r="AD9">
            <v>13840.8</v>
          </cell>
          <cell r="AE9">
            <v>4994.4</v>
          </cell>
          <cell r="AF9">
            <v>4372</v>
          </cell>
          <cell r="AG9">
            <v>4474.4</v>
          </cell>
          <cell r="AH9">
            <v>60553.5</v>
          </cell>
          <cell r="AI9">
            <v>21850.5</v>
          </cell>
          <cell r="AJ9">
            <v>19127.5</v>
          </cell>
          <cell r="AK9">
            <v>13497.77</v>
          </cell>
          <cell r="AL9">
            <v>6077.73</v>
          </cell>
          <cell r="AM9">
            <v>4703.8</v>
          </cell>
          <cell r="AN9">
            <v>648.8</v>
          </cell>
          <cell r="AO9">
            <v>648.8</v>
          </cell>
        </row>
        <row r="9">
          <cell r="AQ9">
            <v>4055</v>
          </cell>
          <cell r="AR9">
            <v>4055</v>
          </cell>
          <cell r="AS9">
            <v>0</v>
          </cell>
          <cell r="AT9">
            <v>23630.5</v>
          </cell>
          <cell r="AU9">
            <v>243</v>
          </cell>
        </row>
        <row r="10">
          <cell r="B10" t="str">
            <v>宜良县</v>
          </cell>
          <cell r="C10" t="str">
            <v>非贫困县</v>
          </cell>
        </row>
        <row r="10">
          <cell r="G10">
            <v>18</v>
          </cell>
          <cell r="H10">
            <v>18</v>
          </cell>
          <cell r="I10">
            <v>18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 t="e">
            <v>#REF!</v>
          </cell>
          <cell r="P10">
            <v>103.96</v>
          </cell>
          <cell r="Q10">
            <v>0</v>
          </cell>
          <cell r="R10">
            <v>0</v>
          </cell>
          <cell r="S10">
            <v>0</v>
          </cell>
          <cell r="T10" t="e">
            <v>#REF!</v>
          </cell>
          <cell r="U10">
            <v>103.96</v>
          </cell>
          <cell r="V10">
            <v>17.56</v>
          </cell>
          <cell r="W10">
            <v>17.56</v>
          </cell>
          <cell r="X10">
            <v>0</v>
          </cell>
          <cell r="Y10">
            <v>0</v>
          </cell>
          <cell r="Z10">
            <v>9</v>
          </cell>
          <cell r="AA10">
            <v>9</v>
          </cell>
          <cell r="AB10">
            <v>0</v>
          </cell>
          <cell r="AC10">
            <v>0</v>
          </cell>
          <cell r="AD10">
            <v>14.4</v>
          </cell>
          <cell r="AE10">
            <v>14.4</v>
          </cell>
          <cell r="AF10">
            <v>0</v>
          </cell>
          <cell r="AG10">
            <v>0</v>
          </cell>
          <cell r="AH10">
            <v>63</v>
          </cell>
          <cell r="AI10">
            <v>63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</row>
        <row r="10"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</row>
        <row r="11">
          <cell r="B11" t="str">
            <v>禄劝县</v>
          </cell>
          <cell r="C11" t="str">
            <v>贫困</v>
          </cell>
          <cell r="D11" t="str">
            <v>乌蒙山片区</v>
          </cell>
        </row>
        <row r="11">
          <cell r="F11" t="str">
            <v>直过民族</v>
          </cell>
          <cell r="G11">
            <v>1833</v>
          </cell>
          <cell r="H11">
            <v>1833</v>
          </cell>
          <cell r="I11">
            <v>1833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 t="e">
            <v>#REF!</v>
          </cell>
          <cell r="P11">
            <v>10586.28</v>
          </cell>
          <cell r="Q11">
            <v>0</v>
          </cell>
          <cell r="R11">
            <v>0</v>
          </cell>
          <cell r="S11">
            <v>0</v>
          </cell>
          <cell r="T11" t="e">
            <v>#REF!</v>
          </cell>
          <cell r="U11">
            <v>10586.28</v>
          </cell>
          <cell r="V11">
            <v>1787.88</v>
          </cell>
          <cell r="W11">
            <v>1787.88</v>
          </cell>
          <cell r="X11">
            <v>0</v>
          </cell>
          <cell r="Y11">
            <v>0</v>
          </cell>
          <cell r="Z11">
            <v>916.5</v>
          </cell>
          <cell r="AA11">
            <v>916.5</v>
          </cell>
          <cell r="AB11">
            <v>0</v>
          </cell>
          <cell r="AC11">
            <v>0</v>
          </cell>
          <cell r="AD11">
            <v>1466.4</v>
          </cell>
          <cell r="AE11">
            <v>1466.4</v>
          </cell>
          <cell r="AF11">
            <v>0</v>
          </cell>
          <cell r="AG11">
            <v>0</v>
          </cell>
          <cell r="AH11">
            <v>6415.5</v>
          </cell>
          <cell r="AI11">
            <v>6415.5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</row>
        <row r="11"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</row>
        <row r="12">
          <cell r="B12" t="str">
            <v>寻甸县</v>
          </cell>
          <cell r="C12" t="str">
            <v>贫困</v>
          </cell>
          <cell r="D12" t="str">
            <v>乌蒙山片区</v>
          </cell>
        </row>
        <row r="12">
          <cell r="G12">
            <v>2841</v>
          </cell>
          <cell r="H12">
            <v>2841</v>
          </cell>
          <cell r="I12">
            <v>1721</v>
          </cell>
          <cell r="J12">
            <v>1120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 t="e">
            <v>#REF!</v>
          </cell>
          <cell r="P12">
            <v>9939.44</v>
          </cell>
          <cell r="Q12">
            <v>6468.43</v>
          </cell>
          <cell r="R12">
            <v>0</v>
          </cell>
          <cell r="S12">
            <v>0</v>
          </cell>
          <cell r="T12" t="e">
            <v>#REF!</v>
          </cell>
          <cell r="U12">
            <v>16407.87</v>
          </cell>
          <cell r="V12">
            <v>2771.07</v>
          </cell>
          <cell r="W12">
            <v>1678.64</v>
          </cell>
          <cell r="X12">
            <v>1092.43</v>
          </cell>
          <cell r="Y12">
            <v>0</v>
          </cell>
          <cell r="Z12">
            <v>1420.5</v>
          </cell>
          <cell r="AA12">
            <v>860.5</v>
          </cell>
          <cell r="AB12">
            <v>560</v>
          </cell>
          <cell r="AC12">
            <v>0</v>
          </cell>
          <cell r="AD12">
            <v>2272.8</v>
          </cell>
          <cell r="AE12">
            <v>1376.8</v>
          </cell>
          <cell r="AF12">
            <v>896</v>
          </cell>
          <cell r="AG12">
            <v>0</v>
          </cell>
          <cell r="AH12">
            <v>9943.5</v>
          </cell>
          <cell r="AI12">
            <v>6023.5</v>
          </cell>
          <cell r="AJ12">
            <v>3920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</row>
        <row r="12"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</row>
        <row r="13">
          <cell r="B13" t="str">
            <v>富民县</v>
          </cell>
          <cell r="C13" t="str">
            <v>非贫困县</v>
          </cell>
        </row>
        <row r="13">
          <cell r="G13">
            <v>36</v>
          </cell>
          <cell r="H13">
            <v>36</v>
          </cell>
          <cell r="I13">
            <v>36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 t="e">
            <v>#REF!</v>
          </cell>
          <cell r="P13">
            <v>207.91</v>
          </cell>
          <cell r="Q13">
            <v>0</v>
          </cell>
          <cell r="R13">
            <v>0</v>
          </cell>
          <cell r="S13">
            <v>0</v>
          </cell>
          <cell r="T13" t="e">
            <v>#REF!</v>
          </cell>
          <cell r="U13">
            <v>207.91</v>
          </cell>
          <cell r="V13">
            <v>35.11</v>
          </cell>
          <cell r="W13">
            <v>35.11</v>
          </cell>
          <cell r="X13">
            <v>0</v>
          </cell>
          <cell r="Y13">
            <v>0</v>
          </cell>
          <cell r="Z13">
            <v>18</v>
          </cell>
          <cell r="AA13">
            <v>18</v>
          </cell>
          <cell r="AB13">
            <v>0</v>
          </cell>
          <cell r="AC13">
            <v>0</v>
          </cell>
          <cell r="AD13">
            <v>28.8</v>
          </cell>
          <cell r="AE13">
            <v>28.8</v>
          </cell>
          <cell r="AF13">
            <v>0</v>
          </cell>
          <cell r="AG13">
            <v>0</v>
          </cell>
          <cell r="AH13">
            <v>126</v>
          </cell>
          <cell r="AI13">
            <v>126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</row>
        <row r="13"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</row>
        <row r="14">
          <cell r="B14" t="str">
            <v>嵩明县</v>
          </cell>
          <cell r="C14" t="str">
            <v>非贫困县</v>
          </cell>
        </row>
        <row r="14">
          <cell r="G14">
            <v>251</v>
          </cell>
          <cell r="H14">
            <v>251</v>
          </cell>
          <cell r="I14">
            <v>251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 t="e">
            <v>#REF!</v>
          </cell>
          <cell r="P14">
            <v>1449.62</v>
          </cell>
          <cell r="Q14">
            <v>0</v>
          </cell>
          <cell r="R14">
            <v>0</v>
          </cell>
          <cell r="S14">
            <v>0</v>
          </cell>
          <cell r="T14" t="e">
            <v>#REF!</v>
          </cell>
          <cell r="U14">
            <v>1449.62</v>
          </cell>
          <cell r="V14">
            <v>244.82</v>
          </cell>
          <cell r="W14">
            <v>244.82</v>
          </cell>
          <cell r="X14">
            <v>0</v>
          </cell>
          <cell r="Y14">
            <v>0</v>
          </cell>
          <cell r="Z14">
            <v>125.5</v>
          </cell>
          <cell r="AA14">
            <v>125.5</v>
          </cell>
          <cell r="AB14">
            <v>0</v>
          </cell>
          <cell r="AC14">
            <v>0</v>
          </cell>
          <cell r="AD14">
            <v>200.8</v>
          </cell>
          <cell r="AE14">
            <v>200.8</v>
          </cell>
          <cell r="AF14">
            <v>0</v>
          </cell>
          <cell r="AG14">
            <v>0</v>
          </cell>
          <cell r="AH14">
            <v>878.5</v>
          </cell>
          <cell r="AI14">
            <v>878.5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</row>
        <row r="14"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</row>
        <row r="15">
          <cell r="B15" t="str">
            <v>曲靖市</v>
          </cell>
          <cell r="C15" t="str">
            <v>州市</v>
          </cell>
        </row>
        <row r="15">
          <cell r="G15">
            <v>156823</v>
          </cell>
          <cell r="H15">
            <v>94754</v>
          </cell>
          <cell r="I15">
            <v>44404</v>
          </cell>
          <cell r="J15">
            <v>8615</v>
          </cell>
          <cell r="K15">
            <v>41735</v>
          </cell>
          <cell r="L15">
            <v>62069</v>
          </cell>
          <cell r="M15">
            <v>328</v>
          </cell>
          <cell r="N15">
            <v>61741</v>
          </cell>
          <cell r="O15" t="e">
            <v>#REF!</v>
          </cell>
          <cell r="P15">
            <v>256450.2</v>
          </cell>
          <cell r="Q15">
            <v>49754.93</v>
          </cell>
          <cell r="R15">
            <v>195946.03</v>
          </cell>
          <cell r="S15">
            <v>405089.84</v>
          </cell>
          <cell r="T15" t="e">
            <v>#REF!</v>
          </cell>
          <cell r="U15">
            <v>547240.8</v>
          </cell>
          <cell r="V15">
            <v>92421.6</v>
          </cell>
          <cell r="W15">
            <v>43311</v>
          </cell>
          <cell r="X15">
            <v>8402.93</v>
          </cell>
          <cell r="Y15">
            <v>40707.67</v>
          </cell>
          <cell r="Z15">
            <v>47377</v>
          </cell>
          <cell r="AA15">
            <v>22202</v>
          </cell>
          <cell r="AB15">
            <v>4307.5</v>
          </cell>
          <cell r="AC15">
            <v>20867.5</v>
          </cell>
          <cell r="AD15">
            <v>75803.2</v>
          </cell>
          <cell r="AE15">
            <v>35523.2</v>
          </cell>
          <cell r="AF15">
            <v>6892</v>
          </cell>
          <cell r="AG15">
            <v>33388</v>
          </cell>
          <cell r="AH15">
            <v>331639</v>
          </cell>
          <cell r="AI15">
            <v>155414</v>
          </cell>
          <cell r="AJ15">
            <v>30152.5</v>
          </cell>
          <cell r="AK15">
            <v>100720.46</v>
          </cell>
          <cell r="AL15">
            <v>45352.04</v>
          </cell>
          <cell r="AM15">
            <v>360000.2</v>
          </cell>
          <cell r="AN15">
            <v>49655.2</v>
          </cell>
          <cell r="AO15">
            <v>262.4</v>
          </cell>
          <cell r="AP15">
            <v>49392.8</v>
          </cell>
          <cell r="AQ15">
            <v>310345</v>
          </cell>
          <cell r="AR15">
            <v>1640</v>
          </cell>
          <cell r="AS15">
            <v>308705</v>
          </cell>
          <cell r="AT15">
            <v>456417.5</v>
          </cell>
          <cell r="AU15">
            <v>4698</v>
          </cell>
        </row>
        <row r="16">
          <cell r="B16" t="str">
            <v>麒麟区</v>
          </cell>
          <cell r="C16" t="str">
            <v>非贫困县</v>
          </cell>
        </row>
        <row r="16">
          <cell r="G16">
            <v>618</v>
          </cell>
          <cell r="H16">
            <v>618</v>
          </cell>
          <cell r="I16">
            <v>29</v>
          </cell>
          <cell r="J16">
            <v>589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 t="e">
            <v>#REF!</v>
          </cell>
          <cell r="P16">
            <v>167.49</v>
          </cell>
          <cell r="Q16">
            <v>3401.7</v>
          </cell>
          <cell r="R16">
            <v>0</v>
          </cell>
          <cell r="S16">
            <v>0</v>
          </cell>
          <cell r="T16" t="e">
            <v>#REF!</v>
          </cell>
          <cell r="U16">
            <v>3569.19</v>
          </cell>
          <cell r="V16">
            <v>602.79</v>
          </cell>
          <cell r="W16">
            <v>28.29</v>
          </cell>
          <cell r="X16">
            <v>574.5</v>
          </cell>
          <cell r="Y16">
            <v>0</v>
          </cell>
          <cell r="Z16">
            <v>309</v>
          </cell>
          <cell r="AA16">
            <v>14.5</v>
          </cell>
          <cell r="AB16">
            <v>294.5</v>
          </cell>
          <cell r="AC16">
            <v>0</v>
          </cell>
          <cell r="AD16">
            <v>494.4</v>
          </cell>
          <cell r="AE16">
            <v>23.2</v>
          </cell>
          <cell r="AF16">
            <v>471.2</v>
          </cell>
          <cell r="AG16">
            <v>0</v>
          </cell>
          <cell r="AH16">
            <v>2163</v>
          </cell>
          <cell r="AI16">
            <v>101.5</v>
          </cell>
          <cell r="AJ16">
            <v>2061.5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</row>
        <row r="16"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</row>
        <row r="17">
          <cell r="B17" t="str">
            <v>马龙区</v>
          </cell>
          <cell r="C17" t="str">
            <v>非贫困县</v>
          </cell>
        </row>
        <row r="17">
          <cell r="G17">
            <v>784</v>
          </cell>
          <cell r="H17">
            <v>784</v>
          </cell>
          <cell r="I17">
            <v>458</v>
          </cell>
          <cell r="J17">
            <v>326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 t="e">
            <v>#REF!</v>
          </cell>
          <cell r="P17">
            <v>2645.13</v>
          </cell>
          <cell r="Q17">
            <v>1882.77</v>
          </cell>
          <cell r="R17">
            <v>0</v>
          </cell>
          <cell r="S17">
            <v>0</v>
          </cell>
          <cell r="T17" t="e">
            <v>#REF!</v>
          </cell>
          <cell r="U17">
            <v>4527.9</v>
          </cell>
          <cell r="V17">
            <v>764.7</v>
          </cell>
          <cell r="W17">
            <v>446.73</v>
          </cell>
          <cell r="X17">
            <v>317.97</v>
          </cell>
          <cell r="Y17">
            <v>0</v>
          </cell>
          <cell r="Z17">
            <v>392</v>
          </cell>
          <cell r="AA17">
            <v>229</v>
          </cell>
          <cell r="AB17">
            <v>163</v>
          </cell>
          <cell r="AC17">
            <v>0</v>
          </cell>
          <cell r="AD17">
            <v>627.2</v>
          </cell>
          <cell r="AE17">
            <v>366.4</v>
          </cell>
          <cell r="AF17">
            <v>260.8</v>
          </cell>
          <cell r="AG17">
            <v>0</v>
          </cell>
          <cell r="AH17">
            <v>2744</v>
          </cell>
          <cell r="AI17">
            <v>1603</v>
          </cell>
          <cell r="AJ17">
            <v>1141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</row>
        <row r="17"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</row>
        <row r="18">
          <cell r="B18" t="str">
            <v>陆良县</v>
          </cell>
          <cell r="C18" t="str">
            <v>非贫困县</v>
          </cell>
        </row>
        <row r="18">
          <cell r="G18">
            <v>3734</v>
          </cell>
          <cell r="H18">
            <v>3734</v>
          </cell>
          <cell r="I18">
            <v>1043</v>
          </cell>
          <cell r="J18">
            <v>2691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 t="e">
            <v>#REF!</v>
          </cell>
          <cell r="P18">
            <v>6023.74</v>
          </cell>
          <cell r="Q18">
            <v>15541.56</v>
          </cell>
          <cell r="R18">
            <v>0</v>
          </cell>
          <cell r="S18">
            <v>0</v>
          </cell>
          <cell r="T18" t="e">
            <v>#REF!</v>
          </cell>
          <cell r="U18">
            <v>21565.3</v>
          </cell>
          <cell r="V18">
            <v>3642.1</v>
          </cell>
          <cell r="W18">
            <v>1017.34</v>
          </cell>
          <cell r="X18">
            <v>2624.76</v>
          </cell>
          <cell r="Y18">
            <v>0</v>
          </cell>
          <cell r="Z18">
            <v>1867</v>
          </cell>
          <cell r="AA18">
            <v>521.5</v>
          </cell>
          <cell r="AB18">
            <v>1345.5</v>
          </cell>
          <cell r="AC18">
            <v>0</v>
          </cell>
          <cell r="AD18">
            <v>2987.2</v>
          </cell>
          <cell r="AE18">
            <v>834.4</v>
          </cell>
          <cell r="AF18">
            <v>2152.8</v>
          </cell>
          <cell r="AG18">
            <v>0</v>
          </cell>
          <cell r="AH18">
            <v>13069</v>
          </cell>
          <cell r="AI18">
            <v>3650.5</v>
          </cell>
          <cell r="AJ18">
            <v>9418.5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</row>
        <row r="18"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</row>
        <row r="19">
          <cell r="B19" t="str">
            <v>师宗县</v>
          </cell>
          <cell r="C19" t="str">
            <v>贫困</v>
          </cell>
          <cell r="D19" t="str">
            <v>滇黔桂石漠化片区</v>
          </cell>
        </row>
        <row r="19">
          <cell r="G19">
            <v>5692</v>
          </cell>
          <cell r="H19">
            <v>5622</v>
          </cell>
          <cell r="I19">
            <v>2697</v>
          </cell>
          <cell r="J19">
            <v>2925</v>
          </cell>
          <cell r="K19">
            <v>0</v>
          </cell>
          <cell r="L19">
            <v>70</v>
          </cell>
          <cell r="M19">
            <v>70</v>
          </cell>
          <cell r="N19">
            <v>0</v>
          </cell>
          <cell r="O19" t="e">
            <v>#REF!</v>
          </cell>
          <cell r="P19">
            <v>15576.21</v>
          </cell>
          <cell r="Q19">
            <v>16893</v>
          </cell>
          <cell r="R19">
            <v>56</v>
          </cell>
          <cell r="S19">
            <v>350</v>
          </cell>
          <cell r="T19" t="e">
            <v>#REF!</v>
          </cell>
          <cell r="U19">
            <v>32469.21</v>
          </cell>
          <cell r="V19">
            <v>5483.61</v>
          </cell>
          <cell r="W19">
            <v>2630.61</v>
          </cell>
          <cell r="X19">
            <v>2853</v>
          </cell>
          <cell r="Y19">
            <v>0</v>
          </cell>
          <cell r="Z19">
            <v>2811</v>
          </cell>
          <cell r="AA19">
            <v>1348.5</v>
          </cell>
          <cell r="AB19">
            <v>1462.5</v>
          </cell>
          <cell r="AC19">
            <v>0</v>
          </cell>
          <cell r="AD19">
            <v>4497.6</v>
          </cell>
          <cell r="AE19">
            <v>2157.6</v>
          </cell>
          <cell r="AF19">
            <v>2340</v>
          </cell>
          <cell r="AG19">
            <v>0</v>
          </cell>
          <cell r="AH19">
            <v>19677</v>
          </cell>
          <cell r="AI19">
            <v>9439.5</v>
          </cell>
          <cell r="AJ19">
            <v>10237.5</v>
          </cell>
          <cell r="AK19">
            <v>0</v>
          </cell>
          <cell r="AL19">
            <v>0</v>
          </cell>
          <cell r="AM19">
            <v>406</v>
          </cell>
          <cell r="AN19">
            <v>56</v>
          </cell>
          <cell r="AO19">
            <v>56</v>
          </cell>
        </row>
        <row r="19">
          <cell r="AQ19">
            <v>350</v>
          </cell>
          <cell r="AR19">
            <v>350</v>
          </cell>
          <cell r="AS19">
            <v>0</v>
          </cell>
          <cell r="AT19">
            <v>350</v>
          </cell>
          <cell r="AU19">
            <v>4</v>
          </cell>
        </row>
        <row r="20">
          <cell r="B20" t="str">
            <v>罗平县</v>
          </cell>
          <cell r="C20" t="str">
            <v>贫困</v>
          </cell>
          <cell r="D20" t="str">
            <v>滇黔桂石漠化片区</v>
          </cell>
        </row>
        <row r="20">
          <cell r="G20">
            <v>4424</v>
          </cell>
          <cell r="H20">
            <v>4181</v>
          </cell>
          <cell r="I20">
            <v>4181</v>
          </cell>
          <cell r="J20">
            <v>0</v>
          </cell>
          <cell r="K20">
            <v>0</v>
          </cell>
          <cell r="L20">
            <v>243</v>
          </cell>
          <cell r="M20">
            <v>243</v>
          </cell>
          <cell r="N20">
            <v>0</v>
          </cell>
          <cell r="O20" t="e">
            <v>#REF!</v>
          </cell>
          <cell r="P20">
            <v>24146.88</v>
          </cell>
          <cell r="Q20">
            <v>0</v>
          </cell>
          <cell r="R20">
            <v>194.4</v>
          </cell>
          <cell r="S20">
            <v>1215</v>
          </cell>
          <cell r="T20" t="e">
            <v>#REF!</v>
          </cell>
          <cell r="U20">
            <v>24146.88</v>
          </cell>
          <cell r="V20">
            <v>4078.08</v>
          </cell>
          <cell r="W20">
            <v>4078.08</v>
          </cell>
          <cell r="X20">
            <v>0</v>
          </cell>
          <cell r="Y20">
            <v>0</v>
          </cell>
          <cell r="Z20">
            <v>2090.5</v>
          </cell>
          <cell r="AA20">
            <v>2090.5</v>
          </cell>
          <cell r="AB20">
            <v>0</v>
          </cell>
          <cell r="AC20">
            <v>0</v>
          </cell>
          <cell r="AD20">
            <v>3344.8</v>
          </cell>
          <cell r="AE20">
            <v>3344.8</v>
          </cell>
          <cell r="AF20">
            <v>0</v>
          </cell>
          <cell r="AG20">
            <v>0</v>
          </cell>
          <cell r="AH20">
            <v>14633.5</v>
          </cell>
          <cell r="AI20">
            <v>14633.5</v>
          </cell>
          <cell r="AJ20">
            <v>0</v>
          </cell>
          <cell r="AK20">
            <v>0</v>
          </cell>
          <cell r="AL20">
            <v>0</v>
          </cell>
          <cell r="AM20">
            <v>1409.4</v>
          </cell>
          <cell r="AN20">
            <v>194.4</v>
          </cell>
          <cell r="AO20">
            <v>194.4</v>
          </cell>
        </row>
        <row r="20">
          <cell r="AQ20">
            <v>1215</v>
          </cell>
          <cell r="AR20">
            <v>1215</v>
          </cell>
          <cell r="AS20">
            <v>0</v>
          </cell>
          <cell r="AT20">
            <v>1215</v>
          </cell>
          <cell r="AU20">
            <v>13</v>
          </cell>
        </row>
        <row r="21">
          <cell r="B21" t="str">
            <v>富源县</v>
          </cell>
          <cell r="C21" t="str">
            <v>贫困</v>
          </cell>
        </row>
        <row r="21">
          <cell r="G21">
            <v>5894</v>
          </cell>
          <cell r="H21">
            <v>5879</v>
          </cell>
          <cell r="I21">
            <v>2876</v>
          </cell>
          <cell r="J21">
            <v>1985</v>
          </cell>
          <cell r="K21">
            <v>1018</v>
          </cell>
          <cell r="L21">
            <v>15</v>
          </cell>
          <cell r="M21">
            <v>15</v>
          </cell>
          <cell r="N21">
            <v>0</v>
          </cell>
          <cell r="O21" t="e">
            <v>#REF!</v>
          </cell>
          <cell r="P21">
            <v>16610.01</v>
          </cell>
          <cell r="Q21">
            <v>11464.14</v>
          </cell>
          <cell r="R21">
            <v>4785.11</v>
          </cell>
          <cell r="S21">
            <v>1181.23</v>
          </cell>
          <cell r="T21" t="e">
            <v>#REF!</v>
          </cell>
          <cell r="U21">
            <v>33953.49</v>
          </cell>
          <cell r="V21">
            <v>5734.29</v>
          </cell>
          <cell r="W21">
            <v>2805.21</v>
          </cell>
          <cell r="X21">
            <v>1936.14</v>
          </cell>
          <cell r="Y21">
            <v>992.94</v>
          </cell>
          <cell r="Z21">
            <v>2939.5</v>
          </cell>
          <cell r="AA21">
            <v>1438</v>
          </cell>
          <cell r="AB21">
            <v>992.5</v>
          </cell>
          <cell r="AC21">
            <v>509</v>
          </cell>
          <cell r="AD21">
            <v>4703.2</v>
          </cell>
          <cell r="AE21">
            <v>2300.8</v>
          </cell>
          <cell r="AF21">
            <v>1588</v>
          </cell>
          <cell r="AG21">
            <v>814.4</v>
          </cell>
          <cell r="AH21">
            <v>20576.5</v>
          </cell>
          <cell r="AI21">
            <v>10066</v>
          </cell>
          <cell r="AJ21">
            <v>6947.5</v>
          </cell>
          <cell r="AK21">
            <v>2456.77</v>
          </cell>
          <cell r="AL21">
            <v>1106.23</v>
          </cell>
          <cell r="AM21">
            <v>87</v>
          </cell>
          <cell r="AN21">
            <v>12</v>
          </cell>
          <cell r="AO21">
            <v>12</v>
          </cell>
        </row>
        <row r="21">
          <cell r="AQ21">
            <v>75</v>
          </cell>
          <cell r="AR21">
            <v>75</v>
          </cell>
          <cell r="AS21">
            <v>0</v>
          </cell>
          <cell r="AT21">
            <v>3638</v>
          </cell>
          <cell r="AU21">
            <v>37</v>
          </cell>
        </row>
        <row r="22">
          <cell r="B22" t="str">
            <v>会泽县</v>
          </cell>
          <cell r="C22" t="str">
            <v>深度贫困</v>
          </cell>
          <cell r="D22" t="str">
            <v>乌蒙山片区</v>
          </cell>
        </row>
        <row r="22">
          <cell r="G22">
            <v>83627</v>
          </cell>
          <cell r="H22">
            <v>37771</v>
          </cell>
          <cell r="I22">
            <v>16000</v>
          </cell>
          <cell r="J22">
            <v>0</v>
          </cell>
          <cell r="K22">
            <v>21771</v>
          </cell>
          <cell r="L22">
            <v>45856</v>
          </cell>
          <cell r="M22">
            <v>0</v>
          </cell>
          <cell r="N22">
            <v>45856</v>
          </cell>
          <cell r="O22" t="e">
            <v>#REF!</v>
          </cell>
          <cell r="P22">
            <v>92406.15</v>
          </cell>
          <cell r="Q22">
            <v>0</v>
          </cell>
          <cell r="R22">
            <v>102078.08</v>
          </cell>
          <cell r="S22">
            <v>289622.62</v>
          </cell>
          <cell r="T22" t="e">
            <v>#REF!</v>
          </cell>
          <cell r="U22">
            <v>218142.05</v>
          </cell>
          <cell r="V22">
            <v>36841.25</v>
          </cell>
          <cell r="W22">
            <v>15606.15</v>
          </cell>
          <cell r="X22">
            <v>0</v>
          </cell>
          <cell r="Y22">
            <v>21235.1</v>
          </cell>
          <cell r="Z22">
            <v>18885.5</v>
          </cell>
          <cell r="AA22">
            <v>8000</v>
          </cell>
          <cell r="AB22">
            <v>0</v>
          </cell>
          <cell r="AC22">
            <v>10885.5</v>
          </cell>
          <cell r="AD22">
            <v>30216.8</v>
          </cell>
          <cell r="AE22">
            <v>12800</v>
          </cell>
          <cell r="AF22">
            <v>0</v>
          </cell>
          <cell r="AG22">
            <v>17416.8</v>
          </cell>
          <cell r="AH22">
            <v>132198.5</v>
          </cell>
          <cell r="AI22">
            <v>56000</v>
          </cell>
          <cell r="AJ22">
            <v>0</v>
          </cell>
          <cell r="AK22">
            <v>52540.68</v>
          </cell>
          <cell r="AL22">
            <v>23657.82</v>
          </cell>
          <cell r="AM22">
            <v>265964.8</v>
          </cell>
          <cell r="AN22">
            <v>36684.8</v>
          </cell>
          <cell r="AO22">
            <v>0</v>
          </cell>
          <cell r="AP22">
            <v>36684.8</v>
          </cell>
          <cell r="AQ22">
            <v>229280</v>
          </cell>
          <cell r="AR22">
            <v>0</v>
          </cell>
          <cell r="AS22">
            <v>229280</v>
          </cell>
          <cell r="AT22">
            <v>305478.5</v>
          </cell>
          <cell r="AU22">
            <v>3144</v>
          </cell>
        </row>
        <row r="23">
          <cell r="B23" t="str">
            <v>沾益区</v>
          </cell>
          <cell r="C23" t="str">
            <v>非贫困县</v>
          </cell>
        </row>
        <row r="23">
          <cell r="G23">
            <v>747</v>
          </cell>
          <cell r="H23">
            <v>747</v>
          </cell>
          <cell r="I23">
            <v>348</v>
          </cell>
          <cell r="J23">
            <v>99</v>
          </cell>
          <cell r="K23">
            <v>300</v>
          </cell>
          <cell r="L23">
            <v>0</v>
          </cell>
          <cell r="M23">
            <v>0</v>
          </cell>
          <cell r="N23">
            <v>0</v>
          </cell>
          <cell r="O23" t="e">
            <v>#REF!</v>
          </cell>
          <cell r="P23">
            <v>2009.84</v>
          </cell>
          <cell r="Q23">
            <v>571.76</v>
          </cell>
          <cell r="R23">
            <v>1406.61</v>
          </cell>
          <cell r="S23">
            <v>326</v>
          </cell>
          <cell r="T23" t="e">
            <v>#REF!</v>
          </cell>
          <cell r="U23">
            <v>4314.21</v>
          </cell>
          <cell r="V23">
            <v>728.61</v>
          </cell>
          <cell r="W23">
            <v>339.44</v>
          </cell>
          <cell r="X23">
            <v>96.56</v>
          </cell>
          <cell r="Y23">
            <v>292.61</v>
          </cell>
          <cell r="Z23">
            <v>373.5</v>
          </cell>
          <cell r="AA23">
            <v>174</v>
          </cell>
          <cell r="AB23">
            <v>49.5</v>
          </cell>
          <cell r="AC23">
            <v>150</v>
          </cell>
          <cell r="AD23">
            <v>597.6</v>
          </cell>
          <cell r="AE23">
            <v>278.4</v>
          </cell>
          <cell r="AF23">
            <v>79.2</v>
          </cell>
          <cell r="AG23">
            <v>240</v>
          </cell>
          <cell r="AH23">
            <v>2614.5</v>
          </cell>
          <cell r="AI23">
            <v>1218</v>
          </cell>
          <cell r="AJ23">
            <v>346.5</v>
          </cell>
          <cell r="AK23">
            <v>724</v>
          </cell>
          <cell r="AL23">
            <v>326</v>
          </cell>
          <cell r="AM23">
            <v>0</v>
          </cell>
          <cell r="AN23">
            <v>0</v>
          </cell>
          <cell r="AO23">
            <v>0</v>
          </cell>
        </row>
        <row r="23">
          <cell r="AQ23">
            <v>0</v>
          </cell>
          <cell r="AR23">
            <v>0</v>
          </cell>
          <cell r="AS23">
            <v>0</v>
          </cell>
          <cell r="AT23">
            <v>1050</v>
          </cell>
          <cell r="AU23">
            <v>11</v>
          </cell>
        </row>
        <row r="24">
          <cell r="B24" t="str">
            <v>宣威市</v>
          </cell>
          <cell r="C24" t="str">
            <v>深度贫困</v>
          </cell>
          <cell r="D24" t="str">
            <v>乌蒙山片区</v>
          </cell>
        </row>
        <row r="24">
          <cell r="G24">
            <v>51303</v>
          </cell>
          <cell r="H24">
            <v>35418</v>
          </cell>
          <cell r="I24">
            <v>16772</v>
          </cell>
          <cell r="J24">
            <v>0</v>
          </cell>
          <cell r="K24">
            <v>18646</v>
          </cell>
          <cell r="L24">
            <v>15885</v>
          </cell>
          <cell r="M24">
            <v>0</v>
          </cell>
          <cell r="N24">
            <v>15885</v>
          </cell>
          <cell r="O24" t="e">
            <v>#REF!</v>
          </cell>
          <cell r="P24">
            <v>96864.75</v>
          </cell>
          <cell r="Q24">
            <v>0</v>
          </cell>
          <cell r="R24">
            <v>87425.83</v>
          </cell>
          <cell r="S24">
            <v>112394.99</v>
          </cell>
          <cell r="T24" t="e">
            <v>#REF!</v>
          </cell>
          <cell r="U24">
            <v>204552.57</v>
          </cell>
          <cell r="V24">
            <v>34546.17</v>
          </cell>
          <cell r="W24">
            <v>16359.15</v>
          </cell>
          <cell r="X24">
            <v>0</v>
          </cell>
          <cell r="Y24">
            <v>18187.02</v>
          </cell>
          <cell r="Z24">
            <v>17709</v>
          </cell>
          <cell r="AA24">
            <v>8386</v>
          </cell>
          <cell r="AB24">
            <v>0</v>
          </cell>
          <cell r="AC24">
            <v>9323</v>
          </cell>
          <cell r="AD24">
            <v>28334.4</v>
          </cell>
          <cell r="AE24">
            <v>13417.6</v>
          </cell>
          <cell r="AF24">
            <v>0</v>
          </cell>
          <cell r="AG24">
            <v>14916.8</v>
          </cell>
          <cell r="AH24">
            <v>123963</v>
          </cell>
          <cell r="AI24">
            <v>58702</v>
          </cell>
          <cell r="AJ24">
            <v>0</v>
          </cell>
          <cell r="AK24">
            <v>44999.01</v>
          </cell>
          <cell r="AL24">
            <v>20261.99</v>
          </cell>
          <cell r="AM24">
            <v>92133</v>
          </cell>
          <cell r="AN24">
            <v>12708</v>
          </cell>
          <cell r="AO24">
            <v>0</v>
          </cell>
          <cell r="AP24">
            <v>12708</v>
          </cell>
          <cell r="AQ24">
            <v>79425</v>
          </cell>
          <cell r="AR24">
            <v>0</v>
          </cell>
          <cell r="AS24">
            <v>79425</v>
          </cell>
          <cell r="AT24">
            <v>144686</v>
          </cell>
          <cell r="AU24">
            <v>1489</v>
          </cell>
        </row>
        <row r="25">
          <cell r="B25" t="str">
            <v>玉溪市</v>
          </cell>
          <cell r="C25" t="str">
            <v>州市</v>
          </cell>
        </row>
        <row r="25">
          <cell r="G25">
            <v>5246</v>
          </cell>
          <cell r="H25">
            <v>5246</v>
          </cell>
          <cell r="I25">
            <v>5246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 t="e">
            <v>#REF!</v>
          </cell>
          <cell r="P25">
            <v>30297.69</v>
          </cell>
          <cell r="Q25">
            <v>0</v>
          </cell>
          <cell r="R25">
            <v>0</v>
          </cell>
          <cell r="S25">
            <v>0</v>
          </cell>
          <cell r="T25" t="e">
            <v>#REF!</v>
          </cell>
          <cell r="U25">
            <v>30297.69</v>
          </cell>
          <cell r="V25">
            <v>5116.89</v>
          </cell>
          <cell r="W25">
            <v>5116.89</v>
          </cell>
          <cell r="X25">
            <v>0</v>
          </cell>
          <cell r="Y25">
            <v>0</v>
          </cell>
          <cell r="Z25">
            <v>2623</v>
          </cell>
          <cell r="AA25">
            <v>2623</v>
          </cell>
          <cell r="AB25">
            <v>0</v>
          </cell>
          <cell r="AC25">
            <v>0</v>
          </cell>
          <cell r="AD25">
            <v>4196.8</v>
          </cell>
          <cell r="AE25">
            <v>4196.8</v>
          </cell>
          <cell r="AF25">
            <v>0</v>
          </cell>
          <cell r="AG25">
            <v>0</v>
          </cell>
          <cell r="AH25">
            <v>18361</v>
          </cell>
          <cell r="AI25">
            <v>18361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</row>
        <row r="26">
          <cell r="B26" t="str">
            <v>红塔区</v>
          </cell>
          <cell r="C26" t="str">
            <v>非贫困县</v>
          </cell>
        </row>
        <row r="26">
          <cell r="G26">
            <v>343</v>
          </cell>
          <cell r="H26">
            <v>343</v>
          </cell>
          <cell r="I26">
            <v>343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 t="e">
            <v>#REF!</v>
          </cell>
          <cell r="P26">
            <v>1980.96</v>
          </cell>
          <cell r="Q26">
            <v>0</v>
          </cell>
          <cell r="R26">
            <v>0</v>
          </cell>
          <cell r="S26">
            <v>0</v>
          </cell>
          <cell r="T26" t="e">
            <v>#REF!</v>
          </cell>
          <cell r="U26">
            <v>1980.96</v>
          </cell>
          <cell r="V26">
            <v>334.56</v>
          </cell>
          <cell r="W26">
            <v>334.56</v>
          </cell>
          <cell r="X26">
            <v>0</v>
          </cell>
          <cell r="Y26">
            <v>0</v>
          </cell>
          <cell r="Z26">
            <v>171.5</v>
          </cell>
          <cell r="AA26">
            <v>171.5</v>
          </cell>
          <cell r="AB26">
            <v>0</v>
          </cell>
          <cell r="AC26">
            <v>0</v>
          </cell>
          <cell r="AD26">
            <v>274.4</v>
          </cell>
          <cell r="AE26">
            <v>274.4</v>
          </cell>
          <cell r="AF26">
            <v>0</v>
          </cell>
          <cell r="AG26">
            <v>0</v>
          </cell>
          <cell r="AH26">
            <v>1200.5</v>
          </cell>
          <cell r="AI26">
            <v>1200.5</v>
          </cell>
        </row>
        <row r="26"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</row>
        <row r="26"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</row>
        <row r="27">
          <cell r="B27" t="str">
            <v>江川县</v>
          </cell>
          <cell r="C27" t="str">
            <v>非贫困县</v>
          </cell>
        </row>
        <row r="27">
          <cell r="G27">
            <v>19</v>
          </cell>
          <cell r="H27">
            <v>19</v>
          </cell>
          <cell r="I27">
            <v>19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 t="e">
            <v>#REF!</v>
          </cell>
          <cell r="P27">
            <v>109.8</v>
          </cell>
          <cell r="Q27">
            <v>0</v>
          </cell>
          <cell r="R27">
            <v>0</v>
          </cell>
          <cell r="S27">
            <v>0</v>
          </cell>
          <cell r="T27" t="e">
            <v>#REF!</v>
          </cell>
          <cell r="U27">
            <v>109.8</v>
          </cell>
          <cell r="V27">
            <v>18.6</v>
          </cell>
          <cell r="W27">
            <v>18.6</v>
          </cell>
          <cell r="X27">
            <v>0</v>
          </cell>
          <cell r="Y27">
            <v>0</v>
          </cell>
          <cell r="Z27">
            <v>9.5</v>
          </cell>
          <cell r="AA27">
            <v>9.5</v>
          </cell>
          <cell r="AB27">
            <v>0</v>
          </cell>
          <cell r="AC27">
            <v>0</v>
          </cell>
          <cell r="AD27">
            <v>15.2</v>
          </cell>
          <cell r="AE27">
            <v>15.2</v>
          </cell>
          <cell r="AF27">
            <v>0</v>
          </cell>
          <cell r="AG27">
            <v>0</v>
          </cell>
          <cell r="AH27">
            <v>66.5</v>
          </cell>
          <cell r="AI27">
            <v>66.5</v>
          </cell>
        </row>
        <row r="27"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</row>
        <row r="27"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</row>
        <row r="28">
          <cell r="B28" t="str">
            <v>澄江市</v>
          </cell>
          <cell r="C28" t="str">
            <v>非贫困县</v>
          </cell>
        </row>
        <row r="28">
          <cell r="G28">
            <v>272</v>
          </cell>
          <cell r="H28">
            <v>272</v>
          </cell>
          <cell r="I28">
            <v>272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 t="e">
            <v>#REF!</v>
          </cell>
          <cell r="P28">
            <v>1570.83</v>
          </cell>
          <cell r="Q28">
            <v>0</v>
          </cell>
          <cell r="R28">
            <v>0</v>
          </cell>
          <cell r="S28">
            <v>0</v>
          </cell>
          <cell r="T28" t="e">
            <v>#REF!</v>
          </cell>
          <cell r="U28">
            <v>1570.83</v>
          </cell>
          <cell r="V28">
            <v>265.23</v>
          </cell>
          <cell r="W28">
            <v>265.23</v>
          </cell>
          <cell r="X28">
            <v>0</v>
          </cell>
          <cell r="Y28">
            <v>0</v>
          </cell>
          <cell r="Z28">
            <v>136</v>
          </cell>
          <cell r="AA28">
            <v>136</v>
          </cell>
          <cell r="AB28">
            <v>0</v>
          </cell>
          <cell r="AC28">
            <v>0</v>
          </cell>
          <cell r="AD28">
            <v>217.6</v>
          </cell>
          <cell r="AE28">
            <v>217.6</v>
          </cell>
          <cell r="AF28">
            <v>0</v>
          </cell>
          <cell r="AG28">
            <v>0</v>
          </cell>
          <cell r="AH28">
            <v>952</v>
          </cell>
          <cell r="AI28">
            <v>952</v>
          </cell>
        </row>
        <row r="28"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</row>
        <row r="28"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</row>
        <row r="29">
          <cell r="B29" t="str">
            <v>通海县</v>
          </cell>
          <cell r="C29" t="str">
            <v>非贫困县</v>
          </cell>
        </row>
        <row r="29">
          <cell r="G29">
            <v>88</v>
          </cell>
          <cell r="H29">
            <v>88</v>
          </cell>
          <cell r="I29">
            <v>88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 t="e">
            <v>#REF!</v>
          </cell>
          <cell r="P29">
            <v>508.23</v>
          </cell>
          <cell r="Q29">
            <v>0</v>
          </cell>
          <cell r="R29">
            <v>0</v>
          </cell>
          <cell r="S29">
            <v>0</v>
          </cell>
          <cell r="T29" t="e">
            <v>#REF!</v>
          </cell>
          <cell r="U29">
            <v>508.23</v>
          </cell>
          <cell r="V29">
            <v>85.83</v>
          </cell>
          <cell r="W29">
            <v>85.83</v>
          </cell>
          <cell r="X29">
            <v>0</v>
          </cell>
          <cell r="Y29">
            <v>0</v>
          </cell>
          <cell r="Z29">
            <v>44</v>
          </cell>
          <cell r="AA29">
            <v>44</v>
          </cell>
          <cell r="AB29">
            <v>0</v>
          </cell>
          <cell r="AC29">
            <v>0</v>
          </cell>
          <cell r="AD29">
            <v>70.4</v>
          </cell>
          <cell r="AE29">
            <v>70.4</v>
          </cell>
          <cell r="AF29">
            <v>0</v>
          </cell>
          <cell r="AG29">
            <v>0</v>
          </cell>
          <cell r="AH29">
            <v>308</v>
          </cell>
          <cell r="AI29">
            <v>308</v>
          </cell>
        </row>
        <row r="29"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</row>
        <row r="29"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</row>
        <row r="30">
          <cell r="B30" t="str">
            <v>华宁县</v>
          </cell>
          <cell r="C30" t="str">
            <v>非贫困县</v>
          </cell>
        </row>
        <row r="30">
          <cell r="G30">
            <v>102</v>
          </cell>
          <cell r="H30">
            <v>102</v>
          </cell>
          <cell r="I30">
            <v>102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 t="e">
            <v>#REF!</v>
          </cell>
          <cell r="P30">
            <v>589.11</v>
          </cell>
          <cell r="Q30">
            <v>0</v>
          </cell>
          <cell r="R30">
            <v>0</v>
          </cell>
          <cell r="S30">
            <v>0</v>
          </cell>
          <cell r="T30" t="e">
            <v>#REF!</v>
          </cell>
          <cell r="U30">
            <v>589.11</v>
          </cell>
          <cell r="V30">
            <v>99.51</v>
          </cell>
          <cell r="W30">
            <v>99.51</v>
          </cell>
          <cell r="X30">
            <v>0</v>
          </cell>
          <cell r="Y30">
            <v>0</v>
          </cell>
          <cell r="Z30">
            <v>51</v>
          </cell>
          <cell r="AA30">
            <v>51</v>
          </cell>
          <cell r="AB30">
            <v>0</v>
          </cell>
          <cell r="AC30">
            <v>0</v>
          </cell>
          <cell r="AD30">
            <v>81.6</v>
          </cell>
          <cell r="AE30">
            <v>81.6</v>
          </cell>
          <cell r="AF30">
            <v>0</v>
          </cell>
          <cell r="AG30">
            <v>0</v>
          </cell>
          <cell r="AH30">
            <v>357</v>
          </cell>
          <cell r="AI30">
            <v>357</v>
          </cell>
        </row>
        <row r="30"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</row>
        <row r="30"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</row>
        <row r="31">
          <cell r="B31" t="str">
            <v>易门县</v>
          </cell>
          <cell r="C31" t="str">
            <v>非贫困县</v>
          </cell>
        </row>
        <row r="31">
          <cell r="G31">
            <v>1238</v>
          </cell>
          <cell r="H31">
            <v>1238</v>
          </cell>
          <cell r="I31">
            <v>1238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 t="e">
            <v>#REF!</v>
          </cell>
          <cell r="P31">
            <v>7149.93</v>
          </cell>
          <cell r="Q31">
            <v>0</v>
          </cell>
          <cell r="R31">
            <v>0</v>
          </cell>
          <cell r="S31">
            <v>0</v>
          </cell>
          <cell r="T31" t="e">
            <v>#REF!</v>
          </cell>
          <cell r="U31">
            <v>7149.93</v>
          </cell>
          <cell r="V31">
            <v>1207.53</v>
          </cell>
          <cell r="W31">
            <v>1207.53</v>
          </cell>
          <cell r="X31">
            <v>0</v>
          </cell>
          <cell r="Y31">
            <v>0</v>
          </cell>
          <cell r="Z31">
            <v>619</v>
          </cell>
          <cell r="AA31">
            <v>619</v>
          </cell>
          <cell r="AB31">
            <v>0</v>
          </cell>
          <cell r="AC31">
            <v>0</v>
          </cell>
          <cell r="AD31">
            <v>990.4</v>
          </cell>
          <cell r="AE31">
            <v>990.4</v>
          </cell>
          <cell r="AF31">
            <v>0</v>
          </cell>
          <cell r="AG31">
            <v>0</v>
          </cell>
          <cell r="AH31">
            <v>4333</v>
          </cell>
          <cell r="AI31">
            <v>4333</v>
          </cell>
        </row>
        <row r="31"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</row>
        <row r="31"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</row>
        <row r="32">
          <cell r="B32" t="str">
            <v>峨山县</v>
          </cell>
          <cell r="C32" t="str">
            <v>非贫困县</v>
          </cell>
        </row>
        <row r="32">
          <cell r="G32">
            <v>308</v>
          </cell>
          <cell r="H32">
            <v>308</v>
          </cell>
          <cell r="I32">
            <v>308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 t="e">
            <v>#REF!</v>
          </cell>
          <cell r="P32">
            <v>1778.82</v>
          </cell>
          <cell r="Q32">
            <v>0</v>
          </cell>
          <cell r="R32">
            <v>0</v>
          </cell>
          <cell r="S32">
            <v>0</v>
          </cell>
          <cell r="T32" t="e">
            <v>#REF!</v>
          </cell>
          <cell r="U32">
            <v>1778.82</v>
          </cell>
          <cell r="V32">
            <v>300.42</v>
          </cell>
          <cell r="W32">
            <v>300.42</v>
          </cell>
          <cell r="X32">
            <v>0</v>
          </cell>
          <cell r="Y32">
            <v>0</v>
          </cell>
          <cell r="Z32">
            <v>154</v>
          </cell>
          <cell r="AA32">
            <v>154</v>
          </cell>
          <cell r="AB32">
            <v>0</v>
          </cell>
          <cell r="AC32">
            <v>0</v>
          </cell>
          <cell r="AD32">
            <v>246.4</v>
          </cell>
          <cell r="AE32">
            <v>246.4</v>
          </cell>
          <cell r="AF32">
            <v>0</v>
          </cell>
          <cell r="AG32">
            <v>0</v>
          </cell>
          <cell r="AH32">
            <v>1078</v>
          </cell>
          <cell r="AI32">
            <v>1078</v>
          </cell>
        </row>
        <row r="32"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</row>
        <row r="32"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</row>
        <row r="33">
          <cell r="B33" t="str">
            <v>新平县</v>
          </cell>
          <cell r="C33" t="str">
            <v>非贫困县</v>
          </cell>
        </row>
        <row r="33">
          <cell r="F33" t="str">
            <v>直过民族</v>
          </cell>
          <cell r="G33">
            <v>1042</v>
          </cell>
          <cell r="H33">
            <v>1042</v>
          </cell>
          <cell r="I33">
            <v>1042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 t="e">
            <v>#REF!</v>
          </cell>
          <cell r="P33">
            <v>6017.95</v>
          </cell>
          <cell r="Q33">
            <v>0</v>
          </cell>
          <cell r="R33">
            <v>0</v>
          </cell>
          <cell r="S33">
            <v>0</v>
          </cell>
          <cell r="T33" t="e">
            <v>#REF!</v>
          </cell>
          <cell r="U33">
            <v>6017.95</v>
          </cell>
          <cell r="V33">
            <v>1016.35</v>
          </cell>
          <cell r="W33">
            <v>1016.35</v>
          </cell>
          <cell r="X33">
            <v>0</v>
          </cell>
          <cell r="Y33">
            <v>0</v>
          </cell>
          <cell r="Z33">
            <v>521</v>
          </cell>
          <cell r="AA33">
            <v>521</v>
          </cell>
          <cell r="AB33">
            <v>0</v>
          </cell>
          <cell r="AC33">
            <v>0</v>
          </cell>
          <cell r="AD33">
            <v>833.6</v>
          </cell>
          <cell r="AE33">
            <v>833.6</v>
          </cell>
          <cell r="AF33">
            <v>0</v>
          </cell>
          <cell r="AG33">
            <v>0</v>
          </cell>
          <cell r="AH33">
            <v>3647</v>
          </cell>
          <cell r="AI33">
            <v>3647</v>
          </cell>
        </row>
        <row r="33"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</row>
        <row r="33"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</row>
        <row r="34">
          <cell r="B34" t="str">
            <v>元江县</v>
          </cell>
          <cell r="C34" t="str">
            <v>非贫困县</v>
          </cell>
        </row>
        <row r="34">
          <cell r="G34">
            <v>1834</v>
          </cell>
          <cell r="H34">
            <v>1834</v>
          </cell>
          <cell r="I34">
            <v>1834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 t="e">
            <v>#REF!</v>
          </cell>
          <cell r="P34">
            <v>10592.06</v>
          </cell>
          <cell r="Q34">
            <v>0</v>
          </cell>
          <cell r="R34">
            <v>0</v>
          </cell>
          <cell r="S34">
            <v>0</v>
          </cell>
          <cell r="T34" t="e">
            <v>#REF!</v>
          </cell>
          <cell r="U34">
            <v>10592.06</v>
          </cell>
          <cell r="V34">
            <v>1788.86</v>
          </cell>
          <cell r="W34">
            <v>1788.86</v>
          </cell>
          <cell r="X34">
            <v>0</v>
          </cell>
          <cell r="Y34">
            <v>0</v>
          </cell>
          <cell r="Z34">
            <v>917</v>
          </cell>
          <cell r="AA34">
            <v>917</v>
          </cell>
          <cell r="AB34">
            <v>0</v>
          </cell>
          <cell r="AC34">
            <v>0</v>
          </cell>
          <cell r="AD34">
            <v>1467.2</v>
          </cell>
          <cell r="AE34">
            <v>1467.2</v>
          </cell>
          <cell r="AF34">
            <v>0</v>
          </cell>
          <cell r="AG34">
            <v>0</v>
          </cell>
          <cell r="AH34">
            <v>6419</v>
          </cell>
          <cell r="AI34">
            <v>6419</v>
          </cell>
        </row>
        <row r="34"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</row>
        <row r="34"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</row>
        <row r="35">
          <cell r="B35" t="str">
            <v>保山市</v>
          </cell>
          <cell r="C35" t="str">
            <v>州市</v>
          </cell>
        </row>
        <row r="35">
          <cell r="G35">
            <v>72169</v>
          </cell>
          <cell r="H35">
            <v>71875</v>
          </cell>
          <cell r="I35">
            <v>37209</v>
          </cell>
          <cell r="J35">
            <v>22753</v>
          </cell>
          <cell r="K35">
            <v>11913</v>
          </cell>
          <cell r="L35">
            <v>294</v>
          </cell>
          <cell r="M35">
            <v>148</v>
          </cell>
          <cell r="N35">
            <v>146</v>
          </cell>
          <cell r="O35" t="e">
            <v>#REF!</v>
          </cell>
          <cell r="P35">
            <v>214896.3</v>
          </cell>
          <cell r="Q35">
            <v>131407.32</v>
          </cell>
          <cell r="R35">
            <v>55975.11</v>
          </cell>
          <cell r="S35">
            <v>14532.25</v>
          </cell>
          <cell r="T35" t="e">
            <v>#REF!</v>
          </cell>
          <cell r="U35">
            <v>415105.78</v>
          </cell>
          <cell r="V35">
            <v>70105.78</v>
          </cell>
          <cell r="W35">
            <v>36293.1</v>
          </cell>
          <cell r="X35">
            <v>22192.92</v>
          </cell>
          <cell r="Y35">
            <v>11619.76</v>
          </cell>
          <cell r="Z35">
            <v>35937.5</v>
          </cell>
          <cell r="AA35">
            <v>18604.5</v>
          </cell>
          <cell r="AB35">
            <v>11376.5</v>
          </cell>
          <cell r="AC35">
            <v>5956.5</v>
          </cell>
          <cell r="AD35">
            <v>57500</v>
          </cell>
          <cell r="AE35">
            <v>29767.2</v>
          </cell>
          <cell r="AF35">
            <v>18202.4</v>
          </cell>
          <cell r="AG35">
            <v>9530.4</v>
          </cell>
          <cell r="AH35">
            <v>251562.5</v>
          </cell>
          <cell r="AI35">
            <v>130231.5</v>
          </cell>
          <cell r="AJ35">
            <v>79635.5</v>
          </cell>
          <cell r="AK35">
            <v>28750.05</v>
          </cell>
          <cell r="AL35">
            <v>12945.45</v>
          </cell>
          <cell r="AM35">
            <v>1705.2</v>
          </cell>
          <cell r="AN35">
            <v>235.2</v>
          </cell>
          <cell r="AO35">
            <v>118.4</v>
          </cell>
          <cell r="AP35">
            <v>116.8</v>
          </cell>
          <cell r="AQ35">
            <v>1470</v>
          </cell>
          <cell r="AR35">
            <v>740</v>
          </cell>
          <cell r="AS35">
            <v>730</v>
          </cell>
          <cell r="AT35">
            <v>43165.5</v>
          </cell>
          <cell r="AU35">
            <v>443</v>
          </cell>
        </row>
        <row r="36">
          <cell r="B36" t="str">
            <v>隆阳区</v>
          </cell>
          <cell r="C36" t="str">
            <v>贫困</v>
          </cell>
          <cell r="D36" t="str">
            <v>滇西边境片区</v>
          </cell>
        </row>
        <row r="36">
          <cell r="F36" t="str">
            <v>直过民族</v>
          </cell>
          <cell r="G36">
            <v>18864</v>
          </cell>
          <cell r="H36">
            <v>18859</v>
          </cell>
          <cell r="I36">
            <v>14294</v>
          </cell>
          <cell r="J36">
            <v>4565</v>
          </cell>
          <cell r="K36">
            <v>0</v>
          </cell>
          <cell r="L36">
            <v>5</v>
          </cell>
          <cell r="M36">
            <v>0</v>
          </cell>
          <cell r="N36">
            <v>5</v>
          </cell>
          <cell r="O36" t="e">
            <v>#REF!</v>
          </cell>
          <cell r="P36">
            <v>82553.35</v>
          </cell>
          <cell r="Q36">
            <v>26364.63</v>
          </cell>
          <cell r="R36">
            <v>0</v>
          </cell>
          <cell r="S36">
            <v>29</v>
          </cell>
          <cell r="T36" t="e">
            <v>#REF!</v>
          </cell>
          <cell r="U36">
            <v>108917.98</v>
          </cell>
          <cell r="V36">
            <v>18394.78</v>
          </cell>
          <cell r="W36">
            <v>13942.15</v>
          </cell>
          <cell r="X36">
            <v>4452.63</v>
          </cell>
          <cell r="Y36">
            <v>0</v>
          </cell>
          <cell r="Z36">
            <v>9429.5</v>
          </cell>
          <cell r="AA36">
            <v>7147</v>
          </cell>
          <cell r="AB36">
            <v>2282.5</v>
          </cell>
          <cell r="AC36">
            <v>0</v>
          </cell>
          <cell r="AD36">
            <v>15087.2</v>
          </cell>
          <cell r="AE36">
            <v>11435.2</v>
          </cell>
          <cell r="AF36">
            <v>3652</v>
          </cell>
          <cell r="AG36">
            <v>0</v>
          </cell>
          <cell r="AH36">
            <v>66006.5</v>
          </cell>
          <cell r="AI36">
            <v>50029</v>
          </cell>
          <cell r="AJ36">
            <v>15977.5</v>
          </cell>
          <cell r="AK36">
            <v>0</v>
          </cell>
          <cell r="AL36">
            <v>0</v>
          </cell>
          <cell r="AM36">
            <v>29</v>
          </cell>
          <cell r="AN36">
            <v>4</v>
          </cell>
          <cell r="AO36">
            <v>0</v>
          </cell>
          <cell r="AP36">
            <v>4</v>
          </cell>
          <cell r="AQ36">
            <v>25</v>
          </cell>
          <cell r="AR36">
            <v>0</v>
          </cell>
          <cell r="AS36">
            <v>25</v>
          </cell>
          <cell r="AT36">
            <v>25</v>
          </cell>
          <cell r="AU36">
            <v>0</v>
          </cell>
        </row>
        <row r="37">
          <cell r="B37" t="str">
            <v>施甸县</v>
          </cell>
          <cell r="C37" t="str">
            <v>贫困</v>
          </cell>
          <cell r="D37" t="str">
            <v>滇西边境片区</v>
          </cell>
        </row>
        <row r="37">
          <cell r="F37" t="str">
            <v>直过民族</v>
          </cell>
          <cell r="G37">
            <v>21939</v>
          </cell>
          <cell r="H37">
            <v>21849</v>
          </cell>
          <cell r="I37">
            <v>10117</v>
          </cell>
          <cell r="J37">
            <v>3000</v>
          </cell>
          <cell r="K37">
            <v>8732</v>
          </cell>
          <cell r="L37">
            <v>90</v>
          </cell>
          <cell r="M37">
            <v>0</v>
          </cell>
          <cell r="N37">
            <v>90</v>
          </cell>
          <cell r="O37" t="e">
            <v>#REF!</v>
          </cell>
          <cell r="P37">
            <v>58429.57</v>
          </cell>
          <cell r="Q37">
            <v>17326.15</v>
          </cell>
          <cell r="R37">
            <v>40941.89</v>
          </cell>
          <cell r="S37">
            <v>10010.77</v>
          </cell>
          <cell r="T37" t="e">
            <v>#REF!</v>
          </cell>
          <cell r="U37">
            <v>126186.38</v>
          </cell>
          <cell r="V37">
            <v>21311.18</v>
          </cell>
          <cell r="W37">
            <v>9867.97</v>
          </cell>
          <cell r="X37">
            <v>2926.15</v>
          </cell>
          <cell r="Y37">
            <v>8517.06</v>
          </cell>
          <cell r="Z37">
            <v>10924.5</v>
          </cell>
          <cell r="AA37">
            <v>5058.5</v>
          </cell>
          <cell r="AB37">
            <v>1500</v>
          </cell>
          <cell r="AC37">
            <v>4366</v>
          </cell>
          <cell r="AD37">
            <v>17479.2</v>
          </cell>
          <cell r="AE37">
            <v>8093.6</v>
          </cell>
          <cell r="AF37">
            <v>2400</v>
          </cell>
          <cell r="AG37">
            <v>6985.6</v>
          </cell>
          <cell r="AH37">
            <v>76471.5</v>
          </cell>
          <cell r="AI37">
            <v>35409.5</v>
          </cell>
          <cell r="AJ37">
            <v>10500</v>
          </cell>
          <cell r="AK37">
            <v>21073.23</v>
          </cell>
          <cell r="AL37">
            <v>9488.77</v>
          </cell>
          <cell r="AM37">
            <v>522</v>
          </cell>
          <cell r="AN37">
            <v>72</v>
          </cell>
          <cell r="AO37">
            <v>0</v>
          </cell>
          <cell r="AP37">
            <v>72</v>
          </cell>
          <cell r="AQ37">
            <v>450</v>
          </cell>
          <cell r="AR37">
            <v>0</v>
          </cell>
          <cell r="AS37">
            <v>450</v>
          </cell>
          <cell r="AT37">
            <v>31012</v>
          </cell>
          <cell r="AU37">
            <v>319</v>
          </cell>
        </row>
        <row r="38">
          <cell r="B38" t="str">
            <v>龙陵县</v>
          </cell>
          <cell r="C38" t="str">
            <v>贫困</v>
          </cell>
          <cell r="D38" t="str">
            <v>滇西边境片区</v>
          </cell>
          <cell r="E38" t="str">
            <v>边境县</v>
          </cell>
          <cell r="F38" t="str">
            <v>直过民族</v>
          </cell>
          <cell r="G38">
            <v>13630</v>
          </cell>
          <cell r="H38">
            <v>13579</v>
          </cell>
          <cell r="I38">
            <v>6477</v>
          </cell>
          <cell r="J38">
            <v>5579</v>
          </cell>
          <cell r="K38">
            <v>1523</v>
          </cell>
          <cell r="L38">
            <v>51</v>
          </cell>
          <cell r="M38">
            <v>0</v>
          </cell>
          <cell r="N38">
            <v>51</v>
          </cell>
          <cell r="O38" t="e">
            <v>#REF!</v>
          </cell>
          <cell r="P38">
            <v>37407.17</v>
          </cell>
          <cell r="Q38">
            <v>32220.87</v>
          </cell>
          <cell r="R38">
            <v>7140.92</v>
          </cell>
          <cell r="S38">
            <v>1950.79</v>
          </cell>
          <cell r="T38" t="e">
            <v>#REF!</v>
          </cell>
          <cell r="U38">
            <v>78423.95</v>
          </cell>
          <cell r="V38">
            <v>13244.75</v>
          </cell>
          <cell r="W38">
            <v>6317.57</v>
          </cell>
          <cell r="X38">
            <v>5441.67</v>
          </cell>
          <cell r="Y38">
            <v>1485.51</v>
          </cell>
          <cell r="Z38">
            <v>6789.5</v>
          </cell>
          <cell r="AA38">
            <v>3238.5</v>
          </cell>
          <cell r="AB38">
            <v>2789.5</v>
          </cell>
          <cell r="AC38">
            <v>761.5</v>
          </cell>
          <cell r="AD38">
            <v>10863.2</v>
          </cell>
          <cell r="AE38">
            <v>5181.6</v>
          </cell>
          <cell r="AF38">
            <v>4463.2</v>
          </cell>
          <cell r="AG38">
            <v>1218.4</v>
          </cell>
          <cell r="AH38">
            <v>47526.5</v>
          </cell>
          <cell r="AI38">
            <v>22669.5</v>
          </cell>
          <cell r="AJ38">
            <v>19526.5</v>
          </cell>
          <cell r="AK38">
            <v>3675.51</v>
          </cell>
          <cell r="AL38">
            <v>1654.99</v>
          </cell>
          <cell r="AM38">
            <v>295.8</v>
          </cell>
          <cell r="AN38">
            <v>40.8</v>
          </cell>
          <cell r="AO38">
            <v>0</v>
          </cell>
          <cell r="AP38">
            <v>40.8</v>
          </cell>
          <cell r="AQ38">
            <v>255</v>
          </cell>
          <cell r="AR38">
            <v>0</v>
          </cell>
          <cell r="AS38">
            <v>255</v>
          </cell>
          <cell r="AT38">
            <v>5585.5</v>
          </cell>
          <cell r="AU38">
            <v>57</v>
          </cell>
        </row>
        <row r="39">
          <cell r="B39" t="str">
            <v>昌宁县</v>
          </cell>
          <cell r="C39" t="str">
            <v>贫困</v>
          </cell>
          <cell r="D39" t="str">
            <v>滇西边境片区</v>
          </cell>
        </row>
        <row r="39">
          <cell r="G39">
            <v>13532</v>
          </cell>
          <cell r="H39">
            <v>13384</v>
          </cell>
          <cell r="I39">
            <v>4726</v>
          </cell>
          <cell r="J39">
            <v>7000</v>
          </cell>
          <cell r="K39">
            <v>1658</v>
          </cell>
          <cell r="L39">
            <v>148</v>
          </cell>
          <cell r="M39">
            <v>148</v>
          </cell>
          <cell r="N39">
            <v>0</v>
          </cell>
          <cell r="O39" t="e">
            <v>#REF!</v>
          </cell>
          <cell r="P39">
            <v>27294.47</v>
          </cell>
          <cell r="Q39">
            <v>40427.69</v>
          </cell>
          <cell r="R39">
            <v>7892.3</v>
          </cell>
          <cell r="S39">
            <v>2541.69</v>
          </cell>
          <cell r="T39" t="e">
            <v>#REF!</v>
          </cell>
          <cell r="U39">
            <v>77297.75</v>
          </cell>
          <cell r="V39">
            <v>13054.55</v>
          </cell>
          <cell r="W39">
            <v>4609.67</v>
          </cell>
          <cell r="X39">
            <v>6827.69</v>
          </cell>
          <cell r="Y39">
            <v>1617.19</v>
          </cell>
          <cell r="Z39">
            <v>6692</v>
          </cell>
          <cell r="AA39">
            <v>2363</v>
          </cell>
          <cell r="AB39">
            <v>3500</v>
          </cell>
          <cell r="AC39">
            <v>829</v>
          </cell>
          <cell r="AD39">
            <v>10707.2</v>
          </cell>
          <cell r="AE39">
            <v>3780.8</v>
          </cell>
          <cell r="AF39">
            <v>5600</v>
          </cell>
          <cell r="AG39">
            <v>1326.4</v>
          </cell>
          <cell r="AH39">
            <v>46844</v>
          </cell>
          <cell r="AI39">
            <v>16541</v>
          </cell>
          <cell r="AJ39">
            <v>24500</v>
          </cell>
          <cell r="AK39">
            <v>4001.31</v>
          </cell>
          <cell r="AL39">
            <v>1801.69</v>
          </cell>
          <cell r="AM39">
            <v>858.4</v>
          </cell>
          <cell r="AN39">
            <v>118.4</v>
          </cell>
          <cell r="AO39">
            <v>118.4</v>
          </cell>
        </row>
        <row r="39">
          <cell r="AQ39">
            <v>740</v>
          </cell>
          <cell r="AR39">
            <v>740</v>
          </cell>
          <cell r="AS39">
            <v>0</v>
          </cell>
          <cell r="AT39">
            <v>6543</v>
          </cell>
          <cell r="AU39">
            <v>67</v>
          </cell>
        </row>
        <row r="40">
          <cell r="B40" t="str">
            <v>腾冲市</v>
          </cell>
          <cell r="C40" t="str">
            <v>非贫困县</v>
          </cell>
          <cell r="D40" t="str">
            <v>滇西边境片区</v>
          </cell>
          <cell r="E40" t="str">
            <v>边境县</v>
          </cell>
          <cell r="F40" t="str">
            <v>直过民族</v>
          </cell>
          <cell r="G40">
            <v>4204</v>
          </cell>
          <cell r="H40">
            <v>4204</v>
          </cell>
          <cell r="I40">
            <v>1595</v>
          </cell>
          <cell r="J40">
            <v>2609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 t="e">
            <v>#REF!</v>
          </cell>
          <cell r="P40">
            <v>9211.74</v>
          </cell>
          <cell r="Q40">
            <v>15067.98</v>
          </cell>
          <cell r="R40">
            <v>0</v>
          </cell>
          <cell r="S40">
            <v>0</v>
          </cell>
          <cell r="T40" t="e">
            <v>#REF!</v>
          </cell>
          <cell r="U40">
            <v>24279.72</v>
          </cell>
          <cell r="V40">
            <v>4100.52</v>
          </cell>
          <cell r="W40">
            <v>1555.74</v>
          </cell>
          <cell r="X40">
            <v>2544.78</v>
          </cell>
          <cell r="Y40">
            <v>0</v>
          </cell>
          <cell r="Z40">
            <v>2102</v>
          </cell>
          <cell r="AA40">
            <v>797.5</v>
          </cell>
          <cell r="AB40">
            <v>1304.5</v>
          </cell>
          <cell r="AC40">
            <v>0</v>
          </cell>
          <cell r="AD40">
            <v>3363.2</v>
          </cell>
          <cell r="AE40">
            <v>1276</v>
          </cell>
          <cell r="AF40">
            <v>2087.2</v>
          </cell>
          <cell r="AG40">
            <v>0</v>
          </cell>
          <cell r="AH40">
            <v>14714</v>
          </cell>
          <cell r="AI40">
            <v>5582.5</v>
          </cell>
          <cell r="AJ40">
            <v>9131.5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</row>
        <row r="40"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</row>
        <row r="41">
          <cell r="B41" t="str">
            <v>昭通市</v>
          </cell>
          <cell r="C41" t="str">
            <v>州市</v>
          </cell>
        </row>
        <row r="41">
          <cell r="G41">
            <v>306956</v>
          </cell>
          <cell r="H41">
            <v>119517</v>
          </cell>
          <cell r="I41">
            <v>52256</v>
          </cell>
          <cell r="J41">
            <v>38262</v>
          </cell>
          <cell r="K41">
            <v>28999</v>
          </cell>
          <cell r="L41">
            <v>187439</v>
          </cell>
          <cell r="M41">
            <v>36099</v>
          </cell>
          <cell r="N41">
            <v>151340</v>
          </cell>
          <cell r="O41" t="e">
            <v>#REF!</v>
          </cell>
          <cell r="P41">
            <v>301798.48</v>
          </cell>
          <cell r="Q41">
            <v>220977.77</v>
          </cell>
          <cell r="R41">
            <v>164847.55</v>
          </cell>
          <cell r="S41">
            <v>1089849.24</v>
          </cell>
          <cell r="T41" t="e">
            <v>#REF!</v>
          </cell>
          <cell r="U41">
            <v>690256.84</v>
          </cell>
          <cell r="V41">
            <v>116575.04</v>
          </cell>
          <cell r="W41">
            <v>50969.68</v>
          </cell>
          <cell r="X41">
            <v>37320.17</v>
          </cell>
          <cell r="Y41">
            <v>28285.19</v>
          </cell>
          <cell r="Z41">
            <v>59758.5</v>
          </cell>
          <cell r="AA41">
            <v>26128</v>
          </cell>
          <cell r="AB41">
            <v>19131</v>
          </cell>
          <cell r="AC41">
            <v>14499.5</v>
          </cell>
          <cell r="AD41">
            <v>95613.8</v>
          </cell>
          <cell r="AE41">
            <v>41804.8</v>
          </cell>
          <cell r="AF41">
            <v>30609.6</v>
          </cell>
          <cell r="AG41">
            <v>23199.4</v>
          </cell>
          <cell r="AH41">
            <v>418309.5</v>
          </cell>
          <cell r="AI41">
            <v>182896</v>
          </cell>
          <cell r="AJ41">
            <v>133917</v>
          </cell>
          <cell r="AK41">
            <v>69984.26</v>
          </cell>
          <cell r="AL41">
            <v>31512.24</v>
          </cell>
          <cell r="AM41">
            <v>1087216.2</v>
          </cell>
          <cell r="AN41">
            <v>149951.2</v>
          </cell>
          <cell r="AO41">
            <v>28879.2</v>
          </cell>
          <cell r="AP41">
            <v>121072</v>
          </cell>
          <cell r="AQ41">
            <v>937195</v>
          </cell>
          <cell r="AR41">
            <v>180565</v>
          </cell>
          <cell r="AS41">
            <v>756700</v>
          </cell>
          <cell r="AT41">
            <v>1038691.5</v>
          </cell>
          <cell r="AU41">
            <v>10691</v>
          </cell>
        </row>
        <row r="42">
          <cell r="B42" t="str">
            <v>昭阳区</v>
          </cell>
          <cell r="C42" t="str">
            <v>深度贫困</v>
          </cell>
          <cell r="D42" t="str">
            <v>乌蒙山片区</v>
          </cell>
        </row>
        <row r="42">
          <cell r="G42">
            <v>34418</v>
          </cell>
          <cell r="H42">
            <v>14277</v>
          </cell>
          <cell r="I42">
            <v>7096</v>
          </cell>
          <cell r="J42">
            <v>0</v>
          </cell>
          <cell r="K42">
            <v>7181</v>
          </cell>
          <cell r="L42">
            <v>20141</v>
          </cell>
          <cell r="M42">
            <v>0</v>
          </cell>
          <cell r="N42">
            <v>20141</v>
          </cell>
          <cell r="O42" t="e">
            <v>#REF!</v>
          </cell>
          <cell r="P42">
            <v>40982.13</v>
          </cell>
          <cell r="Q42">
            <v>0</v>
          </cell>
          <cell r="R42">
            <v>33669.69</v>
          </cell>
          <cell r="S42">
            <v>124621.15</v>
          </cell>
          <cell r="T42" t="e">
            <v>#REF!</v>
          </cell>
          <cell r="U42">
            <v>82455.17</v>
          </cell>
          <cell r="V42">
            <v>13925.57</v>
          </cell>
          <cell r="W42">
            <v>6921.33</v>
          </cell>
          <cell r="X42">
            <v>0</v>
          </cell>
          <cell r="Y42">
            <v>7004.24</v>
          </cell>
          <cell r="Z42">
            <v>7138.5</v>
          </cell>
          <cell r="AA42">
            <v>3548</v>
          </cell>
          <cell r="AB42">
            <v>0</v>
          </cell>
          <cell r="AC42">
            <v>3590.5</v>
          </cell>
          <cell r="AD42">
            <v>11421.6</v>
          </cell>
          <cell r="AE42">
            <v>5676.8</v>
          </cell>
          <cell r="AF42">
            <v>0</v>
          </cell>
          <cell r="AG42">
            <v>5744.8</v>
          </cell>
          <cell r="AH42">
            <v>49969.5</v>
          </cell>
          <cell r="AI42">
            <v>24836</v>
          </cell>
        </row>
        <row r="42">
          <cell r="AK42">
            <v>17330.15</v>
          </cell>
          <cell r="AL42">
            <v>7803.35</v>
          </cell>
          <cell r="AM42">
            <v>116817.8</v>
          </cell>
          <cell r="AN42">
            <v>16112.8</v>
          </cell>
          <cell r="AO42">
            <v>0</v>
          </cell>
          <cell r="AP42">
            <v>16112.8</v>
          </cell>
          <cell r="AQ42">
            <v>100705</v>
          </cell>
          <cell r="AR42">
            <v>0</v>
          </cell>
          <cell r="AS42">
            <v>100705</v>
          </cell>
          <cell r="AT42">
            <v>125838.5</v>
          </cell>
          <cell r="AU42">
            <v>1295</v>
          </cell>
        </row>
        <row r="43">
          <cell r="B43" t="str">
            <v>鲁甸县</v>
          </cell>
          <cell r="C43" t="str">
            <v>深度贫困</v>
          </cell>
          <cell r="D43" t="str">
            <v>乌蒙山片区</v>
          </cell>
        </row>
        <row r="43">
          <cell r="G43">
            <v>19688</v>
          </cell>
          <cell r="H43">
            <v>8963</v>
          </cell>
          <cell r="I43">
            <v>5691</v>
          </cell>
          <cell r="J43">
            <v>0</v>
          </cell>
          <cell r="K43">
            <v>3272</v>
          </cell>
          <cell r="L43">
            <v>10725</v>
          </cell>
          <cell r="M43">
            <v>3916</v>
          </cell>
          <cell r="N43">
            <v>6809</v>
          </cell>
          <cell r="O43" t="e">
            <v>#REF!</v>
          </cell>
          <cell r="P43">
            <v>32867.71</v>
          </cell>
          <cell r="Q43">
            <v>0</v>
          </cell>
          <cell r="R43">
            <v>18474.29</v>
          </cell>
          <cell r="S43">
            <v>62627.77</v>
          </cell>
          <cell r="T43" t="e">
            <v>#REF!</v>
          </cell>
          <cell r="U43">
            <v>51764.77</v>
          </cell>
          <cell r="V43">
            <v>8742.37</v>
          </cell>
          <cell r="W43">
            <v>5550.91</v>
          </cell>
          <cell r="X43">
            <v>0</v>
          </cell>
          <cell r="Y43">
            <v>3191.46</v>
          </cell>
          <cell r="Z43">
            <v>4481.5</v>
          </cell>
          <cell r="AA43">
            <v>2845.5</v>
          </cell>
          <cell r="AB43">
            <v>0</v>
          </cell>
          <cell r="AC43">
            <v>1636</v>
          </cell>
          <cell r="AD43">
            <v>7170.4</v>
          </cell>
          <cell r="AE43">
            <v>4552.8</v>
          </cell>
          <cell r="AF43">
            <v>0</v>
          </cell>
          <cell r="AG43">
            <v>2617.6</v>
          </cell>
          <cell r="AH43">
            <v>31370.5</v>
          </cell>
          <cell r="AI43">
            <v>19918.5</v>
          </cell>
        </row>
        <row r="43">
          <cell r="AK43">
            <v>7896.43</v>
          </cell>
          <cell r="AL43">
            <v>3555.57</v>
          </cell>
          <cell r="AM43">
            <v>62205</v>
          </cell>
          <cell r="AN43">
            <v>8580</v>
          </cell>
          <cell r="AO43">
            <v>3132.8</v>
          </cell>
          <cell r="AP43">
            <v>5447.2</v>
          </cell>
          <cell r="AQ43">
            <v>53625</v>
          </cell>
          <cell r="AR43">
            <v>19580</v>
          </cell>
          <cell r="AS43">
            <v>34045</v>
          </cell>
          <cell r="AT43">
            <v>65077</v>
          </cell>
          <cell r="AU43">
            <v>670</v>
          </cell>
        </row>
        <row r="44">
          <cell r="B44" t="str">
            <v>巧家县</v>
          </cell>
          <cell r="C44" t="str">
            <v>深度贫困</v>
          </cell>
          <cell r="D44" t="str">
            <v>乌蒙山片区</v>
          </cell>
        </row>
        <row r="44">
          <cell r="G44">
            <v>26169</v>
          </cell>
          <cell r="H44">
            <v>12395</v>
          </cell>
          <cell r="I44">
            <v>2600</v>
          </cell>
          <cell r="J44">
            <v>8607</v>
          </cell>
          <cell r="K44">
            <v>1188</v>
          </cell>
          <cell r="L44">
            <v>13774</v>
          </cell>
          <cell r="M44">
            <v>0</v>
          </cell>
          <cell r="N44">
            <v>13774</v>
          </cell>
          <cell r="O44" t="e">
            <v>#REF!</v>
          </cell>
          <cell r="P44">
            <v>15016</v>
          </cell>
          <cell r="Q44">
            <v>49708.73</v>
          </cell>
          <cell r="R44">
            <v>5570.2</v>
          </cell>
          <cell r="S44">
            <v>81180.16</v>
          </cell>
          <cell r="T44" t="e">
            <v>#REF!</v>
          </cell>
          <cell r="U44">
            <v>71585.89</v>
          </cell>
          <cell r="V44">
            <v>12089.89</v>
          </cell>
          <cell r="W44">
            <v>2536</v>
          </cell>
          <cell r="X44">
            <v>8395.13</v>
          </cell>
          <cell r="Y44">
            <v>1158.76</v>
          </cell>
          <cell r="Z44">
            <v>6197.5</v>
          </cell>
          <cell r="AA44">
            <v>1300</v>
          </cell>
          <cell r="AB44">
            <v>4303.5</v>
          </cell>
          <cell r="AC44">
            <v>594</v>
          </cell>
          <cell r="AD44">
            <v>9916</v>
          </cell>
          <cell r="AE44">
            <v>2080</v>
          </cell>
          <cell r="AF44">
            <v>6885.6</v>
          </cell>
          <cell r="AG44">
            <v>950.4</v>
          </cell>
          <cell r="AH44">
            <v>43382.5</v>
          </cell>
          <cell r="AI44">
            <v>9100</v>
          </cell>
          <cell r="AJ44">
            <v>30124.5</v>
          </cell>
          <cell r="AK44">
            <v>2867.04</v>
          </cell>
          <cell r="AL44">
            <v>1290.96</v>
          </cell>
          <cell r="AM44">
            <v>79889.2</v>
          </cell>
          <cell r="AN44">
            <v>11019.2</v>
          </cell>
          <cell r="AO44">
            <v>0</v>
          </cell>
          <cell r="AP44">
            <v>11019.2</v>
          </cell>
          <cell r="AQ44">
            <v>68870</v>
          </cell>
          <cell r="AR44">
            <v>0</v>
          </cell>
          <cell r="AS44">
            <v>68870</v>
          </cell>
          <cell r="AT44">
            <v>73028</v>
          </cell>
          <cell r="AU44">
            <v>752</v>
          </cell>
        </row>
        <row r="45">
          <cell r="B45" t="str">
            <v>盐津县</v>
          </cell>
          <cell r="C45" t="str">
            <v>贫困</v>
          </cell>
          <cell r="D45" t="str">
            <v>乌蒙山片区</v>
          </cell>
        </row>
        <row r="45">
          <cell r="G45">
            <v>28774</v>
          </cell>
          <cell r="H45">
            <v>11522</v>
          </cell>
          <cell r="I45">
            <v>4758</v>
          </cell>
          <cell r="J45">
            <v>5451</v>
          </cell>
          <cell r="K45">
            <v>1313</v>
          </cell>
          <cell r="L45">
            <v>17252</v>
          </cell>
          <cell r="M45">
            <v>17252</v>
          </cell>
          <cell r="N45">
            <v>0</v>
          </cell>
          <cell r="O45" t="e">
            <v>#REF!</v>
          </cell>
          <cell r="P45">
            <v>27479.28</v>
          </cell>
          <cell r="Q45">
            <v>31481.62</v>
          </cell>
          <cell r="R45">
            <v>19957.89</v>
          </cell>
          <cell r="S45">
            <v>87686.79</v>
          </cell>
          <cell r="T45" t="e">
            <v>#REF!</v>
          </cell>
          <cell r="U45">
            <v>66543.98</v>
          </cell>
          <cell r="V45">
            <v>11238.38</v>
          </cell>
          <cell r="W45">
            <v>4640.88</v>
          </cell>
          <cell r="X45">
            <v>5316.82</v>
          </cell>
          <cell r="Y45">
            <v>1280.68</v>
          </cell>
          <cell r="Z45">
            <v>5761</v>
          </cell>
          <cell r="AA45">
            <v>2379</v>
          </cell>
          <cell r="AB45">
            <v>2725.5</v>
          </cell>
          <cell r="AC45">
            <v>656.5</v>
          </cell>
          <cell r="AD45">
            <v>9217.6</v>
          </cell>
          <cell r="AE45">
            <v>3806.4</v>
          </cell>
          <cell r="AF45">
            <v>4360.8</v>
          </cell>
          <cell r="AG45">
            <v>1050.4</v>
          </cell>
          <cell r="AH45">
            <v>40327</v>
          </cell>
          <cell r="AI45">
            <v>16653</v>
          </cell>
          <cell r="AJ45">
            <v>19078.5</v>
          </cell>
          <cell r="AK45">
            <v>3168.71</v>
          </cell>
          <cell r="AL45">
            <v>1426.79</v>
          </cell>
          <cell r="AM45">
            <v>100061.6</v>
          </cell>
          <cell r="AN45">
            <v>13801.6</v>
          </cell>
          <cell r="AO45">
            <v>13801.6</v>
          </cell>
        </row>
        <row r="45">
          <cell r="AQ45">
            <v>86260</v>
          </cell>
          <cell r="AR45">
            <v>86260</v>
          </cell>
        </row>
        <row r="45">
          <cell r="AT45">
            <v>90855.5</v>
          </cell>
          <cell r="AU45">
            <v>936</v>
          </cell>
        </row>
        <row r="46">
          <cell r="B46" t="str">
            <v>大关县</v>
          </cell>
          <cell r="C46" t="str">
            <v>深度贫困</v>
          </cell>
          <cell r="D46" t="str">
            <v>乌蒙山片区</v>
          </cell>
        </row>
        <row r="46">
          <cell r="G46">
            <v>29592</v>
          </cell>
          <cell r="H46">
            <v>13000</v>
          </cell>
          <cell r="I46">
            <v>4989</v>
          </cell>
          <cell r="J46">
            <v>4397</v>
          </cell>
          <cell r="K46">
            <v>3614</v>
          </cell>
          <cell r="L46">
            <v>16592</v>
          </cell>
          <cell r="M46">
            <v>0</v>
          </cell>
          <cell r="N46">
            <v>16592</v>
          </cell>
          <cell r="O46" t="e">
            <v>#REF!</v>
          </cell>
          <cell r="P46">
            <v>28813.39</v>
          </cell>
          <cell r="Q46">
            <v>25394.37</v>
          </cell>
          <cell r="R46">
            <v>16945.03</v>
          </cell>
          <cell r="S46">
            <v>100160.81</v>
          </cell>
          <cell r="T46" t="e">
            <v>#REF!</v>
          </cell>
          <cell r="U46">
            <v>75080</v>
          </cell>
          <cell r="V46">
            <v>12680</v>
          </cell>
          <cell r="W46">
            <v>4866.19</v>
          </cell>
          <cell r="X46">
            <v>4288.77</v>
          </cell>
          <cell r="Y46">
            <v>3525.04</v>
          </cell>
          <cell r="Z46">
            <v>6500</v>
          </cell>
          <cell r="AA46">
            <v>2494.5</v>
          </cell>
          <cell r="AB46">
            <v>2198.5</v>
          </cell>
          <cell r="AC46">
            <v>1807</v>
          </cell>
          <cell r="AD46">
            <v>10400</v>
          </cell>
          <cell r="AE46">
            <v>3991.2</v>
          </cell>
          <cell r="AF46">
            <v>3517.6</v>
          </cell>
          <cell r="AG46">
            <v>2891.2</v>
          </cell>
          <cell r="AH46">
            <v>45500</v>
          </cell>
          <cell r="AI46">
            <v>17461.5</v>
          </cell>
          <cell r="AJ46">
            <v>15389.5</v>
          </cell>
          <cell r="AK46">
            <v>8721.79</v>
          </cell>
          <cell r="AL46">
            <v>3927.21</v>
          </cell>
          <cell r="AM46">
            <v>96233.6</v>
          </cell>
          <cell r="AN46">
            <v>13273.6</v>
          </cell>
          <cell r="AO46">
            <v>0</v>
          </cell>
          <cell r="AP46">
            <v>13273.6</v>
          </cell>
          <cell r="AQ46">
            <v>82960</v>
          </cell>
          <cell r="AR46">
            <v>0</v>
          </cell>
          <cell r="AS46">
            <v>82960</v>
          </cell>
          <cell r="AT46">
            <v>95609</v>
          </cell>
          <cell r="AU46">
            <v>984</v>
          </cell>
        </row>
        <row r="47">
          <cell r="B47" t="str">
            <v>永善县</v>
          </cell>
          <cell r="C47" t="str">
            <v>深度贫困</v>
          </cell>
          <cell r="D47" t="str">
            <v>乌蒙山片区</v>
          </cell>
        </row>
        <row r="47">
          <cell r="G47">
            <v>40191</v>
          </cell>
          <cell r="H47">
            <v>12720</v>
          </cell>
          <cell r="I47">
            <v>5792</v>
          </cell>
          <cell r="J47">
            <v>5250</v>
          </cell>
          <cell r="K47">
            <v>1678</v>
          </cell>
          <cell r="L47">
            <v>27471</v>
          </cell>
          <cell r="M47">
            <v>0</v>
          </cell>
          <cell r="N47">
            <v>27471</v>
          </cell>
          <cell r="O47" t="e">
            <v>#REF!</v>
          </cell>
          <cell r="P47">
            <v>33451.02</v>
          </cell>
          <cell r="Q47">
            <v>30320.77</v>
          </cell>
          <cell r="R47">
            <v>7867.67</v>
          </cell>
          <cell r="S47">
            <v>161155.23</v>
          </cell>
          <cell r="T47" t="e">
            <v>#REF!</v>
          </cell>
          <cell r="U47">
            <v>73462.89</v>
          </cell>
          <cell r="V47">
            <v>12406.89</v>
          </cell>
          <cell r="W47">
            <v>5649.42</v>
          </cell>
          <cell r="X47">
            <v>5120.77</v>
          </cell>
          <cell r="Y47">
            <v>1636.7</v>
          </cell>
          <cell r="Z47">
            <v>6360</v>
          </cell>
          <cell r="AA47">
            <v>2896</v>
          </cell>
          <cell r="AB47">
            <v>2625</v>
          </cell>
          <cell r="AC47">
            <v>839</v>
          </cell>
          <cell r="AD47">
            <v>10176</v>
          </cell>
          <cell r="AE47">
            <v>4633.6</v>
          </cell>
          <cell r="AF47">
            <v>4200</v>
          </cell>
          <cell r="AG47">
            <v>1342.4</v>
          </cell>
          <cell r="AH47">
            <v>44520</v>
          </cell>
          <cell r="AI47">
            <v>20272</v>
          </cell>
          <cell r="AJ47">
            <v>18375</v>
          </cell>
          <cell r="AK47">
            <v>4049.57</v>
          </cell>
          <cell r="AL47">
            <v>1823.43</v>
          </cell>
          <cell r="AM47">
            <v>159331.8</v>
          </cell>
          <cell r="AN47">
            <v>21976.8</v>
          </cell>
          <cell r="AO47">
            <v>0</v>
          </cell>
          <cell r="AP47">
            <v>21976.8</v>
          </cell>
          <cell r="AQ47">
            <v>137355</v>
          </cell>
          <cell r="AR47">
            <v>0</v>
          </cell>
          <cell r="AS47">
            <v>137355</v>
          </cell>
          <cell r="AT47">
            <v>143228</v>
          </cell>
          <cell r="AU47">
            <v>1474</v>
          </cell>
        </row>
        <row r="48">
          <cell r="B48" t="str">
            <v>绥江县</v>
          </cell>
          <cell r="C48" t="str">
            <v>贫困</v>
          </cell>
          <cell r="D48" t="str">
            <v>乌蒙山片区</v>
          </cell>
        </row>
        <row r="48">
          <cell r="G48">
            <v>8207</v>
          </cell>
          <cell r="H48">
            <v>2649</v>
          </cell>
          <cell r="I48">
            <v>634</v>
          </cell>
          <cell r="J48">
            <v>2015</v>
          </cell>
          <cell r="K48">
            <v>0</v>
          </cell>
          <cell r="L48">
            <v>5558</v>
          </cell>
          <cell r="M48">
            <v>5558</v>
          </cell>
          <cell r="N48">
            <v>0</v>
          </cell>
          <cell r="O48" t="e">
            <v>#REF!</v>
          </cell>
          <cell r="P48">
            <v>3661.59</v>
          </cell>
          <cell r="Q48">
            <v>11637.4</v>
          </cell>
          <cell r="R48">
            <v>4446.4</v>
          </cell>
          <cell r="S48">
            <v>27790</v>
          </cell>
          <cell r="T48" t="e">
            <v>#REF!</v>
          </cell>
          <cell r="U48">
            <v>15298.99</v>
          </cell>
          <cell r="V48">
            <v>2583.79</v>
          </cell>
          <cell r="W48">
            <v>618.39</v>
          </cell>
          <cell r="X48">
            <v>1965.4</v>
          </cell>
          <cell r="Y48">
            <v>0</v>
          </cell>
          <cell r="Z48">
            <v>1324.5</v>
          </cell>
          <cell r="AA48">
            <v>317</v>
          </cell>
          <cell r="AB48">
            <v>1007.5</v>
          </cell>
          <cell r="AC48">
            <v>0</v>
          </cell>
          <cell r="AD48">
            <v>2119.2</v>
          </cell>
          <cell r="AE48">
            <v>507.2</v>
          </cell>
          <cell r="AF48">
            <v>1612</v>
          </cell>
          <cell r="AG48">
            <v>0</v>
          </cell>
          <cell r="AH48">
            <v>9271.5</v>
          </cell>
          <cell r="AI48">
            <v>2219</v>
          </cell>
          <cell r="AJ48">
            <v>7052.5</v>
          </cell>
          <cell r="AK48">
            <v>0</v>
          </cell>
          <cell r="AL48">
            <v>0</v>
          </cell>
          <cell r="AM48">
            <v>32236.4</v>
          </cell>
          <cell r="AN48">
            <v>4446.4</v>
          </cell>
          <cell r="AO48">
            <v>4446.4</v>
          </cell>
        </row>
        <row r="48">
          <cell r="AQ48">
            <v>27790</v>
          </cell>
          <cell r="AR48">
            <v>27790</v>
          </cell>
        </row>
        <row r="48">
          <cell r="AT48">
            <v>27790</v>
          </cell>
          <cell r="AU48">
            <v>286</v>
          </cell>
        </row>
        <row r="49">
          <cell r="B49" t="str">
            <v>彝良县</v>
          </cell>
          <cell r="C49" t="str">
            <v>深度贫困</v>
          </cell>
          <cell r="D49" t="str">
            <v>乌蒙山片区</v>
          </cell>
        </row>
        <row r="49">
          <cell r="G49">
            <v>44470</v>
          </cell>
          <cell r="H49">
            <v>13751</v>
          </cell>
          <cell r="I49">
            <v>5905</v>
          </cell>
          <cell r="J49">
            <v>3079</v>
          </cell>
          <cell r="K49">
            <v>4767</v>
          </cell>
          <cell r="L49">
            <v>30719</v>
          </cell>
          <cell r="M49">
            <v>0</v>
          </cell>
          <cell r="N49">
            <v>30719</v>
          </cell>
          <cell r="O49" t="e">
            <v>#REF!</v>
          </cell>
          <cell r="P49">
            <v>34103.64</v>
          </cell>
          <cell r="Q49">
            <v>17782.41</v>
          </cell>
          <cell r="R49">
            <v>22351.12</v>
          </cell>
          <cell r="S49">
            <v>183350.34</v>
          </cell>
          <cell r="T49" t="e">
            <v>#REF!</v>
          </cell>
          <cell r="U49">
            <v>79417.31</v>
          </cell>
          <cell r="V49">
            <v>13412.51</v>
          </cell>
          <cell r="W49">
            <v>5759.64</v>
          </cell>
          <cell r="X49">
            <v>3003.21</v>
          </cell>
          <cell r="Y49">
            <v>4649.66</v>
          </cell>
          <cell r="Z49">
            <v>6875.5</v>
          </cell>
          <cell r="AA49">
            <v>2952.5</v>
          </cell>
          <cell r="AB49">
            <v>1539.5</v>
          </cell>
          <cell r="AC49">
            <v>2383.5</v>
          </cell>
          <cell r="AD49">
            <v>11000.8</v>
          </cell>
          <cell r="AE49">
            <v>4724</v>
          </cell>
          <cell r="AF49">
            <v>2463.2</v>
          </cell>
          <cell r="AG49">
            <v>3813.6</v>
          </cell>
          <cell r="AH49">
            <v>48128.5</v>
          </cell>
          <cell r="AI49">
            <v>20667.5</v>
          </cell>
          <cell r="AJ49">
            <v>10776.5</v>
          </cell>
          <cell r="AK49">
            <v>11504.36</v>
          </cell>
          <cell r="AL49">
            <v>5180.14</v>
          </cell>
          <cell r="AM49">
            <v>178170.2</v>
          </cell>
          <cell r="AN49">
            <v>24575.2</v>
          </cell>
          <cell r="AO49">
            <v>0</v>
          </cell>
          <cell r="AP49">
            <v>24575.2</v>
          </cell>
          <cell r="AQ49">
            <v>153595</v>
          </cell>
          <cell r="AR49">
            <v>0</v>
          </cell>
          <cell r="AS49">
            <v>153595</v>
          </cell>
          <cell r="AT49">
            <v>170279.5</v>
          </cell>
          <cell r="AU49">
            <v>1752</v>
          </cell>
        </row>
        <row r="50">
          <cell r="B50" t="str">
            <v>威信县</v>
          </cell>
          <cell r="C50" t="str">
            <v>贫困</v>
          </cell>
          <cell r="D50" t="str">
            <v>乌蒙山片区</v>
          </cell>
        </row>
        <row r="50">
          <cell r="G50">
            <v>16255</v>
          </cell>
          <cell r="H50">
            <v>11934</v>
          </cell>
          <cell r="I50">
            <v>7886</v>
          </cell>
          <cell r="J50">
            <v>4048</v>
          </cell>
          <cell r="K50">
            <v>0</v>
          </cell>
          <cell r="L50">
            <v>4321</v>
          </cell>
          <cell r="M50">
            <v>4321</v>
          </cell>
          <cell r="N50">
            <v>0</v>
          </cell>
          <cell r="O50" t="e">
            <v>#REF!</v>
          </cell>
          <cell r="P50">
            <v>45544.68</v>
          </cell>
          <cell r="Q50">
            <v>23378.76</v>
          </cell>
          <cell r="R50">
            <v>3456.8</v>
          </cell>
          <cell r="S50">
            <v>21605</v>
          </cell>
          <cell r="T50" t="e">
            <v>#REF!</v>
          </cell>
          <cell r="U50">
            <v>68923.44</v>
          </cell>
          <cell r="V50">
            <v>11640.24</v>
          </cell>
          <cell r="W50">
            <v>7691.88</v>
          </cell>
          <cell r="X50">
            <v>3948.36</v>
          </cell>
          <cell r="Y50">
            <v>0</v>
          </cell>
          <cell r="Z50">
            <v>5967</v>
          </cell>
          <cell r="AA50">
            <v>3943</v>
          </cell>
          <cell r="AB50">
            <v>2024</v>
          </cell>
          <cell r="AC50">
            <v>0</v>
          </cell>
          <cell r="AD50">
            <v>9547.2</v>
          </cell>
          <cell r="AE50">
            <v>6308.8</v>
          </cell>
          <cell r="AF50">
            <v>3238.4</v>
          </cell>
          <cell r="AG50">
            <v>0</v>
          </cell>
          <cell r="AH50">
            <v>41769</v>
          </cell>
          <cell r="AI50">
            <v>27601</v>
          </cell>
          <cell r="AJ50">
            <v>14168</v>
          </cell>
          <cell r="AK50">
            <v>0</v>
          </cell>
          <cell r="AL50">
            <v>0</v>
          </cell>
          <cell r="AM50">
            <v>25061.8</v>
          </cell>
          <cell r="AN50">
            <v>3456.8</v>
          </cell>
          <cell r="AO50">
            <v>3456.8</v>
          </cell>
        </row>
        <row r="50">
          <cell r="AQ50">
            <v>21605</v>
          </cell>
          <cell r="AR50">
            <v>21605</v>
          </cell>
          <cell r="AS50">
            <v>0</v>
          </cell>
          <cell r="AT50">
            <v>21605</v>
          </cell>
          <cell r="AU50">
            <v>222</v>
          </cell>
        </row>
        <row r="51">
          <cell r="B51" t="str">
            <v>水富县</v>
          </cell>
          <cell r="C51" t="str">
            <v>非贫困县</v>
          </cell>
        </row>
        <row r="51">
          <cell r="G51">
            <v>1691</v>
          </cell>
          <cell r="H51">
            <v>1691</v>
          </cell>
          <cell r="I51">
            <v>1545</v>
          </cell>
          <cell r="J51">
            <v>146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 t="e">
            <v>#REF!</v>
          </cell>
          <cell r="P51">
            <v>8922.97</v>
          </cell>
          <cell r="Q51">
            <v>843.21</v>
          </cell>
          <cell r="R51">
            <v>0</v>
          </cell>
          <cell r="S51">
            <v>0</v>
          </cell>
          <cell r="T51" t="e">
            <v>#REF!</v>
          </cell>
          <cell r="U51">
            <v>9766.18</v>
          </cell>
          <cell r="V51">
            <v>1649.38</v>
          </cell>
          <cell r="W51">
            <v>1506.97</v>
          </cell>
          <cell r="X51">
            <v>142.41</v>
          </cell>
          <cell r="Y51">
            <v>0</v>
          </cell>
          <cell r="Z51">
            <v>845.5</v>
          </cell>
          <cell r="AA51">
            <v>772.5</v>
          </cell>
          <cell r="AB51">
            <v>73</v>
          </cell>
          <cell r="AC51">
            <v>0</v>
          </cell>
          <cell r="AD51">
            <v>1352.8</v>
          </cell>
          <cell r="AE51">
            <v>1236</v>
          </cell>
          <cell r="AF51">
            <v>116.8</v>
          </cell>
          <cell r="AG51">
            <v>0</v>
          </cell>
          <cell r="AH51">
            <v>5918.5</v>
          </cell>
          <cell r="AI51">
            <v>5407.5</v>
          </cell>
          <cell r="AJ51">
            <v>511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</row>
        <row r="51"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</row>
        <row r="52">
          <cell r="B52" t="str">
            <v>镇雄县</v>
          </cell>
          <cell r="C52" t="str">
            <v>深度贫困</v>
          </cell>
          <cell r="D52" t="str">
            <v>乌蒙山片区</v>
          </cell>
        </row>
        <row r="52">
          <cell r="G52">
            <v>57501</v>
          </cell>
          <cell r="H52">
            <v>16615</v>
          </cell>
          <cell r="I52">
            <v>5360</v>
          </cell>
          <cell r="J52">
            <v>5269</v>
          </cell>
          <cell r="K52">
            <v>5986</v>
          </cell>
          <cell r="L52">
            <v>40886</v>
          </cell>
          <cell r="M52">
            <v>5052</v>
          </cell>
          <cell r="N52">
            <v>35834</v>
          </cell>
          <cell r="O52" t="e">
            <v>#REF!</v>
          </cell>
          <cell r="P52">
            <v>30956.07</v>
          </cell>
          <cell r="Q52">
            <v>30430.5</v>
          </cell>
          <cell r="R52">
            <v>32108.46</v>
          </cell>
          <cell r="S52">
            <v>239671.99</v>
          </cell>
          <cell r="T52" t="e">
            <v>#REF!</v>
          </cell>
          <cell r="U52">
            <v>95958.22</v>
          </cell>
          <cell r="V52">
            <v>16206.02</v>
          </cell>
          <cell r="W52">
            <v>5228.07</v>
          </cell>
          <cell r="X52">
            <v>5139.3</v>
          </cell>
          <cell r="Y52">
            <v>5838.65</v>
          </cell>
          <cell r="Z52">
            <v>8307.5</v>
          </cell>
          <cell r="AA52">
            <v>2680</v>
          </cell>
          <cell r="AB52">
            <v>2634.5</v>
          </cell>
          <cell r="AC52">
            <v>2993</v>
          </cell>
          <cell r="AD52">
            <v>13292.2</v>
          </cell>
          <cell r="AE52">
            <v>4288</v>
          </cell>
          <cell r="AF52">
            <v>4215.2</v>
          </cell>
          <cell r="AG52">
            <v>4789</v>
          </cell>
          <cell r="AH52">
            <v>58152.5</v>
          </cell>
          <cell r="AI52">
            <v>18760</v>
          </cell>
          <cell r="AJ52">
            <v>18441.5</v>
          </cell>
          <cell r="AK52">
            <v>14446.21</v>
          </cell>
          <cell r="AL52">
            <v>6504.79</v>
          </cell>
          <cell r="AM52">
            <v>237208.8</v>
          </cell>
          <cell r="AN52">
            <v>32708.8</v>
          </cell>
          <cell r="AO52">
            <v>4041.6</v>
          </cell>
          <cell r="AP52">
            <v>28667.2</v>
          </cell>
          <cell r="AQ52">
            <v>204500</v>
          </cell>
          <cell r="AR52">
            <v>25330</v>
          </cell>
          <cell r="AS52">
            <v>179170</v>
          </cell>
          <cell r="AT52">
            <v>225451</v>
          </cell>
          <cell r="AU52">
            <v>2320</v>
          </cell>
        </row>
        <row r="53">
          <cell r="B53" t="str">
            <v>丽江市</v>
          </cell>
          <cell r="C53" t="str">
            <v>州市</v>
          </cell>
        </row>
        <row r="53">
          <cell r="G53">
            <v>24965</v>
          </cell>
          <cell r="H53">
            <v>15983</v>
          </cell>
          <cell r="I53">
            <v>7234</v>
          </cell>
          <cell r="J53">
            <v>8585</v>
          </cell>
          <cell r="K53">
            <v>164</v>
          </cell>
          <cell r="L53">
            <v>8982</v>
          </cell>
          <cell r="M53">
            <v>0</v>
          </cell>
          <cell r="N53">
            <v>8982</v>
          </cell>
          <cell r="O53" t="e">
            <v>#REF!</v>
          </cell>
          <cell r="P53">
            <v>41779.14</v>
          </cell>
          <cell r="Q53">
            <v>49581.68</v>
          </cell>
          <cell r="R53">
            <v>768.95</v>
          </cell>
          <cell r="S53">
            <v>46688.81</v>
          </cell>
          <cell r="T53" t="e">
            <v>#REF!</v>
          </cell>
          <cell r="U53">
            <v>92307.98</v>
          </cell>
          <cell r="V53">
            <v>15589.58</v>
          </cell>
          <cell r="W53">
            <v>7055.94</v>
          </cell>
          <cell r="X53">
            <v>8373.68</v>
          </cell>
          <cell r="Y53">
            <v>159.96</v>
          </cell>
          <cell r="Z53">
            <v>7991.5</v>
          </cell>
          <cell r="AA53">
            <v>3617</v>
          </cell>
          <cell r="AB53">
            <v>4292.5</v>
          </cell>
          <cell r="AC53">
            <v>82</v>
          </cell>
          <cell r="AD53">
            <v>12786.4</v>
          </cell>
          <cell r="AE53">
            <v>5787.2</v>
          </cell>
          <cell r="AF53">
            <v>6868</v>
          </cell>
          <cell r="AG53">
            <v>131.2</v>
          </cell>
          <cell r="AH53">
            <v>55940.5</v>
          </cell>
          <cell r="AI53">
            <v>25319</v>
          </cell>
          <cell r="AJ53">
            <v>30047.5</v>
          </cell>
          <cell r="AK53">
            <v>395.79</v>
          </cell>
          <cell r="AL53">
            <v>178.21</v>
          </cell>
          <cell r="AM53">
            <v>46510.6</v>
          </cell>
          <cell r="AN53">
            <v>7185.6</v>
          </cell>
          <cell r="AO53">
            <v>0</v>
          </cell>
          <cell r="AP53">
            <v>7185.6</v>
          </cell>
          <cell r="AQ53">
            <v>39325</v>
          </cell>
          <cell r="AR53">
            <v>0</v>
          </cell>
          <cell r="AS53">
            <v>39325</v>
          </cell>
          <cell r="AT53">
            <v>39899</v>
          </cell>
          <cell r="AU53">
            <v>411</v>
          </cell>
        </row>
        <row r="54">
          <cell r="B54" t="str">
            <v>古城区</v>
          </cell>
          <cell r="C54" t="str">
            <v>非贫困县</v>
          </cell>
          <cell r="D54" t="str">
            <v>滇西边境片区</v>
          </cell>
        </row>
        <row r="54">
          <cell r="F54" t="str">
            <v>直过民族</v>
          </cell>
          <cell r="G54">
            <v>177</v>
          </cell>
          <cell r="H54">
            <v>177</v>
          </cell>
          <cell r="I54">
            <v>177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 t="e">
            <v>#REF!</v>
          </cell>
          <cell r="P54">
            <v>1022.24</v>
          </cell>
          <cell r="Q54">
            <v>0</v>
          </cell>
          <cell r="R54">
            <v>0</v>
          </cell>
          <cell r="S54">
            <v>0</v>
          </cell>
          <cell r="T54" t="e">
            <v>#REF!</v>
          </cell>
          <cell r="U54">
            <v>1022.24</v>
          </cell>
          <cell r="V54">
            <v>172.64</v>
          </cell>
          <cell r="W54">
            <v>172.64</v>
          </cell>
          <cell r="X54">
            <v>0</v>
          </cell>
          <cell r="Y54">
            <v>0</v>
          </cell>
          <cell r="Z54">
            <v>88.5</v>
          </cell>
          <cell r="AA54">
            <v>88.5</v>
          </cell>
          <cell r="AB54">
            <v>0</v>
          </cell>
          <cell r="AC54">
            <v>0</v>
          </cell>
          <cell r="AD54">
            <v>141.6</v>
          </cell>
          <cell r="AE54">
            <v>141.6</v>
          </cell>
          <cell r="AF54">
            <v>0</v>
          </cell>
          <cell r="AG54">
            <v>0</v>
          </cell>
          <cell r="AH54">
            <v>619.5</v>
          </cell>
          <cell r="AI54">
            <v>619.5</v>
          </cell>
        </row>
        <row r="54"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</row>
        <row r="54"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</row>
        <row r="55">
          <cell r="B55" t="str">
            <v>玉龙县</v>
          </cell>
          <cell r="C55" t="str">
            <v>贫困</v>
          </cell>
          <cell r="D55" t="str">
            <v>滇西边境片区</v>
          </cell>
        </row>
        <row r="55">
          <cell r="F55" t="str">
            <v>直过民族</v>
          </cell>
          <cell r="G55">
            <v>1015</v>
          </cell>
          <cell r="H55">
            <v>1015</v>
          </cell>
          <cell r="I55">
            <v>956</v>
          </cell>
          <cell r="J55">
            <v>59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 t="e">
            <v>#REF!</v>
          </cell>
          <cell r="P55">
            <v>5521.27</v>
          </cell>
          <cell r="Q55">
            <v>340.75</v>
          </cell>
          <cell r="R55">
            <v>0</v>
          </cell>
          <cell r="S55">
            <v>0</v>
          </cell>
          <cell r="T55" t="e">
            <v>#REF!</v>
          </cell>
          <cell r="U55">
            <v>5862.02</v>
          </cell>
          <cell r="V55">
            <v>990.02</v>
          </cell>
          <cell r="W55">
            <v>932.47</v>
          </cell>
          <cell r="X55">
            <v>57.55</v>
          </cell>
          <cell r="Y55">
            <v>0</v>
          </cell>
          <cell r="Z55">
            <v>507.5</v>
          </cell>
          <cell r="AA55">
            <v>478</v>
          </cell>
          <cell r="AB55">
            <v>29.5</v>
          </cell>
          <cell r="AC55">
            <v>0</v>
          </cell>
          <cell r="AD55">
            <v>812</v>
          </cell>
          <cell r="AE55">
            <v>764.8</v>
          </cell>
          <cell r="AF55">
            <v>47.2</v>
          </cell>
          <cell r="AG55">
            <v>0</v>
          </cell>
          <cell r="AH55">
            <v>3552.5</v>
          </cell>
          <cell r="AI55">
            <v>3346</v>
          </cell>
          <cell r="AJ55">
            <v>206.5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</row>
        <row r="55"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</row>
        <row r="56">
          <cell r="B56" t="str">
            <v>永胜县</v>
          </cell>
          <cell r="C56" t="str">
            <v>贫困</v>
          </cell>
          <cell r="D56" t="str">
            <v>滇西边境片区</v>
          </cell>
        </row>
        <row r="56">
          <cell r="F56" t="str">
            <v>直过民族</v>
          </cell>
          <cell r="G56">
            <v>2624</v>
          </cell>
          <cell r="H56">
            <v>1371</v>
          </cell>
          <cell r="I56">
            <v>325</v>
          </cell>
          <cell r="J56">
            <v>1046</v>
          </cell>
          <cell r="K56">
            <v>0</v>
          </cell>
          <cell r="L56">
            <v>1253</v>
          </cell>
          <cell r="M56">
            <v>0</v>
          </cell>
          <cell r="N56">
            <v>1253</v>
          </cell>
          <cell r="O56" t="e">
            <v>#REF!</v>
          </cell>
          <cell r="P56">
            <v>1877</v>
          </cell>
          <cell r="Q56">
            <v>6041.05</v>
          </cell>
          <cell r="R56">
            <v>0</v>
          </cell>
          <cell r="S56">
            <v>1682.4</v>
          </cell>
          <cell r="T56" t="e">
            <v>#REF!</v>
          </cell>
          <cell r="U56">
            <v>7918.05</v>
          </cell>
          <cell r="V56">
            <v>1337.25</v>
          </cell>
          <cell r="W56">
            <v>317</v>
          </cell>
          <cell r="X56">
            <v>1020.25</v>
          </cell>
          <cell r="Y56">
            <v>0</v>
          </cell>
          <cell r="Z56">
            <v>685.5</v>
          </cell>
          <cell r="AA56">
            <v>162.5</v>
          </cell>
          <cell r="AB56">
            <v>523</v>
          </cell>
          <cell r="AC56">
            <v>0</v>
          </cell>
          <cell r="AD56">
            <v>1096.8</v>
          </cell>
          <cell r="AE56">
            <v>260</v>
          </cell>
          <cell r="AF56">
            <v>836.8</v>
          </cell>
          <cell r="AG56">
            <v>0</v>
          </cell>
          <cell r="AH56">
            <v>4798.5</v>
          </cell>
          <cell r="AI56">
            <v>1137.5</v>
          </cell>
          <cell r="AJ56">
            <v>3661</v>
          </cell>
          <cell r="AK56">
            <v>0</v>
          </cell>
          <cell r="AL56">
            <v>0</v>
          </cell>
          <cell r="AM56">
            <v>1682.4</v>
          </cell>
          <cell r="AN56">
            <v>1002.4</v>
          </cell>
          <cell r="AO56">
            <v>0</v>
          </cell>
          <cell r="AP56">
            <v>1002.4</v>
          </cell>
          <cell r="AQ56">
            <v>680</v>
          </cell>
          <cell r="AR56">
            <v>0</v>
          </cell>
          <cell r="AS56">
            <v>680</v>
          </cell>
          <cell r="AT56">
            <v>680</v>
          </cell>
          <cell r="AU56">
            <v>7</v>
          </cell>
        </row>
        <row r="57">
          <cell r="B57" t="str">
            <v>华坪县</v>
          </cell>
          <cell r="C57" t="str">
            <v>非贫困县</v>
          </cell>
        </row>
        <row r="57">
          <cell r="F57" t="str">
            <v>直过民族</v>
          </cell>
          <cell r="G57">
            <v>744</v>
          </cell>
          <cell r="H57">
            <v>744</v>
          </cell>
          <cell r="I57">
            <v>348</v>
          </cell>
          <cell r="J57">
            <v>396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 t="e">
            <v>#REF!</v>
          </cell>
          <cell r="P57">
            <v>2009.84</v>
          </cell>
          <cell r="Q57">
            <v>2287.05</v>
          </cell>
          <cell r="R57">
            <v>0</v>
          </cell>
          <cell r="S57">
            <v>0</v>
          </cell>
          <cell r="T57" t="e">
            <v>#REF!</v>
          </cell>
          <cell r="U57">
            <v>4296.89</v>
          </cell>
          <cell r="V57">
            <v>725.69</v>
          </cell>
          <cell r="W57">
            <v>339.44</v>
          </cell>
          <cell r="X57">
            <v>386.25</v>
          </cell>
          <cell r="Y57">
            <v>0</v>
          </cell>
          <cell r="Z57">
            <v>372</v>
          </cell>
          <cell r="AA57">
            <v>174</v>
          </cell>
          <cell r="AB57">
            <v>198</v>
          </cell>
          <cell r="AC57">
            <v>0</v>
          </cell>
          <cell r="AD57">
            <v>595.2</v>
          </cell>
          <cell r="AE57">
            <v>278.4</v>
          </cell>
          <cell r="AF57">
            <v>316.8</v>
          </cell>
          <cell r="AG57">
            <v>0</v>
          </cell>
          <cell r="AH57">
            <v>2604</v>
          </cell>
          <cell r="AI57">
            <v>1218</v>
          </cell>
          <cell r="AJ57">
            <v>1386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</row>
        <row r="57"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</row>
        <row r="58">
          <cell r="B58" t="str">
            <v>宁蒗县</v>
          </cell>
          <cell r="C58" t="str">
            <v>深度贫困</v>
          </cell>
          <cell r="D58" t="str">
            <v>滇西边境片区</v>
          </cell>
        </row>
        <row r="58">
          <cell r="F58" t="str">
            <v>直过民族</v>
          </cell>
          <cell r="G58">
            <v>20405</v>
          </cell>
          <cell r="H58">
            <v>12676</v>
          </cell>
          <cell r="I58">
            <v>5428</v>
          </cell>
          <cell r="J58">
            <v>7084</v>
          </cell>
          <cell r="K58">
            <v>164</v>
          </cell>
          <cell r="L58">
            <v>7729</v>
          </cell>
          <cell r="M58">
            <v>0</v>
          </cell>
          <cell r="N58">
            <v>7729</v>
          </cell>
          <cell r="O58" t="e">
            <v>#REF!</v>
          </cell>
          <cell r="P58">
            <v>31348.79</v>
          </cell>
          <cell r="Q58">
            <v>40912.83</v>
          </cell>
          <cell r="R58">
            <v>768.95</v>
          </cell>
          <cell r="S58">
            <v>45006.41</v>
          </cell>
          <cell r="T58" t="e">
            <v>#REF!</v>
          </cell>
          <cell r="U58">
            <v>73208.78</v>
          </cell>
          <cell r="V58">
            <v>12363.98</v>
          </cell>
          <cell r="W58">
            <v>5294.39</v>
          </cell>
          <cell r="X58">
            <v>6909.63</v>
          </cell>
          <cell r="Y58">
            <v>159.96</v>
          </cell>
          <cell r="Z58">
            <v>6338</v>
          </cell>
          <cell r="AA58">
            <v>2714</v>
          </cell>
          <cell r="AB58">
            <v>3542</v>
          </cell>
          <cell r="AC58">
            <v>82</v>
          </cell>
          <cell r="AD58">
            <v>10140.8</v>
          </cell>
          <cell r="AE58">
            <v>4342.4</v>
          </cell>
          <cell r="AF58">
            <v>5667.2</v>
          </cell>
          <cell r="AG58">
            <v>131.2</v>
          </cell>
          <cell r="AH58">
            <v>44366</v>
          </cell>
          <cell r="AI58">
            <v>18998</v>
          </cell>
          <cell r="AJ58">
            <v>24794</v>
          </cell>
          <cell r="AK58">
            <v>395.79</v>
          </cell>
          <cell r="AL58">
            <v>178.21</v>
          </cell>
          <cell r="AM58">
            <v>44828.2</v>
          </cell>
          <cell r="AN58">
            <v>6183.2</v>
          </cell>
          <cell r="AO58">
            <v>0</v>
          </cell>
          <cell r="AP58">
            <v>6183.2</v>
          </cell>
          <cell r="AQ58">
            <v>38645</v>
          </cell>
          <cell r="AR58">
            <v>0</v>
          </cell>
          <cell r="AS58">
            <v>38645</v>
          </cell>
          <cell r="AT58">
            <v>39219</v>
          </cell>
          <cell r="AU58">
            <v>404</v>
          </cell>
        </row>
        <row r="59">
          <cell r="B59" t="str">
            <v>普洱市</v>
          </cell>
          <cell r="C59" t="str">
            <v>州市</v>
          </cell>
        </row>
        <row r="59">
          <cell r="G59">
            <v>81805</v>
          </cell>
          <cell r="H59">
            <v>80131</v>
          </cell>
          <cell r="I59">
            <v>25754</v>
          </cell>
          <cell r="J59">
            <v>30899</v>
          </cell>
          <cell r="K59">
            <v>23478</v>
          </cell>
          <cell r="L59">
            <v>1674</v>
          </cell>
          <cell r="M59">
            <v>0</v>
          </cell>
          <cell r="N59">
            <v>1674</v>
          </cell>
          <cell r="O59" t="e">
            <v>#REF!</v>
          </cell>
          <cell r="P59">
            <v>148739.26</v>
          </cell>
          <cell r="Q59">
            <v>178453.61</v>
          </cell>
          <cell r="R59">
            <v>110081.69</v>
          </cell>
          <cell r="S59">
            <v>35221.97</v>
          </cell>
          <cell r="T59" t="e">
            <v>#REF!</v>
          </cell>
          <cell r="U59">
            <v>462787.33</v>
          </cell>
          <cell r="V59">
            <v>78158.53</v>
          </cell>
          <cell r="W59">
            <v>25120.06</v>
          </cell>
          <cell r="X59">
            <v>30138.41</v>
          </cell>
          <cell r="Y59">
            <v>22900.06</v>
          </cell>
          <cell r="Z59">
            <v>40065.5</v>
          </cell>
          <cell r="AA59">
            <v>12877</v>
          </cell>
          <cell r="AB59">
            <v>15449.5</v>
          </cell>
          <cell r="AC59">
            <v>11739</v>
          </cell>
          <cell r="AD59">
            <v>64104.8</v>
          </cell>
          <cell r="AE59">
            <v>20603.2</v>
          </cell>
          <cell r="AF59">
            <v>24719.2</v>
          </cell>
          <cell r="AG59">
            <v>18782.4</v>
          </cell>
          <cell r="AH59">
            <v>280458.5</v>
          </cell>
          <cell r="AI59">
            <v>90139</v>
          </cell>
          <cell r="AJ59">
            <v>108146.5</v>
          </cell>
          <cell r="AK59">
            <v>56660.23</v>
          </cell>
          <cell r="AL59">
            <v>25512.77</v>
          </cell>
          <cell r="AM59">
            <v>9709.2</v>
          </cell>
          <cell r="AN59">
            <v>1339.2</v>
          </cell>
          <cell r="AO59">
            <v>0</v>
          </cell>
          <cell r="AP59">
            <v>1339.2</v>
          </cell>
          <cell r="AQ59">
            <v>8370</v>
          </cell>
          <cell r="AR59">
            <v>0</v>
          </cell>
          <cell r="AS59">
            <v>8370</v>
          </cell>
          <cell r="AT59">
            <v>90543</v>
          </cell>
          <cell r="AU59">
            <v>932</v>
          </cell>
        </row>
        <row r="60">
          <cell r="B60" t="str">
            <v>思茅区</v>
          </cell>
          <cell r="C60" t="str">
            <v>非贫困县</v>
          </cell>
          <cell r="D60" t="str">
            <v>滇西边境片区</v>
          </cell>
        </row>
        <row r="60">
          <cell r="F60" t="str">
            <v>直过民族</v>
          </cell>
          <cell r="G60">
            <v>1715</v>
          </cell>
          <cell r="H60">
            <v>1715</v>
          </cell>
          <cell r="I60">
            <v>514</v>
          </cell>
          <cell r="J60">
            <v>0</v>
          </cell>
          <cell r="K60">
            <v>1201</v>
          </cell>
          <cell r="L60">
            <v>0</v>
          </cell>
          <cell r="M60">
            <v>0</v>
          </cell>
          <cell r="N60">
            <v>0</v>
          </cell>
          <cell r="O60" t="e">
            <v>#REF!</v>
          </cell>
          <cell r="P60">
            <v>2968.55</v>
          </cell>
          <cell r="Q60">
            <v>0</v>
          </cell>
          <cell r="R60">
            <v>5631.14</v>
          </cell>
          <cell r="S60">
            <v>1305.09</v>
          </cell>
          <cell r="T60" t="e">
            <v>#REF!</v>
          </cell>
          <cell r="U60">
            <v>9904.78</v>
          </cell>
          <cell r="V60">
            <v>1672.78</v>
          </cell>
          <cell r="W60">
            <v>501.35</v>
          </cell>
          <cell r="X60">
            <v>0</v>
          </cell>
          <cell r="Y60">
            <v>1171.43</v>
          </cell>
          <cell r="Z60">
            <v>857.5</v>
          </cell>
          <cell r="AA60">
            <v>257</v>
          </cell>
          <cell r="AB60">
            <v>0</v>
          </cell>
          <cell r="AC60">
            <v>600.5</v>
          </cell>
          <cell r="AD60">
            <v>1372</v>
          </cell>
          <cell r="AE60">
            <v>411.2</v>
          </cell>
          <cell r="AF60">
            <v>0</v>
          </cell>
          <cell r="AG60">
            <v>960.8</v>
          </cell>
          <cell r="AH60">
            <v>6002.5</v>
          </cell>
          <cell r="AI60">
            <v>1799</v>
          </cell>
        </row>
        <row r="60">
          <cell r="AK60">
            <v>2898.41</v>
          </cell>
          <cell r="AL60">
            <v>1305.09</v>
          </cell>
          <cell r="AM60">
            <v>0</v>
          </cell>
          <cell r="AN60">
            <v>0</v>
          </cell>
          <cell r="AO60">
            <v>0</v>
          </cell>
        </row>
        <row r="60">
          <cell r="AQ60">
            <v>0</v>
          </cell>
          <cell r="AR60">
            <v>0</v>
          </cell>
          <cell r="AS60">
            <v>0</v>
          </cell>
          <cell r="AT60">
            <v>4203.5</v>
          </cell>
          <cell r="AU60">
            <v>43</v>
          </cell>
        </row>
        <row r="61">
          <cell r="B61" t="str">
            <v>宁洱县</v>
          </cell>
          <cell r="C61" t="str">
            <v>贫困</v>
          </cell>
          <cell r="D61" t="str">
            <v>滇西边境片区</v>
          </cell>
        </row>
        <row r="61">
          <cell r="G61">
            <v>1167</v>
          </cell>
          <cell r="H61">
            <v>1167</v>
          </cell>
          <cell r="I61">
            <v>1167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 t="e">
            <v>#REF!</v>
          </cell>
          <cell r="P61">
            <v>6739.87</v>
          </cell>
          <cell r="Q61">
            <v>0</v>
          </cell>
          <cell r="R61">
            <v>0</v>
          </cell>
          <cell r="S61">
            <v>0</v>
          </cell>
          <cell r="T61" t="e">
            <v>#REF!</v>
          </cell>
          <cell r="U61">
            <v>6739.87</v>
          </cell>
          <cell r="V61">
            <v>1138.27</v>
          </cell>
          <cell r="W61">
            <v>1138.27</v>
          </cell>
          <cell r="X61">
            <v>0</v>
          </cell>
          <cell r="Y61">
            <v>0</v>
          </cell>
          <cell r="Z61">
            <v>583.5</v>
          </cell>
          <cell r="AA61">
            <v>583.5</v>
          </cell>
          <cell r="AB61">
            <v>0</v>
          </cell>
          <cell r="AC61">
            <v>0</v>
          </cell>
          <cell r="AD61">
            <v>933.6</v>
          </cell>
          <cell r="AE61">
            <v>933.6</v>
          </cell>
          <cell r="AF61">
            <v>0</v>
          </cell>
          <cell r="AG61">
            <v>0</v>
          </cell>
          <cell r="AH61">
            <v>4084.5</v>
          </cell>
          <cell r="AI61">
            <v>4084.5</v>
          </cell>
        </row>
        <row r="61"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</row>
        <row r="61"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</row>
        <row r="62">
          <cell r="B62" t="str">
            <v>墨江县</v>
          </cell>
          <cell r="C62" t="str">
            <v>贫困</v>
          </cell>
          <cell r="D62" t="str">
            <v>滇西边境片区</v>
          </cell>
        </row>
        <row r="62">
          <cell r="F62" t="str">
            <v>直过民族</v>
          </cell>
          <cell r="G62">
            <v>17710</v>
          </cell>
          <cell r="H62">
            <v>16409</v>
          </cell>
          <cell r="I62">
            <v>4534</v>
          </cell>
          <cell r="J62">
            <v>11875</v>
          </cell>
          <cell r="K62">
            <v>0</v>
          </cell>
          <cell r="L62">
            <v>1301</v>
          </cell>
        </row>
        <row r="62">
          <cell r="N62">
            <v>1301</v>
          </cell>
          <cell r="O62" t="e">
            <v>#REF!</v>
          </cell>
          <cell r="P62">
            <v>26185.59</v>
          </cell>
          <cell r="Q62">
            <v>68582.7</v>
          </cell>
          <cell r="R62">
            <v>0</v>
          </cell>
          <cell r="S62">
            <v>7545.8</v>
          </cell>
          <cell r="T62" t="e">
            <v>#REF!</v>
          </cell>
          <cell r="U62">
            <v>94768.29</v>
          </cell>
          <cell r="V62">
            <v>16005.09</v>
          </cell>
          <cell r="W62">
            <v>4422.39</v>
          </cell>
          <cell r="X62">
            <v>11582.7</v>
          </cell>
          <cell r="Y62">
            <v>0</v>
          </cell>
          <cell r="Z62">
            <v>8204.5</v>
          </cell>
          <cell r="AA62">
            <v>2267</v>
          </cell>
          <cell r="AB62">
            <v>5937.5</v>
          </cell>
          <cell r="AC62">
            <v>0</v>
          </cell>
          <cell r="AD62">
            <v>13127.2</v>
          </cell>
          <cell r="AE62">
            <v>3627.2</v>
          </cell>
          <cell r="AF62">
            <v>9500</v>
          </cell>
          <cell r="AG62">
            <v>0</v>
          </cell>
          <cell r="AH62">
            <v>57431.5</v>
          </cell>
          <cell r="AI62">
            <v>15869</v>
          </cell>
          <cell r="AJ62">
            <v>41562.5</v>
          </cell>
          <cell r="AK62">
            <v>0</v>
          </cell>
          <cell r="AL62">
            <v>0</v>
          </cell>
          <cell r="AM62">
            <v>7545.8</v>
          </cell>
          <cell r="AN62">
            <v>1040.8</v>
          </cell>
          <cell r="AO62">
            <v>0</v>
          </cell>
          <cell r="AP62">
            <v>1040.8</v>
          </cell>
          <cell r="AQ62">
            <v>6505</v>
          </cell>
          <cell r="AR62">
            <v>0</v>
          </cell>
          <cell r="AS62">
            <v>6505</v>
          </cell>
          <cell r="AT62">
            <v>6505</v>
          </cell>
          <cell r="AU62">
            <v>67</v>
          </cell>
        </row>
        <row r="63">
          <cell r="B63" t="str">
            <v>景东县</v>
          </cell>
          <cell r="C63" t="str">
            <v>贫困</v>
          </cell>
          <cell r="D63" t="str">
            <v>滇西边境片区</v>
          </cell>
        </row>
        <row r="63">
          <cell r="G63">
            <v>8913</v>
          </cell>
          <cell r="H63">
            <v>8913</v>
          </cell>
          <cell r="I63">
            <v>2187</v>
          </cell>
          <cell r="J63">
            <v>0</v>
          </cell>
          <cell r="K63">
            <v>6726</v>
          </cell>
          <cell r="L63">
            <v>0</v>
          </cell>
          <cell r="M63">
            <v>0</v>
          </cell>
          <cell r="N63">
            <v>0</v>
          </cell>
          <cell r="O63" t="e">
            <v>#REF!</v>
          </cell>
          <cell r="P63">
            <v>12630.77</v>
          </cell>
          <cell r="Q63">
            <v>0</v>
          </cell>
          <cell r="R63">
            <v>31536.31</v>
          </cell>
          <cell r="S63">
            <v>7308.92</v>
          </cell>
          <cell r="T63" t="e">
            <v>#REF!</v>
          </cell>
          <cell r="U63">
            <v>51476</v>
          </cell>
          <cell r="V63">
            <v>8693.6</v>
          </cell>
          <cell r="W63">
            <v>2133.17</v>
          </cell>
          <cell r="X63">
            <v>0</v>
          </cell>
          <cell r="Y63">
            <v>6560.43</v>
          </cell>
          <cell r="Z63">
            <v>4456.5</v>
          </cell>
          <cell r="AA63">
            <v>1093.5</v>
          </cell>
          <cell r="AB63">
            <v>0</v>
          </cell>
          <cell r="AC63">
            <v>3363</v>
          </cell>
          <cell r="AD63">
            <v>7130.4</v>
          </cell>
          <cell r="AE63">
            <v>1749.6</v>
          </cell>
          <cell r="AF63">
            <v>0</v>
          </cell>
          <cell r="AG63">
            <v>5380.8</v>
          </cell>
          <cell r="AH63">
            <v>31195.5</v>
          </cell>
          <cell r="AI63">
            <v>7654.5</v>
          </cell>
          <cell r="AJ63">
            <v>0</v>
          </cell>
          <cell r="AK63">
            <v>16232.08</v>
          </cell>
          <cell r="AL63">
            <v>7308.92</v>
          </cell>
          <cell r="AM63">
            <v>0</v>
          </cell>
          <cell r="AN63">
            <v>0</v>
          </cell>
          <cell r="AO63">
            <v>0</v>
          </cell>
        </row>
        <row r="63">
          <cell r="AQ63">
            <v>0</v>
          </cell>
          <cell r="AR63">
            <v>0</v>
          </cell>
          <cell r="AS63">
            <v>0</v>
          </cell>
          <cell r="AT63">
            <v>23541</v>
          </cell>
          <cell r="AU63">
            <v>242</v>
          </cell>
        </row>
        <row r="64">
          <cell r="B64" t="str">
            <v>景谷县</v>
          </cell>
          <cell r="C64" t="str">
            <v>贫困</v>
          </cell>
          <cell r="D64" t="str">
            <v>滇西边境片区</v>
          </cell>
        </row>
        <row r="64">
          <cell r="F64" t="str">
            <v>直过民族</v>
          </cell>
          <cell r="G64">
            <v>14292</v>
          </cell>
          <cell r="H64">
            <v>14292</v>
          </cell>
          <cell r="I64">
            <v>4319</v>
          </cell>
          <cell r="J64">
            <v>9973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 t="e">
            <v>#REF!</v>
          </cell>
          <cell r="P64">
            <v>24943.89</v>
          </cell>
          <cell r="Q64">
            <v>57597.91</v>
          </cell>
          <cell r="R64">
            <v>0</v>
          </cell>
          <cell r="S64">
            <v>0</v>
          </cell>
          <cell r="T64" t="e">
            <v>#REF!</v>
          </cell>
          <cell r="U64">
            <v>82541.8</v>
          </cell>
          <cell r="V64">
            <v>13940.2</v>
          </cell>
          <cell r="W64">
            <v>4212.69</v>
          </cell>
          <cell r="X64">
            <v>9727.51</v>
          </cell>
          <cell r="Y64">
            <v>0</v>
          </cell>
          <cell r="Z64">
            <v>7146</v>
          </cell>
          <cell r="AA64">
            <v>2159.5</v>
          </cell>
          <cell r="AB64">
            <v>4986.5</v>
          </cell>
          <cell r="AC64">
            <v>0</v>
          </cell>
          <cell r="AD64">
            <v>11433.6</v>
          </cell>
          <cell r="AE64">
            <v>3455.2</v>
          </cell>
          <cell r="AF64">
            <v>7978.4</v>
          </cell>
          <cell r="AG64">
            <v>0</v>
          </cell>
          <cell r="AH64">
            <v>50022</v>
          </cell>
          <cell r="AI64">
            <v>15116.5</v>
          </cell>
          <cell r="AJ64">
            <v>34905.5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</row>
        <row r="64"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</row>
        <row r="65">
          <cell r="B65" t="str">
            <v>镇沅县</v>
          </cell>
          <cell r="C65" t="str">
            <v>贫困</v>
          </cell>
          <cell r="D65" t="str">
            <v>滇西边境片区</v>
          </cell>
        </row>
        <row r="65">
          <cell r="F65" t="str">
            <v>直过民族</v>
          </cell>
          <cell r="G65">
            <v>10988</v>
          </cell>
          <cell r="H65">
            <v>10988</v>
          </cell>
          <cell r="I65">
            <v>5795</v>
          </cell>
          <cell r="J65">
            <v>5193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 t="e">
            <v>#REF!</v>
          </cell>
          <cell r="P65">
            <v>33468.36</v>
          </cell>
          <cell r="Q65">
            <v>29991.57</v>
          </cell>
          <cell r="R65">
            <v>0</v>
          </cell>
          <cell r="S65">
            <v>0</v>
          </cell>
          <cell r="T65" t="e">
            <v>#REF!</v>
          </cell>
          <cell r="U65">
            <v>63459.93</v>
          </cell>
          <cell r="V65">
            <v>10717.53</v>
          </cell>
          <cell r="W65">
            <v>5652.36</v>
          </cell>
          <cell r="X65">
            <v>5065.17</v>
          </cell>
          <cell r="Y65">
            <v>0</v>
          </cell>
          <cell r="Z65">
            <v>5494</v>
          </cell>
          <cell r="AA65">
            <v>2897.5</v>
          </cell>
          <cell r="AB65">
            <v>2596.5</v>
          </cell>
          <cell r="AC65">
            <v>0</v>
          </cell>
          <cell r="AD65">
            <v>8790.4</v>
          </cell>
          <cell r="AE65">
            <v>4636</v>
          </cell>
          <cell r="AF65">
            <v>4154.4</v>
          </cell>
          <cell r="AG65">
            <v>0</v>
          </cell>
          <cell r="AH65">
            <v>38458</v>
          </cell>
          <cell r="AI65">
            <v>20282.5</v>
          </cell>
          <cell r="AJ65">
            <v>18175.5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</row>
        <row r="65"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</row>
        <row r="66">
          <cell r="B66" t="str">
            <v>江城县</v>
          </cell>
          <cell r="C66" t="str">
            <v>深度贫困</v>
          </cell>
          <cell r="D66" t="str">
            <v>滇西边境片区</v>
          </cell>
          <cell r="E66" t="str">
            <v>边境县</v>
          </cell>
          <cell r="F66" t="str">
            <v>直过民族</v>
          </cell>
          <cell r="G66">
            <v>9378</v>
          </cell>
          <cell r="H66">
            <v>9368</v>
          </cell>
          <cell r="I66">
            <v>2720</v>
          </cell>
          <cell r="J66">
            <v>1199</v>
          </cell>
          <cell r="K66">
            <v>5449</v>
          </cell>
          <cell r="L66">
            <v>10</v>
          </cell>
          <cell r="M66">
            <v>0</v>
          </cell>
          <cell r="N66">
            <v>10</v>
          </cell>
          <cell r="O66" t="e">
            <v>#REF!</v>
          </cell>
          <cell r="P66">
            <v>15709.04</v>
          </cell>
          <cell r="Q66">
            <v>6924.69</v>
          </cell>
          <cell r="R66">
            <v>25548.82</v>
          </cell>
          <cell r="S66">
            <v>5979.25</v>
          </cell>
          <cell r="T66" t="e">
            <v>#REF!</v>
          </cell>
          <cell r="U66">
            <v>54103.8</v>
          </cell>
          <cell r="V66">
            <v>9137.4</v>
          </cell>
          <cell r="W66">
            <v>2653.04</v>
          </cell>
          <cell r="X66">
            <v>1169.49</v>
          </cell>
          <cell r="Y66">
            <v>5314.87</v>
          </cell>
          <cell r="Z66">
            <v>4684</v>
          </cell>
          <cell r="AA66">
            <v>1360</v>
          </cell>
          <cell r="AB66">
            <v>599.5</v>
          </cell>
          <cell r="AC66">
            <v>2724.5</v>
          </cell>
          <cell r="AD66">
            <v>7494.4</v>
          </cell>
          <cell r="AE66">
            <v>2176</v>
          </cell>
          <cell r="AF66">
            <v>959.2</v>
          </cell>
          <cell r="AG66">
            <v>4359.2</v>
          </cell>
          <cell r="AH66">
            <v>32788</v>
          </cell>
          <cell r="AI66">
            <v>9520</v>
          </cell>
          <cell r="AJ66">
            <v>4196.5</v>
          </cell>
          <cell r="AK66">
            <v>13150.25</v>
          </cell>
          <cell r="AL66">
            <v>5921.25</v>
          </cell>
          <cell r="AM66">
            <v>58</v>
          </cell>
          <cell r="AN66">
            <v>8</v>
          </cell>
          <cell r="AO66">
            <v>0</v>
          </cell>
          <cell r="AP66">
            <v>8</v>
          </cell>
          <cell r="AQ66">
            <v>50</v>
          </cell>
          <cell r="AR66">
            <v>0</v>
          </cell>
          <cell r="AS66">
            <v>50</v>
          </cell>
          <cell r="AT66">
            <v>19121.5</v>
          </cell>
          <cell r="AU66">
            <v>197</v>
          </cell>
        </row>
        <row r="67">
          <cell r="B67" t="str">
            <v>孟连县</v>
          </cell>
          <cell r="C67" t="str">
            <v>贫困</v>
          </cell>
          <cell r="D67" t="str">
            <v>滇西边境片区</v>
          </cell>
          <cell r="E67" t="str">
            <v>边境县</v>
          </cell>
          <cell r="F67" t="str">
            <v>直过民族</v>
          </cell>
          <cell r="G67">
            <v>214</v>
          </cell>
          <cell r="H67">
            <v>214</v>
          </cell>
          <cell r="I67">
            <v>0</v>
          </cell>
          <cell r="J67">
            <v>214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 t="e">
            <v>#REF!</v>
          </cell>
          <cell r="P67">
            <v>0</v>
          </cell>
          <cell r="Q67">
            <v>1235.93</v>
          </cell>
          <cell r="R67">
            <v>0</v>
          </cell>
          <cell r="S67">
            <v>0</v>
          </cell>
          <cell r="T67" t="e">
            <v>#REF!</v>
          </cell>
          <cell r="U67">
            <v>1235.93</v>
          </cell>
          <cell r="V67">
            <v>208.73</v>
          </cell>
          <cell r="W67">
            <v>0</v>
          </cell>
          <cell r="X67">
            <v>208.73</v>
          </cell>
          <cell r="Y67">
            <v>0</v>
          </cell>
          <cell r="Z67">
            <v>107</v>
          </cell>
          <cell r="AA67">
            <v>0</v>
          </cell>
          <cell r="AB67">
            <v>107</v>
          </cell>
          <cell r="AC67">
            <v>0</v>
          </cell>
          <cell r="AD67">
            <v>171.2</v>
          </cell>
          <cell r="AE67">
            <v>0</v>
          </cell>
          <cell r="AF67">
            <v>171.2</v>
          </cell>
          <cell r="AG67">
            <v>0</v>
          </cell>
          <cell r="AH67">
            <v>749</v>
          </cell>
          <cell r="AI67">
            <v>0</v>
          </cell>
          <cell r="AJ67">
            <v>749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</row>
        <row r="67"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</row>
        <row r="68">
          <cell r="B68" t="str">
            <v>澜沧县</v>
          </cell>
          <cell r="C68" t="str">
            <v>深度贫困</v>
          </cell>
          <cell r="D68" t="str">
            <v>滇西边境片区</v>
          </cell>
          <cell r="E68" t="str">
            <v>边境县</v>
          </cell>
          <cell r="F68" t="str">
            <v>直过民族</v>
          </cell>
          <cell r="G68">
            <v>17210</v>
          </cell>
          <cell r="H68">
            <v>16847</v>
          </cell>
          <cell r="I68">
            <v>4518</v>
          </cell>
          <cell r="J68">
            <v>2227</v>
          </cell>
          <cell r="K68">
            <v>10102</v>
          </cell>
          <cell r="L68">
            <v>363</v>
          </cell>
          <cell r="M68">
            <v>0</v>
          </cell>
          <cell r="N68">
            <v>363</v>
          </cell>
          <cell r="O68" t="e">
            <v>#REF!</v>
          </cell>
          <cell r="P68">
            <v>26093.19</v>
          </cell>
          <cell r="Q68">
            <v>12861.78</v>
          </cell>
          <cell r="R68">
            <v>47365.42</v>
          </cell>
          <cell r="S68">
            <v>13082.91</v>
          </cell>
          <cell r="T68" t="e">
            <v>#REF!</v>
          </cell>
          <cell r="U68">
            <v>97297.9</v>
          </cell>
          <cell r="V68">
            <v>16432.3</v>
          </cell>
          <cell r="W68">
            <v>4406.79</v>
          </cell>
          <cell r="X68">
            <v>2172.18</v>
          </cell>
          <cell r="Y68">
            <v>9853.33</v>
          </cell>
          <cell r="Z68">
            <v>8423.5</v>
          </cell>
          <cell r="AA68">
            <v>2259</v>
          </cell>
          <cell r="AB68">
            <v>1113.5</v>
          </cell>
          <cell r="AC68">
            <v>5051</v>
          </cell>
          <cell r="AD68">
            <v>13477.6</v>
          </cell>
          <cell r="AE68">
            <v>3614.4</v>
          </cell>
          <cell r="AF68">
            <v>1781.6</v>
          </cell>
          <cell r="AG68">
            <v>8081.6</v>
          </cell>
          <cell r="AH68">
            <v>58964.5</v>
          </cell>
          <cell r="AI68">
            <v>15813</v>
          </cell>
          <cell r="AJ68">
            <v>7794.5</v>
          </cell>
          <cell r="AK68">
            <v>24379.49</v>
          </cell>
          <cell r="AL68">
            <v>10977.51</v>
          </cell>
          <cell r="AM68">
            <v>2105.4</v>
          </cell>
          <cell r="AN68">
            <v>290.4</v>
          </cell>
          <cell r="AO68">
            <v>0</v>
          </cell>
          <cell r="AP68">
            <v>290.4</v>
          </cell>
          <cell r="AQ68">
            <v>1815</v>
          </cell>
          <cell r="AR68">
            <v>0</v>
          </cell>
          <cell r="AS68">
            <v>1815</v>
          </cell>
          <cell r="AT68">
            <v>37172</v>
          </cell>
          <cell r="AU68">
            <v>383</v>
          </cell>
        </row>
        <row r="69">
          <cell r="B69" t="str">
            <v>西盟县</v>
          </cell>
          <cell r="C69" t="str">
            <v>贫困</v>
          </cell>
          <cell r="D69" t="str">
            <v>滇西边境片区</v>
          </cell>
          <cell r="E69" t="str">
            <v>边境县</v>
          </cell>
          <cell r="F69" t="str">
            <v>直过民族</v>
          </cell>
          <cell r="G69">
            <v>218</v>
          </cell>
          <cell r="H69">
            <v>218</v>
          </cell>
          <cell r="I69">
            <v>0</v>
          </cell>
          <cell r="J69">
            <v>218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 t="e">
            <v>#REF!</v>
          </cell>
          <cell r="P69">
            <v>0</v>
          </cell>
          <cell r="Q69">
            <v>1259.03</v>
          </cell>
          <cell r="R69">
            <v>0</v>
          </cell>
          <cell r="S69">
            <v>0</v>
          </cell>
          <cell r="T69" t="e">
            <v>#REF!</v>
          </cell>
          <cell r="U69">
            <v>1259.03</v>
          </cell>
          <cell r="V69">
            <v>212.63</v>
          </cell>
          <cell r="W69">
            <v>0</v>
          </cell>
          <cell r="X69">
            <v>212.63</v>
          </cell>
          <cell r="Y69">
            <v>0</v>
          </cell>
          <cell r="Z69">
            <v>109</v>
          </cell>
          <cell r="AA69">
            <v>0</v>
          </cell>
          <cell r="AB69">
            <v>109</v>
          </cell>
          <cell r="AC69">
            <v>0</v>
          </cell>
          <cell r="AD69">
            <v>174.4</v>
          </cell>
          <cell r="AE69">
            <v>0</v>
          </cell>
          <cell r="AF69">
            <v>174.4</v>
          </cell>
          <cell r="AG69">
            <v>0</v>
          </cell>
          <cell r="AH69">
            <v>763</v>
          </cell>
          <cell r="AI69">
            <v>0</v>
          </cell>
          <cell r="AJ69">
            <v>763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</row>
        <row r="69"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</row>
        <row r="70">
          <cell r="B70" t="str">
            <v>临沧市</v>
          </cell>
          <cell r="C70" t="str">
            <v>州市</v>
          </cell>
        </row>
        <row r="70">
          <cell r="G70">
            <v>21233</v>
          </cell>
          <cell r="H70">
            <v>21201</v>
          </cell>
          <cell r="I70">
            <v>12731</v>
          </cell>
          <cell r="J70">
            <v>8470</v>
          </cell>
          <cell r="K70">
            <v>0</v>
          </cell>
          <cell r="L70">
            <v>32</v>
          </cell>
          <cell r="M70">
            <v>0</v>
          </cell>
          <cell r="N70">
            <v>32</v>
          </cell>
          <cell r="O70" t="e">
            <v>#REF!</v>
          </cell>
          <cell r="P70">
            <v>73526.42</v>
          </cell>
          <cell r="Q70">
            <v>48917.52</v>
          </cell>
          <cell r="R70">
            <v>0</v>
          </cell>
          <cell r="S70">
            <v>185.6</v>
          </cell>
          <cell r="T70" t="e">
            <v>#REF!</v>
          </cell>
          <cell r="U70">
            <v>122443.94</v>
          </cell>
          <cell r="V70">
            <v>20679.14</v>
          </cell>
          <cell r="W70">
            <v>12417.62</v>
          </cell>
          <cell r="X70">
            <v>8261.52</v>
          </cell>
          <cell r="Y70">
            <v>0</v>
          </cell>
          <cell r="Z70">
            <v>10600.5</v>
          </cell>
          <cell r="AA70">
            <v>6365.5</v>
          </cell>
          <cell r="AB70">
            <v>4235</v>
          </cell>
          <cell r="AC70">
            <v>0</v>
          </cell>
          <cell r="AD70">
            <v>16960.8</v>
          </cell>
          <cell r="AE70">
            <v>10184.8</v>
          </cell>
          <cell r="AF70">
            <v>6776</v>
          </cell>
          <cell r="AG70">
            <v>0</v>
          </cell>
          <cell r="AH70">
            <v>74203.5</v>
          </cell>
          <cell r="AI70">
            <v>44558.5</v>
          </cell>
          <cell r="AJ70">
            <v>29645</v>
          </cell>
          <cell r="AK70">
            <v>0</v>
          </cell>
          <cell r="AL70">
            <v>0</v>
          </cell>
          <cell r="AM70">
            <v>185.6</v>
          </cell>
          <cell r="AN70">
            <v>25.6</v>
          </cell>
          <cell r="AO70">
            <v>0</v>
          </cell>
          <cell r="AP70">
            <v>25.6</v>
          </cell>
          <cell r="AQ70">
            <v>160</v>
          </cell>
          <cell r="AR70">
            <v>0</v>
          </cell>
          <cell r="AS70">
            <v>160</v>
          </cell>
          <cell r="AT70">
            <v>160</v>
          </cell>
          <cell r="AU70">
            <v>2</v>
          </cell>
        </row>
        <row r="71">
          <cell r="B71" t="str">
            <v>临翔区</v>
          </cell>
          <cell r="C71" t="str">
            <v>贫困</v>
          </cell>
          <cell r="D71" t="str">
            <v>滇西边境片区</v>
          </cell>
        </row>
        <row r="71">
          <cell r="F71" t="str">
            <v>直过民族</v>
          </cell>
          <cell r="G71">
            <v>4109</v>
          </cell>
          <cell r="H71">
            <v>4109</v>
          </cell>
          <cell r="I71">
            <v>3068</v>
          </cell>
          <cell r="J71">
            <v>1041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 t="e">
            <v>#REF!</v>
          </cell>
          <cell r="P71">
            <v>17718.88</v>
          </cell>
          <cell r="Q71">
            <v>6012.18</v>
          </cell>
          <cell r="R71">
            <v>0</v>
          </cell>
          <cell r="S71">
            <v>0</v>
          </cell>
          <cell r="T71" t="e">
            <v>#REF!</v>
          </cell>
          <cell r="U71">
            <v>23731.06</v>
          </cell>
          <cell r="V71">
            <v>4007.86</v>
          </cell>
          <cell r="W71">
            <v>2992.48</v>
          </cell>
          <cell r="X71">
            <v>1015.38</v>
          </cell>
          <cell r="Y71">
            <v>0</v>
          </cell>
          <cell r="Z71">
            <v>2054.5</v>
          </cell>
          <cell r="AA71">
            <v>1534</v>
          </cell>
          <cell r="AB71">
            <v>520.5</v>
          </cell>
          <cell r="AC71">
            <v>0</v>
          </cell>
          <cell r="AD71">
            <v>3287.2</v>
          </cell>
          <cell r="AE71">
            <v>2454.4</v>
          </cell>
          <cell r="AF71">
            <v>832.8</v>
          </cell>
          <cell r="AG71">
            <v>0</v>
          </cell>
          <cell r="AH71">
            <v>14381.5</v>
          </cell>
          <cell r="AI71">
            <v>10738</v>
          </cell>
          <cell r="AJ71">
            <v>3643.5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</row>
        <row r="71"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</row>
        <row r="72">
          <cell r="B72" t="str">
            <v>凤庆县</v>
          </cell>
          <cell r="C72" t="str">
            <v>贫困</v>
          </cell>
          <cell r="D72" t="str">
            <v>滇西边境片区</v>
          </cell>
        </row>
        <row r="72">
          <cell r="F72" t="str">
            <v>直过民族</v>
          </cell>
          <cell r="G72">
            <v>3875</v>
          </cell>
          <cell r="H72">
            <v>3875</v>
          </cell>
          <cell r="I72">
            <v>2470</v>
          </cell>
          <cell r="J72">
            <v>1405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 t="e">
            <v>#REF!</v>
          </cell>
          <cell r="P72">
            <v>14265.2</v>
          </cell>
          <cell r="Q72">
            <v>8114.42</v>
          </cell>
          <cell r="R72">
            <v>0</v>
          </cell>
          <cell r="S72">
            <v>0</v>
          </cell>
          <cell r="T72" t="e">
            <v>#REF!</v>
          </cell>
          <cell r="U72">
            <v>22379.62</v>
          </cell>
          <cell r="V72">
            <v>3779.62</v>
          </cell>
          <cell r="W72">
            <v>2409.2</v>
          </cell>
          <cell r="X72">
            <v>1370.42</v>
          </cell>
          <cell r="Y72">
            <v>0</v>
          </cell>
          <cell r="Z72">
            <v>1937.5</v>
          </cell>
          <cell r="AA72">
            <v>1235</v>
          </cell>
          <cell r="AB72">
            <v>702.5</v>
          </cell>
          <cell r="AC72">
            <v>0</v>
          </cell>
          <cell r="AD72">
            <v>3100</v>
          </cell>
          <cell r="AE72">
            <v>1976</v>
          </cell>
          <cell r="AF72">
            <v>1124</v>
          </cell>
          <cell r="AG72">
            <v>0</v>
          </cell>
          <cell r="AH72">
            <v>13562.5</v>
          </cell>
          <cell r="AI72">
            <v>8645</v>
          </cell>
          <cell r="AJ72">
            <v>4917.5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</row>
        <row r="72"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</row>
        <row r="73">
          <cell r="B73" t="str">
            <v>云县</v>
          </cell>
          <cell r="C73" t="str">
            <v>贫困</v>
          </cell>
          <cell r="D73" t="str">
            <v>滇西边境片区</v>
          </cell>
        </row>
        <row r="73">
          <cell r="F73" t="str">
            <v>直过民族</v>
          </cell>
          <cell r="G73">
            <v>1690</v>
          </cell>
          <cell r="H73">
            <v>1690</v>
          </cell>
          <cell r="I73">
            <v>1690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 t="e">
            <v>#REF!</v>
          </cell>
          <cell r="P73">
            <v>9760.4</v>
          </cell>
          <cell r="Q73">
            <v>0</v>
          </cell>
          <cell r="R73">
            <v>0</v>
          </cell>
          <cell r="S73">
            <v>0</v>
          </cell>
          <cell r="T73" t="e">
            <v>#REF!</v>
          </cell>
          <cell r="U73">
            <v>9760.4</v>
          </cell>
          <cell r="V73">
            <v>1648.4</v>
          </cell>
          <cell r="W73">
            <v>1648.4</v>
          </cell>
          <cell r="X73">
            <v>0</v>
          </cell>
          <cell r="Y73">
            <v>0</v>
          </cell>
          <cell r="Z73">
            <v>845</v>
          </cell>
          <cell r="AA73">
            <v>845</v>
          </cell>
          <cell r="AB73">
            <v>0</v>
          </cell>
          <cell r="AC73">
            <v>0</v>
          </cell>
          <cell r="AD73">
            <v>1352</v>
          </cell>
          <cell r="AE73">
            <v>1352</v>
          </cell>
          <cell r="AF73">
            <v>0</v>
          </cell>
          <cell r="AG73">
            <v>0</v>
          </cell>
          <cell r="AH73">
            <v>5915</v>
          </cell>
          <cell r="AI73">
            <v>5915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</row>
        <row r="73"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</row>
        <row r="74">
          <cell r="B74" t="str">
            <v>永德县</v>
          </cell>
          <cell r="C74" t="str">
            <v>贫困</v>
          </cell>
          <cell r="D74" t="str">
            <v>滇西边境片区</v>
          </cell>
        </row>
        <row r="74">
          <cell r="F74" t="str">
            <v>直过民族</v>
          </cell>
          <cell r="G74">
            <v>446</v>
          </cell>
          <cell r="H74">
            <v>446</v>
          </cell>
          <cell r="I74">
            <v>283</v>
          </cell>
          <cell r="J74">
            <v>163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 t="e">
            <v>#REF!</v>
          </cell>
          <cell r="P74">
            <v>1634.43</v>
          </cell>
          <cell r="Q74">
            <v>941.39</v>
          </cell>
          <cell r="R74">
            <v>0</v>
          </cell>
          <cell r="S74">
            <v>0</v>
          </cell>
          <cell r="T74" t="e">
            <v>#REF!</v>
          </cell>
          <cell r="U74">
            <v>2575.82</v>
          </cell>
          <cell r="V74">
            <v>435.02</v>
          </cell>
          <cell r="W74">
            <v>276.03</v>
          </cell>
          <cell r="X74">
            <v>158.99</v>
          </cell>
          <cell r="Y74">
            <v>0</v>
          </cell>
          <cell r="Z74">
            <v>223</v>
          </cell>
          <cell r="AA74">
            <v>141.5</v>
          </cell>
          <cell r="AB74">
            <v>81.5</v>
          </cell>
          <cell r="AC74">
            <v>0</v>
          </cell>
          <cell r="AD74">
            <v>356.8</v>
          </cell>
          <cell r="AE74">
            <v>226.4</v>
          </cell>
          <cell r="AF74">
            <v>130.4</v>
          </cell>
          <cell r="AG74">
            <v>0</v>
          </cell>
          <cell r="AH74">
            <v>1561</v>
          </cell>
          <cell r="AI74">
            <v>990.5</v>
          </cell>
          <cell r="AJ74">
            <v>570.5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</row>
        <row r="74"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</row>
        <row r="75">
          <cell r="B75" t="str">
            <v>镇康县</v>
          </cell>
          <cell r="C75" t="str">
            <v>贫困</v>
          </cell>
          <cell r="D75" t="str">
            <v>滇西边境片区</v>
          </cell>
          <cell r="E75" t="str">
            <v>边境县</v>
          </cell>
          <cell r="F75" t="str">
            <v>直过民族</v>
          </cell>
          <cell r="G75">
            <v>1212</v>
          </cell>
          <cell r="H75">
            <v>1212</v>
          </cell>
          <cell r="I75">
            <v>598</v>
          </cell>
          <cell r="J75">
            <v>614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 t="e">
            <v>#REF!</v>
          </cell>
          <cell r="P75">
            <v>3453.68</v>
          </cell>
          <cell r="Q75">
            <v>3546.09</v>
          </cell>
          <cell r="R75">
            <v>0</v>
          </cell>
          <cell r="S75">
            <v>0</v>
          </cell>
          <cell r="T75" t="e">
            <v>#REF!</v>
          </cell>
          <cell r="U75">
            <v>6999.77</v>
          </cell>
          <cell r="V75">
            <v>1182.17</v>
          </cell>
          <cell r="W75">
            <v>583.28</v>
          </cell>
          <cell r="X75">
            <v>598.89</v>
          </cell>
          <cell r="Y75">
            <v>0</v>
          </cell>
          <cell r="Z75">
            <v>606</v>
          </cell>
          <cell r="AA75">
            <v>299</v>
          </cell>
          <cell r="AB75">
            <v>307</v>
          </cell>
          <cell r="AC75">
            <v>0</v>
          </cell>
          <cell r="AD75">
            <v>969.6</v>
          </cell>
          <cell r="AE75">
            <v>478.4</v>
          </cell>
          <cell r="AF75">
            <v>491.2</v>
          </cell>
          <cell r="AG75">
            <v>0</v>
          </cell>
          <cell r="AH75">
            <v>4242</v>
          </cell>
          <cell r="AI75">
            <v>2093</v>
          </cell>
          <cell r="AJ75">
            <v>2149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</row>
        <row r="75"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</row>
        <row r="76">
          <cell r="B76" t="str">
            <v>双江县</v>
          </cell>
          <cell r="C76" t="str">
            <v>贫困</v>
          </cell>
          <cell r="D76" t="str">
            <v>滇西边境片区</v>
          </cell>
        </row>
        <row r="76">
          <cell r="F76" t="str">
            <v>直过民族</v>
          </cell>
          <cell r="G76">
            <v>3784</v>
          </cell>
          <cell r="H76">
            <v>3784</v>
          </cell>
          <cell r="I76">
            <v>1755</v>
          </cell>
          <cell r="J76">
            <v>2029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 t="e">
            <v>#REF!</v>
          </cell>
          <cell r="P76">
            <v>10135.8</v>
          </cell>
          <cell r="Q76">
            <v>11718.26</v>
          </cell>
          <cell r="R76">
            <v>0</v>
          </cell>
          <cell r="S76">
            <v>0</v>
          </cell>
          <cell r="T76" t="e">
            <v>#REF!</v>
          </cell>
          <cell r="U76">
            <v>21854.06</v>
          </cell>
          <cell r="V76">
            <v>3690.86</v>
          </cell>
          <cell r="W76">
            <v>1711.8</v>
          </cell>
          <cell r="X76">
            <v>1979.06</v>
          </cell>
          <cell r="Y76">
            <v>0</v>
          </cell>
          <cell r="Z76">
            <v>1892</v>
          </cell>
          <cell r="AA76">
            <v>877.5</v>
          </cell>
          <cell r="AB76">
            <v>1014.5</v>
          </cell>
          <cell r="AC76">
            <v>0</v>
          </cell>
          <cell r="AD76">
            <v>3027.2</v>
          </cell>
          <cell r="AE76">
            <v>1404</v>
          </cell>
          <cell r="AF76">
            <v>1623.2</v>
          </cell>
          <cell r="AG76">
            <v>0</v>
          </cell>
          <cell r="AH76">
            <v>13244</v>
          </cell>
          <cell r="AI76">
            <v>6142.5</v>
          </cell>
          <cell r="AJ76">
            <v>7101.5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</row>
        <row r="76"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</row>
        <row r="77">
          <cell r="B77" t="str">
            <v>耿马县</v>
          </cell>
          <cell r="C77" t="str">
            <v>贫困</v>
          </cell>
          <cell r="D77" t="str">
            <v>滇西边境片区</v>
          </cell>
          <cell r="E77" t="str">
            <v>边境县</v>
          </cell>
          <cell r="F77" t="str">
            <v>直过民族</v>
          </cell>
          <cell r="G77">
            <v>4547</v>
          </cell>
          <cell r="H77">
            <v>4547</v>
          </cell>
          <cell r="I77">
            <v>2256</v>
          </cell>
          <cell r="J77">
            <v>2291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 t="e">
            <v>#REF!</v>
          </cell>
          <cell r="P77">
            <v>13029.27</v>
          </cell>
          <cell r="Q77">
            <v>13231.4</v>
          </cell>
          <cell r="R77">
            <v>0</v>
          </cell>
          <cell r="S77">
            <v>0</v>
          </cell>
          <cell r="T77" t="e">
            <v>#REF!</v>
          </cell>
          <cell r="U77">
            <v>26260.67</v>
          </cell>
          <cell r="V77">
            <v>4435.07</v>
          </cell>
          <cell r="W77">
            <v>2200.47</v>
          </cell>
          <cell r="X77">
            <v>2234.6</v>
          </cell>
          <cell r="Y77">
            <v>0</v>
          </cell>
          <cell r="Z77">
            <v>2273.5</v>
          </cell>
          <cell r="AA77">
            <v>1128</v>
          </cell>
          <cell r="AB77">
            <v>1145.5</v>
          </cell>
          <cell r="AC77">
            <v>0</v>
          </cell>
          <cell r="AD77">
            <v>3637.6</v>
          </cell>
          <cell r="AE77">
            <v>1804.8</v>
          </cell>
          <cell r="AF77">
            <v>1832.8</v>
          </cell>
          <cell r="AG77">
            <v>0</v>
          </cell>
          <cell r="AH77">
            <v>15914.5</v>
          </cell>
          <cell r="AI77">
            <v>7896</v>
          </cell>
          <cell r="AJ77">
            <v>8018.5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</row>
        <row r="77"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</row>
        <row r="78">
          <cell r="B78" t="str">
            <v>沧源县</v>
          </cell>
          <cell r="C78" t="str">
            <v>贫困</v>
          </cell>
          <cell r="D78" t="str">
            <v>滇西边境片区</v>
          </cell>
          <cell r="E78" t="str">
            <v>边境县</v>
          </cell>
          <cell r="F78" t="str">
            <v>直过民族</v>
          </cell>
          <cell r="G78">
            <v>1570</v>
          </cell>
          <cell r="H78">
            <v>1538</v>
          </cell>
          <cell r="I78">
            <v>611</v>
          </cell>
          <cell r="J78">
            <v>927</v>
          </cell>
          <cell r="K78">
            <v>0</v>
          </cell>
          <cell r="L78">
            <v>32</v>
          </cell>
          <cell r="M78">
            <v>0</v>
          </cell>
          <cell r="N78">
            <v>32</v>
          </cell>
          <cell r="O78" t="e">
            <v>#REF!</v>
          </cell>
          <cell r="P78">
            <v>3528.76</v>
          </cell>
          <cell r="Q78">
            <v>5353.78</v>
          </cell>
          <cell r="R78">
            <v>0</v>
          </cell>
          <cell r="S78">
            <v>185.6</v>
          </cell>
          <cell r="T78" t="e">
            <v>#REF!</v>
          </cell>
          <cell r="U78">
            <v>8882.54</v>
          </cell>
          <cell r="V78">
            <v>1500.14</v>
          </cell>
          <cell r="W78">
            <v>595.96</v>
          </cell>
          <cell r="X78">
            <v>904.18</v>
          </cell>
          <cell r="Y78">
            <v>0</v>
          </cell>
          <cell r="Z78">
            <v>769</v>
          </cell>
          <cell r="AA78">
            <v>305.5</v>
          </cell>
          <cell r="AB78">
            <v>463.5</v>
          </cell>
          <cell r="AC78">
            <v>0</v>
          </cell>
          <cell r="AD78">
            <v>1230.4</v>
          </cell>
          <cell r="AE78">
            <v>488.8</v>
          </cell>
          <cell r="AF78">
            <v>741.6</v>
          </cell>
          <cell r="AG78">
            <v>0</v>
          </cell>
          <cell r="AH78">
            <v>5383</v>
          </cell>
          <cell r="AI78">
            <v>2138.5</v>
          </cell>
          <cell r="AJ78">
            <v>3244.5</v>
          </cell>
          <cell r="AK78">
            <v>0</v>
          </cell>
          <cell r="AL78">
            <v>0</v>
          </cell>
          <cell r="AM78">
            <v>185.6</v>
          </cell>
          <cell r="AN78">
            <v>25.6</v>
          </cell>
          <cell r="AO78">
            <v>0</v>
          </cell>
          <cell r="AP78">
            <v>25.6</v>
          </cell>
          <cell r="AQ78">
            <v>160</v>
          </cell>
          <cell r="AR78">
            <v>0</v>
          </cell>
          <cell r="AS78">
            <v>160</v>
          </cell>
          <cell r="AT78">
            <v>160</v>
          </cell>
          <cell r="AU78">
            <v>2</v>
          </cell>
        </row>
        <row r="79">
          <cell r="B79" t="str">
            <v>楚雄州</v>
          </cell>
          <cell r="C79" t="str">
            <v>州市</v>
          </cell>
        </row>
        <row r="79">
          <cell r="G79">
            <v>47828</v>
          </cell>
          <cell r="H79">
            <v>47805</v>
          </cell>
          <cell r="I79">
            <v>22458</v>
          </cell>
          <cell r="J79">
            <v>20512</v>
          </cell>
          <cell r="K79">
            <v>4835</v>
          </cell>
          <cell r="L79">
            <v>23</v>
          </cell>
          <cell r="M79">
            <v>8</v>
          </cell>
          <cell r="N79">
            <v>15</v>
          </cell>
          <cell r="O79" t="e">
            <v>#REF!</v>
          </cell>
          <cell r="P79">
            <v>129703.57</v>
          </cell>
          <cell r="Q79">
            <v>118464.71</v>
          </cell>
          <cell r="R79">
            <v>22676.36</v>
          </cell>
          <cell r="S79">
            <v>5381.03</v>
          </cell>
          <cell r="T79" t="e">
            <v>#REF!</v>
          </cell>
          <cell r="U79">
            <v>276092.27</v>
          </cell>
          <cell r="V79">
            <v>46628.27</v>
          </cell>
          <cell r="W79">
            <v>21905.17</v>
          </cell>
          <cell r="X79">
            <v>20007.11</v>
          </cell>
          <cell r="Y79">
            <v>4715.99</v>
          </cell>
          <cell r="Z79">
            <v>23902.5</v>
          </cell>
          <cell r="AA79">
            <v>11229</v>
          </cell>
          <cell r="AB79">
            <v>10256</v>
          </cell>
          <cell r="AC79">
            <v>2417.5</v>
          </cell>
          <cell r="AD79">
            <v>38244</v>
          </cell>
          <cell r="AE79">
            <v>17966.4</v>
          </cell>
          <cell r="AF79">
            <v>16409.6</v>
          </cell>
          <cell r="AG79">
            <v>3868</v>
          </cell>
          <cell r="AH79">
            <v>167317.5</v>
          </cell>
          <cell r="AI79">
            <v>78603</v>
          </cell>
          <cell r="AJ79">
            <v>71792</v>
          </cell>
          <cell r="AK79">
            <v>11668.47</v>
          </cell>
          <cell r="AL79">
            <v>5254.03</v>
          </cell>
          <cell r="AM79">
            <v>133.4</v>
          </cell>
          <cell r="AN79">
            <v>18.4</v>
          </cell>
          <cell r="AO79">
            <v>6.4</v>
          </cell>
          <cell r="AP79">
            <v>12</v>
          </cell>
          <cell r="AQ79">
            <v>115</v>
          </cell>
          <cell r="AR79">
            <v>40</v>
          </cell>
          <cell r="AS79">
            <v>75</v>
          </cell>
          <cell r="AT79">
            <v>17037.5</v>
          </cell>
          <cell r="AU79">
            <v>175</v>
          </cell>
        </row>
        <row r="80">
          <cell r="B80" t="str">
            <v>楚雄市</v>
          </cell>
          <cell r="C80" t="str">
            <v>非贫困县</v>
          </cell>
          <cell r="D80" t="str">
            <v>滇西边境片区</v>
          </cell>
        </row>
        <row r="80">
          <cell r="G80">
            <v>1850</v>
          </cell>
          <cell r="H80">
            <v>1850</v>
          </cell>
          <cell r="I80">
            <v>579</v>
          </cell>
          <cell r="J80">
            <v>1271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 t="e">
            <v>#REF!</v>
          </cell>
          <cell r="P80">
            <v>3343.95</v>
          </cell>
          <cell r="Q80">
            <v>7340.51</v>
          </cell>
          <cell r="R80">
            <v>0</v>
          </cell>
          <cell r="S80">
            <v>0</v>
          </cell>
          <cell r="T80" t="e">
            <v>#REF!</v>
          </cell>
          <cell r="U80">
            <v>10684.46</v>
          </cell>
          <cell r="V80">
            <v>1804.46</v>
          </cell>
          <cell r="W80">
            <v>564.75</v>
          </cell>
          <cell r="X80">
            <v>1239.71</v>
          </cell>
          <cell r="Y80">
            <v>0</v>
          </cell>
          <cell r="Z80">
            <v>925</v>
          </cell>
          <cell r="AA80">
            <v>289.5</v>
          </cell>
          <cell r="AB80">
            <v>635.5</v>
          </cell>
          <cell r="AC80">
            <v>0</v>
          </cell>
          <cell r="AD80">
            <v>1480</v>
          </cell>
          <cell r="AE80">
            <v>463.2</v>
          </cell>
          <cell r="AF80">
            <v>1016.8</v>
          </cell>
          <cell r="AG80">
            <v>0</v>
          </cell>
          <cell r="AH80">
            <v>6475</v>
          </cell>
          <cell r="AI80">
            <v>2026.5</v>
          </cell>
          <cell r="AJ80">
            <v>4448.5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</row>
        <row r="80"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</row>
        <row r="81">
          <cell r="B81" t="str">
            <v>双柏县</v>
          </cell>
          <cell r="C81" t="str">
            <v>贫困</v>
          </cell>
          <cell r="D81" t="str">
            <v>滇西边境片区</v>
          </cell>
        </row>
        <row r="81">
          <cell r="G81">
            <v>5801</v>
          </cell>
          <cell r="H81">
            <v>5801</v>
          </cell>
          <cell r="I81">
            <v>1349</v>
          </cell>
          <cell r="J81">
            <v>4452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 t="e">
            <v>#REF!</v>
          </cell>
          <cell r="P81">
            <v>7790.99</v>
          </cell>
          <cell r="Q81">
            <v>25712.02</v>
          </cell>
          <cell r="R81">
            <v>0</v>
          </cell>
          <cell r="S81">
            <v>0</v>
          </cell>
          <cell r="T81" t="e">
            <v>#REF!</v>
          </cell>
          <cell r="U81">
            <v>33503.01</v>
          </cell>
          <cell r="V81">
            <v>5658.21</v>
          </cell>
          <cell r="W81">
            <v>1315.79</v>
          </cell>
          <cell r="X81">
            <v>4342.42</v>
          </cell>
          <cell r="Y81">
            <v>0</v>
          </cell>
          <cell r="Z81">
            <v>2900.5</v>
          </cell>
          <cell r="AA81">
            <v>674.5</v>
          </cell>
          <cell r="AB81">
            <v>2226</v>
          </cell>
          <cell r="AC81">
            <v>0</v>
          </cell>
          <cell r="AD81">
            <v>4640.8</v>
          </cell>
          <cell r="AE81">
            <v>1079.2</v>
          </cell>
          <cell r="AF81">
            <v>3561.6</v>
          </cell>
          <cell r="AG81">
            <v>0</v>
          </cell>
          <cell r="AH81">
            <v>20303.5</v>
          </cell>
          <cell r="AI81">
            <v>4721.5</v>
          </cell>
          <cell r="AJ81">
            <v>15582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</row>
        <row r="81"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</row>
        <row r="82">
          <cell r="B82" t="str">
            <v>牟定县</v>
          </cell>
          <cell r="C82" t="str">
            <v>贫困</v>
          </cell>
          <cell r="D82" t="str">
            <v>滇西边境片区</v>
          </cell>
        </row>
        <row r="82">
          <cell r="G82">
            <v>2106</v>
          </cell>
          <cell r="H82">
            <v>2106</v>
          </cell>
          <cell r="I82">
            <v>2106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 t="e">
            <v>#REF!</v>
          </cell>
          <cell r="P82">
            <v>12162.96</v>
          </cell>
          <cell r="Q82">
            <v>0</v>
          </cell>
          <cell r="R82">
            <v>0</v>
          </cell>
          <cell r="S82">
            <v>0</v>
          </cell>
          <cell r="T82" t="e">
            <v>#REF!</v>
          </cell>
          <cell r="U82">
            <v>12162.96</v>
          </cell>
          <cell r="V82">
            <v>2054.16</v>
          </cell>
          <cell r="W82">
            <v>2054.16</v>
          </cell>
          <cell r="X82">
            <v>0</v>
          </cell>
          <cell r="Y82">
            <v>0</v>
          </cell>
          <cell r="Z82">
            <v>1053</v>
          </cell>
          <cell r="AA82">
            <v>1053</v>
          </cell>
          <cell r="AB82">
            <v>0</v>
          </cell>
          <cell r="AC82">
            <v>0</v>
          </cell>
          <cell r="AD82">
            <v>1684.8</v>
          </cell>
          <cell r="AE82">
            <v>1684.8</v>
          </cell>
          <cell r="AF82">
            <v>0</v>
          </cell>
          <cell r="AG82">
            <v>0</v>
          </cell>
          <cell r="AH82">
            <v>7371</v>
          </cell>
          <cell r="AI82">
            <v>7371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</row>
        <row r="82"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</row>
        <row r="83">
          <cell r="B83" t="str">
            <v>南华县</v>
          </cell>
          <cell r="C83" t="str">
            <v>贫困</v>
          </cell>
          <cell r="D83" t="str">
            <v>滇西边境片区</v>
          </cell>
        </row>
        <row r="83">
          <cell r="G83">
            <v>5198</v>
          </cell>
          <cell r="H83">
            <v>5198</v>
          </cell>
          <cell r="I83">
            <v>1528</v>
          </cell>
          <cell r="J83">
            <v>3670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 t="e">
            <v>#REF!</v>
          </cell>
          <cell r="P83">
            <v>8824.79</v>
          </cell>
          <cell r="Q83">
            <v>21195.66</v>
          </cell>
          <cell r="R83">
            <v>0</v>
          </cell>
          <cell r="S83">
            <v>0</v>
          </cell>
          <cell r="T83" t="e">
            <v>#REF!</v>
          </cell>
          <cell r="U83">
            <v>30020.45</v>
          </cell>
          <cell r="V83">
            <v>5070.05</v>
          </cell>
          <cell r="W83">
            <v>1490.39</v>
          </cell>
          <cell r="X83">
            <v>3579.66</v>
          </cell>
          <cell r="Y83">
            <v>0</v>
          </cell>
          <cell r="Z83">
            <v>2599</v>
          </cell>
          <cell r="AA83">
            <v>764</v>
          </cell>
          <cell r="AB83">
            <v>1835</v>
          </cell>
          <cell r="AC83">
            <v>0</v>
          </cell>
          <cell r="AD83">
            <v>4158.4</v>
          </cell>
          <cell r="AE83">
            <v>1222.4</v>
          </cell>
          <cell r="AF83">
            <v>2936</v>
          </cell>
          <cell r="AG83">
            <v>0</v>
          </cell>
          <cell r="AH83">
            <v>18193</v>
          </cell>
          <cell r="AI83">
            <v>5348</v>
          </cell>
          <cell r="AJ83">
            <v>12845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</row>
        <row r="83"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</row>
        <row r="84">
          <cell r="B84" t="str">
            <v>姚安县</v>
          </cell>
          <cell r="C84" t="str">
            <v>贫困</v>
          </cell>
          <cell r="D84" t="str">
            <v>滇西边境片区</v>
          </cell>
        </row>
        <row r="84">
          <cell r="G84">
            <v>2771</v>
          </cell>
          <cell r="H84">
            <v>2763</v>
          </cell>
          <cell r="I84">
            <v>777</v>
          </cell>
          <cell r="J84">
            <v>1986</v>
          </cell>
          <cell r="K84">
            <v>0</v>
          </cell>
          <cell r="L84">
            <v>8</v>
          </cell>
          <cell r="M84">
            <v>8</v>
          </cell>
          <cell r="N84">
            <v>0</v>
          </cell>
          <cell r="O84" t="e">
            <v>#REF!</v>
          </cell>
          <cell r="P84">
            <v>4487.47</v>
          </cell>
          <cell r="Q84">
            <v>11469.92</v>
          </cell>
          <cell r="R84">
            <v>6.4</v>
          </cell>
          <cell r="S84">
            <v>40</v>
          </cell>
          <cell r="T84" t="e">
            <v>#REF!</v>
          </cell>
          <cell r="U84">
            <v>15957.39</v>
          </cell>
          <cell r="V84">
            <v>2694.99</v>
          </cell>
          <cell r="W84">
            <v>757.87</v>
          </cell>
          <cell r="X84">
            <v>1937.12</v>
          </cell>
          <cell r="Y84">
            <v>0</v>
          </cell>
          <cell r="Z84">
            <v>1381.5</v>
          </cell>
          <cell r="AA84">
            <v>388.5</v>
          </cell>
          <cell r="AB84">
            <v>993</v>
          </cell>
          <cell r="AC84">
            <v>0</v>
          </cell>
          <cell r="AD84">
            <v>2210.4</v>
          </cell>
          <cell r="AE84">
            <v>621.6</v>
          </cell>
          <cell r="AF84">
            <v>1588.8</v>
          </cell>
          <cell r="AG84">
            <v>0</v>
          </cell>
          <cell r="AH84">
            <v>9670.5</v>
          </cell>
          <cell r="AI84">
            <v>2719.5</v>
          </cell>
          <cell r="AJ84">
            <v>6951</v>
          </cell>
          <cell r="AK84">
            <v>0</v>
          </cell>
          <cell r="AL84">
            <v>0</v>
          </cell>
          <cell r="AM84">
            <v>46.4</v>
          </cell>
          <cell r="AN84">
            <v>6.4</v>
          </cell>
          <cell r="AO84">
            <v>6.4</v>
          </cell>
        </row>
        <row r="84">
          <cell r="AQ84">
            <v>40</v>
          </cell>
          <cell r="AR84">
            <v>40</v>
          </cell>
          <cell r="AS84">
            <v>0</v>
          </cell>
          <cell r="AT84">
            <v>40</v>
          </cell>
          <cell r="AU84">
            <v>0</v>
          </cell>
        </row>
        <row r="85">
          <cell r="B85" t="str">
            <v>大姚县</v>
          </cell>
          <cell r="C85" t="str">
            <v>贫困</v>
          </cell>
          <cell r="D85" t="str">
            <v>滇西边境片区</v>
          </cell>
        </row>
        <row r="85">
          <cell r="F85" t="str">
            <v>直过民族</v>
          </cell>
          <cell r="G85">
            <v>9495</v>
          </cell>
          <cell r="H85">
            <v>9495</v>
          </cell>
          <cell r="I85">
            <v>3536</v>
          </cell>
          <cell r="J85">
            <v>5959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 t="e">
            <v>#REF!</v>
          </cell>
          <cell r="P85">
            <v>20421.76</v>
          </cell>
          <cell r="Q85">
            <v>34415.52</v>
          </cell>
          <cell r="R85">
            <v>0</v>
          </cell>
          <cell r="S85">
            <v>0</v>
          </cell>
          <cell r="T85" t="e">
            <v>#REF!</v>
          </cell>
          <cell r="U85">
            <v>54837.28</v>
          </cell>
          <cell r="V85">
            <v>9261.28</v>
          </cell>
          <cell r="W85">
            <v>3448.96</v>
          </cell>
          <cell r="X85">
            <v>5812.32</v>
          </cell>
          <cell r="Y85">
            <v>0</v>
          </cell>
          <cell r="Z85">
            <v>4747.5</v>
          </cell>
          <cell r="AA85">
            <v>1768</v>
          </cell>
          <cell r="AB85">
            <v>2979.5</v>
          </cell>
          <cell r="AC85">
            <v>0</v>
          </cell>
          <cell r="AD85">
            <v>7596</v>
          </cell>
          <cell r="AE85">
            <v>2828.8</v>
          </cell>
          <cell r="AF85">
            <v>4767.2</v>
          </cell>
          <cell r="AG85">
            <v>0</v>
          </cell>
          <cell r="AH85">
            <v>33232.5</v>
          </cell>
          <cell r="AI85">
            <v>12376</v>
          </cell>
          <cell r="AJ85">
            <v>20856.5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</row>
        <row r="85"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</row>
        <row r="86">
          <cell r="B86" t="str">
            <v>永仁县</v>
          </cell>
          <cell r="C86" t="str">
            <v>贫困</v>
          </cell>
          <cell r="D86" t="str">
            <v>滇西边境片区</v>
          </cell>
        </row>
        <row r="86">
          <cell r="G86">
            <v>2322</v>
          </cell>
          <cell r="H86">
            <v>2322</v>
          </cell>
          <cell r="I86">
            <v>1043</v>
          </cell>
          <cell r="J86">
            <v>1279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 t="e">
            <v>#REF!</v>
          </cell>
          <cell r="P86">
            <v>6023.72</v>
          </cell>
          <cell r="Q86">
            <v>7386.72</v>
          </cell>
          <cell r="R86">
            <v>0</v>
          </cell>
          <cell r="S86">
            <v>0</v>
          </cell>
          <cell r="T86" t="e">
            <v>#REF!</v>
          </cell>
          <cell r="U86">
            <v>13410.44</v>
          </cell>
          <cell r="V86">
            <v>2264.84</v>
          </cell>
          <cell r="W86">
            <v>1017.32</v>
          </cell>
          <cell r="X86">
            <v>1247.52</v>
          </cell>
          <cell r="Y86">
            <v>0</v>
          </cell>
          <cell r="Z86">
            <v>1161</v>
          </cell>
          <cell r="AA86">
            <v>521.5</v>
          </cell>
          <cell r="AB86">
            <v>639.5</v>
          </cell>
          <cell r="AC86">
            <v>0</v>
          </cell>
          <cell r="AD86">
            <v>1857.6</v>
          </cell>
          <cell r="AE86">
            <v>834.4</v>
          </cell>
          <cell r="AF86">
            <v>1023.2</v>
          </cell>
          <cell r="AG86">
            <v>0</v>
          </cell>
          <cell r="AH86">
            <v>8127</v>
          </cell>
          <cell r="AI86">
            <v>3650.5</v>
          </cell>
          <cell r="AJ86">
            <v>4476.5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</row>
        <row r="86"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</row>
        <row r="87">
          <cell r="B87" t="str">
            <v>元谋县</v>
          </cell>
          <cell r="C87" t="str">
            <v>非贫困县</v>
          </cell>
        </row>
        <row r="87">
          <cell r="F87" t="str">
            <v>直过民族</v>
          </cell>
          <cell r="G87">
            <v>3836</v>
          </cell>
          <cell r="H87">
            <v>3827</v>
          </cell>
          <cell r="I87">
            <v>627</v>
          </cell>
          <cell r="J87">
            <v>1409</v>
          </cell>
          <cell r="K87">
            <v>1791</v>
          </cell>
          <cell r="L87">
            <v>9</v>
          </cell>
          <cell r="M87">
            <v>0</v>
          </cell>
          <cell r="N87">
            <v>9</v>
          </cell>
          <cell r="O87" t="e">
            <v>#REF!</v>
          </cell>
          <cell r="P87">
            <v>3621.16</v>
          </cell>
          <cell r="Q87">
            <v>8137.52</v>
          </cell>
          <cell r="R87">
            <v>8397.5</v>
          </cell>
          <cell r="S87">
            <v>1998.42</v>
          </cell>
          <cell r="T87" t="e">
            <v>#REF!</v>
          </cell>
          <cell r="U87">
            <v>22102.4</v>
          </cell>
          <cell r="V87">
            <v>3732.8</v>
          </cell>
          <cell r="W87">
            <v>611.56</v>
          </cell>
          <cell r="X87">
            <v>1374.32</v>
          </cell>
          <cell r="Y87">
            <v>1746.92</v>
          </cell>
          <cell r="Z87">
            <v>1913.5</v>
          </cell>
          <cell r="AA87">
            <v>313.5</v>
          </cell>
          <cell r="AB87">
            <v>704.5</v>
          </cell>
          <cell r="AC87">
            <v>895.5</v>
          </cell>
          <cell r="AD87">
            <v>3061.6</v>
          </cell>
          <cell r="AE87">
            <v>501.6</v>
          </cell>
          <cell r="AF87">
            <v>1127.2</v>
          </cell>
          <cell r="AG87">
            <v>1432.8</v>
          </cell>
          <cell r="AH87">
            <v>13394.5</v>
          </cell>
          <cell r="AI87">
            <v>2194.5</v>
          </cell>
          <cell r="AJ87">
            <v>4931.5</v>
          </cell>
          <cell r="AK87">
            <v>4322.28</v>
          </cell>
          <cell r="AL87">
            <v>1946.22</v>
          </cell>
          <cell r="AM87">
            <v>52.2</v>
          </cell>
          <cell r="AN87">
            <v>7.2</v>
          </cell>
          <cell r="AO87">
            <v>0</v>
          </cell>
          <cell r="AP87">
            <v>7.2</v>
          </cell>
          <cell r="AQ87">
            <v>45</v>
          </cell>
          <cell r="AR87">
            <v>0</v>
          </cell>
          <cell r="AS87">
            <v>45</v>
          </cell>
          <cell r="AT87">
            <v>6313.5</v>
          </cell>
          <cell r="AU87">
            <v>65</v>
          </cell>
        </row>
        <row r="88">
          <cell r="B88" t="str">
            <v>武定县</v>
          </cell>
          <cell r="C88" t="str">
            <v>深度贫困</v>
          </cell>
          <cell r="D88" t="str">
            <v>乌蒙山片区</v>
          </cell>
        </row>
        <row r="88">
          <cell r="F88" t="str">
            <v>直过民族</v>
          </cell>
          <cell r="G88">
            <v>9638</v>
          </cell>
          <cell r="H88">
            <v>9632</v>
          </cell>
          <cell r="I88">
            <v>9632</v>
          </cell>
          <cell r="J88">
            <v>0</v>
          </cell>
          <cell r="K88">
            <v>0</v>
          </cell>
          <cell r="L88">
            <v>6</v>
          </cell>
          <cell r="M88">
            <v>0</v>
          </cell>
          <cell r="N88">
            <v>6</v>
          </cell>
          <cell r="O88" t="e">
            <v>#REF!</v>
          </cell>
          <cell r="P88">
            <v>55628.5</v>
          </cell>
          <cell r="Q88">
            <v>0</v>
          </cell>
          <cell r="R88">
            <v>0</v>
          </cell>
          <cell r="S88">
            <v>34.8</v>
          </cell>
          <cell r="T88" t="e">
            <v>#REF!</v>
          </cell>
          <cell r="U88">
            <v>55628.5</v>
          </cell>
          <cell r="V88">
            <v>9394.9</v>
          </cell>
          <cell r="W88">
            <v>9394.9</v>
          </cell>
          <cell r="X88">
            <v>0</v>
          </cell>
          <cell r="Y88">
            <v>0</v>
          </cell>
          <cell r="Z88">
            <v>4816</v>
          </cell>
          <cell r="AA88">
            <v>4816</v>
          </cell>
          <cell r="AB88">
            <v>0</v>
          </cell>
          <cell r="AC88">
            <v>0</v>
          </cell>
          <cell r="AD88">
            <v>7705.6</v>
          </cell>
          <cell r="AE88">
            <v>7705.6</v>
          </cell>
          <cell r="AF88">
            <v>0</v>
          </cell>
          <cell r="AG88">
            <v>0</v>
          </cell>
          <cell r="AH88">
            <v>33712</v>
          </cell>
          <cell r="AI88">
            <v>33712</v>
          </cell>
          <cell r="AJ88">
            <v>0</v>
          </cell>
          <cell r="AK88">
            <v>0</v>
          </cell>
          <cell r="AL88">
            <v>0</v>
          </cell>
          <cell r="AM88">
            <v>34.8</v>
          </cell>
          <cell r="AN88">
            <v>4.8</v>
          </cell>
          <cell r="AO88">
            <v>0</v>
          </cell>
          <cell r="AP88">
            <v>4.8</v>
          </cell>
          <cell r="AQ88">
            <v>30</v>
          </cell>
          <cell r="AR88">
            <v>0</v>
          </cell>
          <cell r="AS88">
            <v>30</v>
          </cell>
          <cell r="AT88">
            <v>30</v>
          </cell>
          <cell r="AU88">
            <v>0</v>
          </cell>
        </row>
        <row r="89">
          <cell r="B89" t="str">
            <v>禄丰市</v>
          </cell>
          <cell r="C89" t="str">
            <v>非贫困县</v>
          </cell>
        </row>
        <row r="89">
          <cell r="F89" t="str">
            <v>直过民族</v>
          </cell>
          <cell r="G89">
            <v>4811</v>
          </cell>
          <cell r="H89">
            <v>4811</v>
          </cell>
          <cell r="I89">
            <v>1281</v>
          </cell>
          <cell r="J89">
            <v>486</v>
          </cell>
          <cell r="K89">
            <v>3044</v>
          </cell>
          <cell r="L89">
            <v>0</v>
          </cell>
          <cell r="M89">
            <v>0</v>
          </cell>
          <cell r="N89">
            <v>0</v>
          </cell>
          <cell r="O89" t="e">
            <v>#REF!</v>
          </cell>
          <cell r="P89">
            <v>7398.27</v>
          </cell>
          <cell r="Q89">
            <v>2806.84</v>
          </cell>
          <cell r="R89">
            <v>14272.46</v>
          </cell>
          <cell r="S89">
            <v>3307.81</v>
          </cell>
          <cell r="T89" t="e">
            <v>#REF!</v>
          </cell>
          <cell r="U89">
            <v>27785.38</v>
          </cell>
          <cell r="V89">
            <v>4692.58</v>
          </cell>
          <cell r="W89">
            <v>1249.47</v>
          </cell>
          <cell r="X89">
            <v>474.04</v>
          </cell>
          <cell r="Y89">
            <v>2969.07</v>
          </cell>
          <cell r="Z89">
            <v>2405.5</v>
          </cell>
          <cell r="AA89">
            <v>640.5</v>
          </cell>
          <cell r="AB89">
            <v>243</v>
          </cell>
          <cell r="AC89">
            <v>1522</v>
          </cell>
          <cell r="AD89">
            <v>3848.8</v>
          </cell>
          <cell r="AE89">
            <v>1024.8</v>
          </cell>
          <cell r="AF89">
            <v>388.8</v>
          </cell>
          <cell r="AG89">
            <v>2435.2</v>
          </cell>
          <cell r="AH89">
            <v>16838.5</v>
          </cell>
          <cell r="AI89">
            <v>4483.5</v>
          </cell>
          <cell r="AJ89">
            <v>1701</v>
          </cell>
          <cell r="AK89">
            <v>7346.19</v>
          </cell>
          <cell r="AL89">
            <v>3307.81</v>
          </cell>
          <cell r="AM89">
            <v>0</v>
          </cell>
          <cell r="AN89">
            <v>0</v>
          </cell>
          <cell r="AO89">
            <v>0</v>
          </cell>
        </row>
        <row r="89">
          <cell r="AQ89">
            <v>0</v>
          </cell>
          <cell r="AR89">
            <v>0</v>
          </cell>
          <cell r="AS89">
            <v>0</v>
          </cell>
          <cell r="AT89">
            <v>10654</v>
          </cell>
          <cell r="AU89">
            <v>110</v>
          </cell>
        </row>
        <row r="90">
          <cell r="B90" t="str">
            <v>红河州</v>
          </cell>
          <cell r="C90" t="str">
            <v>州市</v>
          </cell>
        </row>
        <row r="90">
          <cell r="G90">
            <v>75806</v>
          </cell>
          <cell r="H90">
            <v>73252</v>
          </cell>
          <cell r="I90">
            <v>32333</v>
          </cell>
          <cell r="J90">
            <v>21615</v>
          </cell>
          <cell r="K90">
            <v>19304</v>
          </cell>
          <cell r="L90">
            <v>2554</v>
          </cell>
          <cell r="M90">
            <v>0</v>
          </cell>
          <cell r="N90">
            <v>2554</v>
          </cell>
          <cell r="O90" t="e">
            <v>#REF!</v>
          </cell>
          <cell r="P90">
            <v>186735.52</v>
          </cell>
          <cell r="Q90">
            <v>124834.92</v>
          </cell>
          <cell r="R90">
            <v>90511.01</v>
          </cell>
          <cell r="S90">
            <v>35790.2</v>
          </cell>
          <cell r="T90" t="e">
            <v>#REF!</v>
          </cell>
          <cell r="U90">
            <v>423058.45</v>
          </cell>
          <cell r="V90">
            <v>71448.85</v>
          </cell>
          <cell r="W90">
            <v>31537.12</v>
          </cell>
          <cell r="X90">
            <v>21082.92</v>
          </cell>
          <cell r="Y90">
            <v>18828.81</v>
          </cell>
          <cell r="Z90">
            <v>36626</v>
          </cell>
          <cell r="AA90">
            <v>16166.5</v>
          </cell>
          <cell r="AB90">
            <v>10807.5</v>
          </cell>
          <cell r="AC90">
            <v>9652</v>
          </cell>
          <cell r="AD90">
            <v>58601.6</v>
          </cell>
          <cell r="AE90">
            <v>25866.4</v>
          </cell>
          <cell r="AF90">
            <v>17292</v>
          </cell>
          <cell r="AG90">
            <v>15443.2</v>
          </cell>
          <cell r="AH90">
            <v>256382</v>
          </cell>
          <cell r="AI90">
            <v>113165.5</v>
          </cell>
          <cell r="AJ90">
            <v>75652.5</v>
          </cell>
          <cell r="AK90">
            <v>46587</v>
          </cell>
          <cell r="AL90">
            <v>20977</v>
          </cell>
          <cell r="AM90">
            <v>14813.2</v>
          </cell>
          <cell r="AN90">
            <v>2043.2</v>
          </cell>
          <cell r="AO90">
            <v>0</v>
          </cell>
          <cell r="AP90">
            <v>2043.2</v>
          </cell>
          <cell r="AQ90">
            <v>12770</v>
          </cell>
          <cell r="AR90">
            <v>0</v>
          </cell>
          <cell r="AS90">
            <v>12770</v>
          </cell>
          <cell r="AT90">
            <v>80334</v>
          </cell>
          <cell r="AU90">
            <v>826</v>
          </cell>
        </row>
        <row r="91">
          <cell r="B91" t="str">
            <v>个旧市</v>
          </cell>
          <cell r="C91" t="str">
            <v>非贫困县</v>
          </cell>
        </row>
        <row r="91">
          <cell r="G91">
            <v>2096</v>
          </cell>
          <cell r="H91">
            <v>2093</v>
          </cell>
          <cell r="I91">
            <v>926</v>
          </cell>
          <cell r="J91">
            <v>182</v>
          </cell>
          <cell r="K91">
            <v>985</v>
          </cell>
          <cell r="L91">
            <v>3</v>
          </cell>
          <cell r="M91">
            <v>0</v>
          </cell>
          <cell r="N91">
            <v>3</v>
          </cell>
          <cell r="O91" t="e">
            <v>#REF!</v>
          </cell>
          <cell r="P91">
            <v>5348.01</v>
          </cell>
          <cell r="Q91">
            <v>1051.12</v>
          </cell>
          <cell r="R91">
            <v>4618.38</v>
          </cell>
          <cell r="S91">
            <v>1087.77</v>
          </cell>
          <cell r="T91" t="e">
            <v>#REF!</v>
          </cell>
          <cell r="U91">
            <v>12087.88</v>
          </cell>
          <cell r="V91">
            <v>2041.48</v>
          </cell>
          <cell r="W91">
            <v>903.21</v>
          </cell>
          <cell r="X91">
            <v>177.52</v>
          </cell>
          <cell r="Y91">
            <v>960.75</v>
          </cell>
          <cell r="Z91">
            <v>1046.5</v>
          </cell>
          <cell r="AA91">
            <v>463</v>
          </cell>
          <cell r="AB91">
            <v>91</v>
          </cell>
          <cell r="AC91">
            <v>492.5</v>
          </cell>
          <cell r="AD91">
            <v>1674.4</v>
          </cell>
          <cell r="AE91">
            <v>740.8</v>
          </cell>
          <cell r="AF91">
            <v>145.6</v>
          </cell>
          <cell r="AG91">
            <v>788</v>
          </cell>
          <cell r="AH91">
            <v>7325.5</v>
          </cell>
          <cell r="AI91">
            <v>3241</v>
          </cell>
          <cell r="AJ91">
            <v>637</v>
          </cell>
          <cell r="AK91">
            <v>2377.13</v>
          </cell>
          <cell r="AL91">
            <v>1070.37</v>
          </cell>
          <cell r="AM91">
            <v>17.4</v>
          </cell>
          <cell r="AN91">
            <v>2.4</v>
          </cell>
          <cell r="AO91">
            <v>0</v>
          </cell>
          <cell r="AP91">
            <v>2.4</v>
          </cell>
          <cell r="AQ91">
            <v>15</v>
          </cell>
          <cell r="AR91">
            <v>0</v>
          </cell>
          <cell r="AS91">
            <v>15</v>
          </cell>
          <cell r="AT91">
            <v>3462.5</v>
          </cell>
          <cell r="AU91">
            <v>36</v>
          </cell>
        </row>
        <row r="92">
          <cell r="B92" t="str">
            <v>开远市</v>
          </cell>
          <cell r="C92" t="str">
            <v>非贫困县</v>
          </cell>
        </row>
        <row r="92">
          <cell r="G92">
            <v>1046</v>
          </cell>
          <cell r="H92">
            <v>1046</v>
          </cell>
          <cell r="I92">
            <v>462</v>
          </cell>
          <cell r="J92">
            <v>584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 t="e">
            <v>#REF!</v>
          </cell>
          <cell r="P92">
            <v>2668.23</v>
          </cell>
          <cell r="Q92">
            <v>3372.82</v>
          </cell>
          <cell r="R92">
            <v>0</v>
          </cell>
          <cell r="S92">
            <v>0</v>
          </cell>
          <cell r="T92" t="e">
            <v>#REF!</v>
          </cell>
          <cell r="U92">
            <v>6041.05</v>
          </cell>
          <cell r="V92">
            <v>1020.25</v>
          </cell>
          <cell r="W92">
            <v>450.63</v>
          </cell>
          <cell r="X92">
            <v>569.62</v>
          </cell>
          <cell r="Y92">
            <v>0</v>
          </cell>
          <cell r="Z92">
            <v>523</v>
          </cell>
          <cell r="AA92">
            <v>231</v>
          </cell>
          <cell r="AB92">
            <v>292</v>
          </cell>
          <cell r="AC92">
            <v>0</v>
          </cell>
          <cell r="AD92">
            <v>836.8</v>
          </cell>
          <cell r="AE92">
            <v>369.6</v>
          </cell>
          <cell r="AF92">
            <v>467.2</v>
          </cell>
          <cell r="AG92">
            <v>0</v>
          </cell>
          <cell r="AH92">
            <v>3661</v>
          </cell>
          <cell r="AI92">
            <v>1617</v>
          </cell>
          <cell r="AJ92">
            <v>2044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</row>
        <row r="92"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</row>
        <row r="93">
          <cell r="B93" t="str">
            <v>蒙自市</v>
          </cell>
          <cell r="C93" t="str">
            <v>非贫困县</v>
          </cell>
        </row>
        <row r="93">
          <cell r="G93">
            <v>2836</v>
          </cell>
          <cell r="H93">
            <v>2719</v>
          </cell>
          <cell r="I93">
            <v>1203</v>
          </cell>
          <cell r="J93">
            <v>815</v>
          </cell>
          <cell r="K93">
            <v>701</v>
          </cell>
          <cell r="L93">
            <v>117</v>
          </cell>
          <cell r="M93">
            <v>0</v>
          </cell>
          <cell r="N93">
            <v>117</v>
          </cell>
          <cell r="O93" t="e">
            <v>#REF!</v>
          </cell>
          <cell r="P93">
            <v>6947.79</v>
          </cell>
          <cell r="Q93">
            <v>4706.94</v>
          </cell>
          <cell r="R93">
            <v>3286.79</v>
          </cell>
          <cell r="S93">
            <v>1440.35</v>
          </cell>
          <cell r="T93" t="e">
            <v>#REF!</v>
          </cell>
          <cell r="U93">
            <v>15703.27</v>
          </cell>
          <cell r="V93">
            <v>2652.07</v>
          </cell>
          <cell r="W93">
            <v>1173.39</v>
          </cell>
          <cell r="X93">
            <v>794.94</v>
          </cell>
          <cell r="Y93">
            <v>683.74</v>
          </cell>
          <cell r="Z93">
            <v>1359.5</v>
          </cell>
          <cell r="AA93">
            <v>601.5</v>
          </cell>
          <cell r="AB93">
            <v>407.5</v>
          </cell>
          <cell r="AC93">
            <v>350.5</v>
          </cell>
          <cell r="AD93">
            <v>2175.2</v>
          </cell>
          <cell r="AE93">
            <v>962.4</v>
          </cell>
          <cell r="AF93">
            <v>652</v>
          </cell>
          <cell r="AG93">
            <v>560.8</v>
          </cell>
          <cell r="AH93">
            <v>9516.5</v>
          </cell>
          <cell r="AI93">
            <v>4210.5</v>
          </cell>
          <cell r="AJ93">
            <v>2852.5</v>
          </cell>
          <cell r="AK93">
            <v>1691.75</v>
          </cell>
          <cell r="AL93">
            <v>761.75</v>
          </cell>
          <cell r="AM93">
            <v>678.6</v>
          </cell>
          <cell r="AN93">
            <v>93.6</v>
          </cell>
          <cell r="AO93">
            <v>0</v>
          </cell>
          <cell r="AP93">
            <v>93.6</v>
          </cell>
          <cell r="AQ93">
            <v>585</v>
          </cell>
          <cell r="AR93">
            <v>0</v>
          </cell>
          <cell r="AS93">
            <v>585</v>
          </cell>
          <cell r="AT93">
            <v>3038.5</v>
          </cell>
          <cell r="AU93">
            <v>31</v>
          </cell>
        </row>
        <row r="94">
          <cell r="B94" t="str">
            <v>屏边县</v>
          </cell>
          <cell r="C94" t="str">
            <v>贫困</v>
          </cell>
          <cell r="D94" t="str">
            <v>滇黔桂石漠化片区</v>
          </cell>
        </row>
        <row r="94">
          <cell r="G94">
            <v>10471</v>
          </cell>
          <cell r="H94">
            <v>10460</v>
          </cell>
          <cell r="I94">
            <v>4625</v>
          </cell>
          <cell r="J94">
            <v>1300</v>
          </cell>
          <cell r="K94">
            <v>4535</v>
          </cell>
          <cell r="L94">
            <v>11</v>
          </cell>
          <cell r="M94">
            <v>0</v>
          </cell>
          <cell r="N94">
            <v>11</v>
          </cell>
          <cell r="O94" t="e">
            <v>#REF!</v>
          </cell>
          <cell r="P94">
            <v>26711.15</v>
          </cell>
          <cell r="Q94">
            <v>7508</v>
          </cell>
          <cell r="R94">
            <v>21263.34</v>
          </cell>
          <cell r="S94">
            <v>4991.83</v>
          </cell>
          <cell r="T94" t="e">
            <v>#REF!</v>
          </cell>
          <cell r="U94">
            <v>60410.52</v>
          </cell>
          <cell r="V94">
            <v>10202.52</v>
          </cell>
          <cell r="W94">
            <v>4511.15</v>
          </cell>
          <cell r="X94">
            <v>1268</v>
          </cell>
          <cell r="Y94">
            <v>4423.37</v>
          </cell>
          <cell r="Z94">
            <v>5230</v>
          </cell>
          <cell r="AA94">
            <v>2312.5</v>
          </cell>
          <cell r="AB94">
            <v>650</v>
          </cell>
          <cell r="AC94">
            <v>2267.5</v>
          </cell>
          <cell r="AD94">
            <v>8368</v>
          </cell>
          <cell r="AE94">
            <v>3700</v>
          </cell>
          <cell r="AF94">
            <v>1040</v>
          </cell>
          <cell r="AG94">
            <v>3628</v>
          </cell>
          <cell r="AH94">
            <v>36610</v>
          </cell>
          <cell r="AI94">
            <v>16187.5</v>
          </cell>
          <cell r="AJ94">
            <v>4550</v>
          </cell>
          <cell r="AK94">
            <v>10944.47</v>
          </cell>
          <cell r="AL94">
            <v>4928.03</v>
          </cell>
          <cell r="AM94">
            <v>63.8</v>
          </cell>
          <cell r="AN94">
            <v>8.8</v>
          </cell>
          <cell r="AO94">
            <v>0</v>
          </cell>
          <cell r="AP94">
            <v>8.8</v>
          </cell>
          <cell r="AQ94">
            <v>55</v>
          </cell>
          <cell r="AR94">
            <v>0</v>
          </cell>
          <cell r="AS94">
            <v>55</v>
          </cell>
          <cell r="AT94">
            <v>15927.5</v>
          </cell>
          <cell r="AU94">
            <v>164</v>
          </cell>
        </row>
        <row r="95">
          <cell r="B95" t="str">
            <v>建水县</v>
          </cell>
          <cell r="C95" t="str">
            <v>非贫困县</v>
          </cell>
        </row>
        <row r="95">
          <cell r="G95">
            <v>1464</v>
          </cell>
          <cell r="H95">
            <v>1464</v>
          </cell>
          <cell r="I95">
            <v>543</v>
          </cell>
          <cell r="J95">
            <v>921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 t="e">
            <v>#REF!</v>
          </cell>
          <cell r="P95">
            <v>3136.03</v>
          </cell>
          <cell r="Q95">
            <v>5319.13</v>
          </cell>
          <cell r="R95">
            <v>0</v>
          </cell>
          <cell r="S95">
            <v>0</v>
          </cell>
          <cell r="T95" t="e">
            <v>#REF!</v>
          </cell>
          <cell r="U95">
            <v>8455.16</v>
          </cell>
          <cell r="V95">
            <v>1427.96</v>
          </cell>
          <cell r="W95">
            <v>529.63</v>
          </cell>
          <cell r="X95">
            <v>898.33</v>
          </cell>
          <cell r="Y95">
            <v>0</v>
          </cell>
          <cell r="Z95">
            <v>732</v>
          </cell>
          <cell r="AA95">
            <v>271.5</v>
          </cell>
          <cell r="AB95">
            <v>460.5</v>
          </cell>
          <cell r="AC95">
            <v>0</v>
          </cell>
          <cell r="AD95">
            <v>1171.2</v>
          </cell>
          <cell r="AE95">
            <v>434.4</v>
          </cell>
          <cell r="AF95">
            <v>736.8</v>
          </cell>
          <cell r="AG95">
            <v>0</v>
          </cell>
          <cell r="AH95">
            <v>5124</v>
          </cell>
          <cell r="AI95">
            <v>1900.5</v>
          </cell>
          <cell r="AJ95">
            <v>3223.5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</row>
        <row r="95"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</row>
        <row r="96">
          <cell r="B96" t="str">
            <v>石屏县</v>
          </cell>
          <cell r="C96" t="str">
            <v>贫困</v>
          </cell>
          <cell r="D96" t="str">
            <v>滇西边境片区</v>
          </cell>
        </row>
        <row r="96">
          <cell r="G96">
            <v>2719</v>
          </cell>
          <cell r="H96">
            <v>2719</v>
          </cell>
          <cell r="I96">
            <v>962</v>
          </cell>
          <cell r="J96">
            <v>1757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 t="e">
            <v>#REF!</v>
          </cell>
          <cell r="P96">
            <v>5555.92</v>
          </cell>
          <cell r="Q96">
            <v>10147.35</v>
          </cell>
          <cell r="R96">
            <v>0</v>
          </cell>
          <cell r="S96">
            <v>0</v>
          </cell>
          <cell r="T96" t="e">
            <v>#REF!</v>
          </cell>
          <cell r="U96">
            <v>15703.27</v>
          </cell>
          <cell r="V96">
            <v>2652.07</v>
          </cell>
          <cell r="W96">
            <v>938.32</v>
          </cell>
          <cell r="X96">
            <v>1713.75</v>
          </cell>
          <cell r="Y96">
            <v>0</v>
          </cell>
          <cell r="Z96">
            <v>1359.5</v>
          </cell>
          <cell r="AA96">
            <v>481</v>
          </cell>
          <cell r="AB96">
            <v>878.5</v>
          </cell>
          <cell r="AC96">
            <v>0</v>
          </cell>
          <cell r="AD96">
            <v>2175.2</v>
          </cell>
          <cell r="AE96">
            <v>769.6</v>
          </cell>
          <cell r="AF96">
            <v>1405.6</v>
          </cell>
          <cell r="AG96">
            <v>0</v>
          </cell>
          <cell r="AH96">
            <v>9516.5</v>
          </cell>
          <cell r="AI96">
            <v>3367</v>
          </cell>
          <cell r="AJ96">
            <v>6149.5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</row>
        <row r="96"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</row>
        <row r="97">
          <cell r="B97" t="str">
            <v>弥勒市</v>
          </cell>
          <cell r="C97" t="str">
            <v>非贫困县</v>
          </cell>
        </row>
        <row r="97">
          <cell r="G97">
            <v>2092</v>
          </cell>
          <cell r="H97">
            <v>2092</v>
          </cell>
          <cell r="I97">
            <v>926</v>
          </cell>
          <cell r="J97">
            <v>1166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 t="e">
            <v>#REF!</v>
          </cell>
          <cell r="P97">
            <v>5348</v>
          </cell>
          <cell r="Q97">
            <v>6734.1</v>
          </cell>
          <cell r="R97">
            <v>0</v>
          </cell>
          <cell r="S97">
            <v>0</v>
          </cell>
          <cell r="T97" t="e">
            <v>#REF!</v>
          </cell>
          <cell r="U97">
            <v>12082.1</v>
          </cell>
          <cell r="V97">
            <v>2040.5</v>
          </cell>
          <cell r="W97">
            <v>903.2</v>
          </cell>
          <cell r="X97">
            <v>1137.3</v>
          </cell>
          <cell r="Y97">
            <v>0</v>
          </cell>
          <cell r="Z97">
            <v>1046</v>
          </cell>
          <cell r="AA97">
            <v>463</v>
          </cell>
          <cell r="AB97">
            <v>583</v>
          </cell>
          <cell r="AC97">
            <v>0</v>
          </cell>
          <cell r="AD97">
            <v>1673.6</v>
          </cell>
          <cell r="AE97">
            <v>740.8</v>
          </cell>
          <cell r="AF97">
            <v>932.8</v>
          </cell>
          <cell r="AG97">
            <v>0</v>
          </cell>
          <cell r="AH97">
            <v>7322</v>
          </cell>
          <cell r="AI97">
            <v>3241</v>
          </cell>
          <cell r="AJ97">
            <v>4081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</row>
        <row r="97"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</row>
        <row r="98">
          <cell r="B98" t="str">
            <v>泸西县</v>
          </cell>
          <cell r="C98" t="str">
            <v>贫困</v>
          </cell>
          <cell r="D98" t="str">
            <v>滇黔桂石漠化片区</v>
          </cell>
        </row>
        <row r="98">
          <cell r="G98">
            <v>2929</v>
          </cell>
          <cell r="H98">
            <v>2929</v>
          </cell>
          <cell r="I98">
            <v>1417</v>
          </cell>
          <cell r="J98">
            <v>1512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 t="e">
            <v>#REF!</v>
          </cell>
          <cell r="P98">
            <v>8183.72</v>
          </cell>
          <cell r="Q98">
            <v>8732.38</v>
          </cell>
          <cell r="R98">
            <v>0</v>
          </cell>
          <cell r="S98">
            <v>0</v>
          </cell>
          <cell r="T98" t="e">
            <v>#REF!</v>
          </cell>
          <cell r="U98">
            <v>16916.1</v>
          </cell>
          <cell r="V98">
            <v>2856.9</v>
          </cell>
          <cell r="W98">
            <v>1382.12</v>
          </cell>
          <cell r="X98">
            <v>1474.78</v>
          </cell>
          <cell r="Y98">
            <v>0</v>
          </cell>
          <cell r="Z98">
            <v>1464.5</v>
          </cell>
          <cell r="AA98">
            <v>708.5</v>
          </cell>
          <cell r="AB98">
            <v>756</v>
          </cell>
          <cell r="AC98">
            <v>0</v>
          </cell>
          <cell r="AD98">
            <v>2343.2</v>
          </cell>
          <cell r="AE98">
            <v>1133.6</v>
          </cell>
          <cell r="AF98">
            <v>1209.6</v>
          </cell>
          <cell r="AG98">
            <v>0</v>
          </cell>
          <cell r="AH98">
            <v>10251.5</v>
          </cell>
          <cell r="AI98">
            <v>4959.5</v>
          </cell>
          <cell r="AJ98">
            <v>5292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</row>
        <row r="98"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</row>
        <row r="99">
          <cell r="B99" t="str">
            <v>元阳县</v>
          </cell>
          <cell r="C99" t="str">
            <v>深度贫困</v>
          </cell>
          <cell r="D99" t="str">
            <v>滇西边境片区</v>
          </cell>
        </row>
        <row r="99">
          <cell r="F99" t="str">
            <v>直过民族</v>
          </cell>
          <cell r="G99">
            <v>10660</v>
          </cell>
          <cell r="H99">
            <v>9414</v>
          </cell>
          <cell r="I99">
            <v>4527</v>
          </cell>
          <cell r="J99">
            <v>4387</v>
          </cell>
          <cell r="K99">
            <v>500</v>
          </cell>
          <cell r="L99">
            <v>1246</v>
          </cell>
          <cell r="M99">
            <v>0</v>
          </cell>
          <cell r="N99">
            <v>1246</v>
          </cell>
          <cell r="O99" t="e">
            <v>#REF!</v>
          </cell>
          <cell r="P99">
            <v>26145.17</v>
          </cell>
          <cell r="Q99">
            <v>25336.61</v>
          </cell>
          <cell r="R99">
            <v>2344.36</v>
          </cell>
          <cell r="S99">
            <v>7770.13</v>
          </cell>
          <cell r="T99" t="e">
            <v>#REF!</v>
          </cell>
          <cell r="U99">
            <v>54369.47</v>
          </cell>
          <cell r="V99">
            <v>9182.27</v>
          </cell>
          <cell r="W99">
            <v>4415.57</v>
          </cell>
          <cell r="X99">
            <v>4279.01</v>
          </cell>
          <cell r="Y99">
            <v>487.69</v>
          </cell>
          <cell r="Z99">
            <v>4707</v>
          </cell>
          <cell r="AA99">
            <v>2263.5</v>
          </cell>
          <cell r="AB99">
            <v>2193.5</v>
          </cell>
          <cell r="AC99">
            <v>250</v>
          </cell>
          <cell r="AD99">
            <v>7531.2</v>
          </cell>
          <cell r="AE99">
            <v>3621.6</v>
          </cell>
          <cell r="AF99">
            <v>3509.6</v>
          </cell>
          <cell r="AG99">
            <v>400</v>
          </cell>
          <cell r="AH99">
            <v>32949</v>
          </cell>
          <cell r="AI99">
            <v>15844.5</v>
          </cell>
          <cell r="AJ99">
            <v>15354.5</v>
          </cell>
          <cell r="AK99">
            <v>1206.67</v>
          </cell>
          <cell r="AL99">
            <v>543.33</v>
          </cell>
          <cell r="AM99">
            <v>7226.8</v>
          </cell>
          <cell r="AN99">
            <v>996.8</v>
          </cell>
          <cell r="AO99">
            <v>0</v>
          </cell>
          <cell r="AP99">
            <v>996.8</v>
          </cell>
          <cell r="AQ99">
            <v>6230</v>
          </cell>
          <cell r="AR99">
            <v>0</v>
          </cell>
          <cell r="AS99">
            <v>6230</v>
          </cell>
          <cell r="AT99">
            <v>7980</v>
          </cell>
          <cell r="AU99">
            <v>82</v>
          </cell>
        </row>
        <row r="100">
          <cell r="B100" t="str">
            <v>红河县</v>
          </cell>
          <cell r="C100" t="str">
            <v>深度贫困</v>
          </cell>
          <cell r="D100" t="str">
            <v>滇西边境片区</v>
          </cell>
        </row>
        <row r="100">
          <cell r="G100">
            <v>12905</v>
          </cell>
          <cell r="H100">
            <v>12566</v>
          </cell>
          <cell r="I100">
            <v>5558</v>
          </cell>
          <cell r="J100">
            <v>1000</v>
          </cell>
          <cell r="K100">
            <v>6008</v>
          </cell>
          <cell r="L100">
            <v>339</v>
          </cell>
          <cell r="M100">
            <v>0</v>
          </cell>
          <cell r="N100">
            <v>339</v>
          </cell>
          <cell r="O100" t="e">
            <v>#REF!</v>
          </cell>
          <cell r="P100">
            <v>32099.59</v>
          </cell>
          <cell r="Q100">
            <v>5775.38</v>
          </cell>
          <cell r="R100">
            <v>28169.82</v>
          </cell>
          <cell r="S100">
            <v>8494.89</v>
          </cell>
          <cell r="T100" t="e">
            <v>#REF!</v>
          </cell>
          <cell r="U100">
            <v>72573.48</v>
          </cell>
          <cell r="V100">
            <v>12256.68</v>
          </cell>
          <cell r="W100">
            <v>5421.19</v>
          </cell>
          <cell r="X100">
            <v>975.38</v>
          </cell>
          <cell r="Y100">
            <v>5860.11</v>
          </cell>
          <cell r="Z100">
            <v>6283</v>
          </cell>
          <cell r="AA100">
            <v>2779</v>
          </cell>
          <cell r="AB100">
            <v>500</v>
          </cell>
          <cell r="AC100">
            <v>3004</v>
          </cell>
          <cell r="AD100">
            <v>10052.8</v>
          </cell>
          <cell r="AE100">
            <v>4446.4</v>
          </cell>
          <cell r="AF100">
            <v>800</v>
          </cell>
          <cell r="AG100">
            <v>4806.4</v>
          </cell>
          <cell r="AH100">
            <v>43981</v>
          </cell>
          <cell r="AI100">
            <v>19453</v>
          </cell>
          <cell r="AJ100">
            <v>3500</v>
          </cell>
          <cell r="AK100">
            <v>14499.31</v>
          </cell>
          <cell r="AL100">
            <v>6528.69</v>
          </cell>
          <cell r="AM100">
            <v>1966.2</v>
          </cell>
          <cell r="AN100">
            <v>271.2</v>
          </cell>
          <cell r="AO100">
            <v>0</v>
          </cell>
          <cell r="AP100">
            <v>271.2</v>
          </cell>
          <cell r="AQ100">
            <v>1695</v>
          </cell>
          <cell r="AR100">
            <v>0</v>
          </cell>
          <cell r="AS100">
            <v>1695</v>
          </cell>
          <cell r="AT100">
            <v>22723</v>
          </cell>
          <cell r="AU100">
            <v>234</v>
          </cell>
        </row>
        <row r="101">
          <cell r="B101" t="str">
            <v>金平县</v>
          </cell>
          <cell r="C101" t="str">
            <v>深度贫困</v>
          </cell>
          <cell r="D101" t="str">
            <v>滇西边境片区</v>
          </cell>
          <cell r="E101" t="str">
            <v>边境县</v>
          </cell>
          <cell r="F101" t="str">
            <v>直过民族</v>
          </cell>
          <cell r="G101">
            <v>12127</v>
          </cell>
          <cell r="H101">
            <v>11516</v>
          </cell>
          <cell r="I101">
            <v>5093</v>
          </cell>
          <cell r="J101">
            <v>3594</v>
          </cell>
          <cell r="K101">
            <v>2829</v>
          </cell>
          <cell r="L101">
            <v>611</v>
          </cell>
          <cell r="M101">
            <v>0</v>
          </cell>
          <cell r="N101">
            <v>611</v>
          </cell>
          <cell r="O101" t="e">
            <v>#REF!</v>
          </cell>
          <cell r="P101">
            <v>29414.04</v>
          </cell>
          <cell r="Q101">
            <v>20756.73</v>
          </cell>
          <cell r="R101">
            <v>13264.38</v>
          </cell>
          <cell r="S101">
            <v>6617.98</v>
          </cell>
          <cell r="T101" t="e">
            <v>#REF!</v>
          </cell>
          <cell r="U101">
            <v>66509.33</v>
          </cell>
          <cell r="V101">
            <v>11232.53</v>
          </cell>
          <cell r="W101">
            <v>4967.64</v>
          </cell>
          <cell r="X101">
            <v>3505.53</v>
          </cell>
          <cell r="Y101">
            <v>2759.36</v>
          </cell>
          <cell r="Z101">
            <v>5758</v>
          </cell>
          <cell r="AA101">
            <v>2546.5</v>
          </cell>
          <cell r="AB101">
            <v>1797</v>
          </cell>
          <cell r="AC101">
            <v>1414.5</v>
          </cell>
          <cell r="AD101">
            <v>9212.8</v>
          </cell>
          <cell r="AE101">
            <v>4074.4</v>
          </cell>
          <cell r="AF101">
            <v>2875.2</v>
          </cell>
          <cell r="AG101">
            <v>2263.2</v>
          </cell>
          <cell r="AH101">
            <v>40306</v>
          </cell>
          <cell r="AI101">
            <v>17825.5</v>
          </cell>
          <cell r="AJ101">
            <v>12579</v>
          </cell>
          <cell r="AK101">
            <v>6827.32</v>
          </cell>
          <cell r="AL101">
            <v>3074.18</v>
          </cell>
          <cell r="AM101">
            <v>3543.8</v>
          </cell>
          <cell r="AN101">
            <v>488.8</v>
          </cell>
          <cell r="AO101">
            <v>0</v>
          </cell>
          <cell r="AP101">
            <v>488.8</v>
          </cell>
          <cell r="AQ101">
            <v>3055</v>
          </cell>
          <cell r="AR101">
            <v>0</v>
          </cell>
          <cell r="AS101">
            <v>3055</v>
          </cell>
          <cell r="AT101">
            <v>12956.5</v>
          </cell>
          <cell r="AU101">
            <v>133</v>
          </cell>
        </row>
        <row r="102">
          <cell r="B102" t="str">
            <v>绿春县</v>
          </cell>
          <cell r="C102" t="str">
            <v>深度贫困</v>
          </cell>
          <cell r="D102" t="str">
            <v>滇西边境片区</v>
          </cell>
          <cell r="E102" t="str">
            <v>边境县</v>
          </cell>
          <cell r="F102" t="str">
            <v>直过民族</v>
          </cell>
          <cell r="G102">
            <v>10686</v>
          </cell>
          <cell r="H102">
            <v>10469</v>
          </cell>
          <cell r="I102">
            <v>4628</v>
          </cell>
          <cell r="J102">
            <v>3093</v>
          </cell>
          <cell r="K102">
            <v>2748</v>
          </cell>
          <cell r="L102">
            <v>217</v>
          </cell>
          <cell r="M102">
            <v>0</v>
          </cell>
          <cell r="N102">
            <v>217</v>
          </cell>
          <cell r="O102" t="e">
            <v>#REF!</v>
          </cell>
          <cell r="P102">
            <v>26728.48</v>
          </cell>
          <cell r="Q102">
            <v>17863.26</v>
          </cell>
          <cell r="R102">
            <v>12884.6</v>
          </cell>
          <cell r="S102">
            <v>4244.76</v>
          </cell>
          <cell r="T102" t="e">
            <v>#REF!</v>
          </cell>
          <cell r="U102">
            <v>60462.5</v>
          </cell>
          <cell r="V102">
            <v>10211.3</v>
          </cell>
          <cell r="W102">
            <v>4514.08</v>
          </cell>
          <cell r="X102">
            <v>3016.86</v>
          </cell>
          <cell r="Y102">
            <v>2680.36</v>
          </cell>
          <cell r="Z102">
            <v>5234.5</v>
          </cell>
          <cell r="AA102">
            <v>2314</v>
          </cell>
          <cell r="AB102">
            <v>1546.5</v>
          </cell>
          <cell r="AC102">
            <v>1374</v>
          </cell>
          <cell r="AD102">
            <v>8375.2</v>
          </cell>
          <cell r="AE102">
            <v>3702.4</v>
          </cell>
          <cell r="AF102">
            <v>2474.4</v>
          </cell>
          <cell r="AG102">
            <v>2198.4</v>
          </cell>
          <cell r="AH102">
            <v>36641.5</v>
          </cell>
          <cell r="AI102">
            <v>16198</v>
          </cell>
          <cell r="AJ102">
            <v>10825.5</v>
          </cell>
          <cell r="AK102">
            <v>6631.84</v>
          </cell>
          <cell r="AL102">
            <v>2986.16</v>
          </cell>
          <cell r="AM102">
            <v>1258.6</v>
          </cell>
          <cell r="AN102">
            <v>173.6</v>
          </cell>
          <cell r="AO102">
            <v>0</v>
          </cell>
          <cell r="AP102">
            <v>173.6</v>
          </cell>
          <cell r="AQ102">
            <v>1085</v>
          </cell>
          <cell r="AR102">
            <v>0</v>
          </cell>
          <cell r="AS102">
            <v>1085</v>
          </cell>
          <cell r="AT102">
            <v>10703</v>
          </cell>
          <cell r="AU102">
            <v>110</v>
          </cell>
        </row>
        <row r="103">
          <cell r="B103" t="str">
            <v>河口县</v>
          </cell>
          <cell r="C103" t="str">
            <v>非贫困县</v>
          </cell>
        </row>
        <row r="103">
          <cell r="E103" t="str">
            <v>边境县</v>
          </cell>
          <cell r="F103" t="str">
            <v>直过民族</v>
          </cell>
          <cell r="G103">
            <v>3775</v>
          </cell>
          <cell r="H103">
            <v>3765</v>
          </cell>
          <cell r="I103">
            <v>1463</v>
          </cell>
          <cell r="J103">
            <v>1304</v>
          </cell>
          <cell r="K103">
            <v>998</v>
          </cell>
          <cell r="L103">
            <v>10</v>
          </cell>
          <cell r="M103">
            <v>0</v>
          </cell>
          <cell r="N103">
            <v>10</v>
          </cell>
          <cell r="O103" t="e">
            <v>#REF!</v>
          </cell>
          <cell r="P103">
            <v>8449.39</v>
          </cell>
          <cell r="Q103">
            <v>7531.1</v>
          </cell>
          <cell r="R103">
            <v>4679.34</v>
          </cell>
          <cell r="S103">
            <v>1142.49</v>
          </cell>
          <cell r="T103" t="e">
            <v>#REF!</v>
          </cell>
          <cell r="U103">
            <v>21744.32</v>
          </cell>
          <cell r="V103">
            <v>3672.32</v>
          </cell>
          <cell r="W103">
            <v>1426.99</v>
          </cell>
          <cell r="X103">
            <v>1271.9</v>
          </cell>
          <cell r="Y103">
            <v>973.43</v>
          </cell>
          <cell r="Z103">
            <v>1882.5</v>
          </cell>
          <cell r="AA103">
            <v>731.5</v>
          </cell>
          <cell r="AB103">
            <v>652</v>
          </cell>
          <cell r="AC103">
            <v>499</v>
          </cell>
          <cell r="AD103">
            <v>3012</v>
          </cell>
          <cell r="AE103">
            <v>1170.4</v>
          </cell>
          <cell r="AF103">
            <v>1043.2</v>
          </cell>
          <cell r="AG103">
            <v>798.4</v>
          </cell>
          <cell r="AH103">
            <v>13177.5</v>
          </cell>
          <cell r="AI103">
            <v>5120.5</v>
          </cell>
          <cell r="AJ103">
            <v>4564</v>
          </cell>
          <cell r="AK103">
            <v>2408.51</v>
          </cell>
          <cell r="AL103">
            <v>1084.49</v>
          </cell>
          <cell r="AM103">
            <v>58</v>
          </cell>
          <cell r="AN103">
            <v>8</v>
          </cell>
          <cell r="AO103">
            <v>0</v>
          </cell>
          <cell r="AP103">
            <v>8</v>
          </cell>
          <cell r="AQ103">
            <v>50</v>
          </cell>
          <cell r="AR103">
            <v>0</v>
          </cell>
          <cell r="AS103">
            <v>50</v>
          </cell>
          <cell r="AT103">
            <v>3543</v>
          </cell>
          <cell r="AU103">
            <v>36</v>
          </cell>
        </row>
        <row r="104">
          <cell r="B104" t="str">
            <v>文山州</v>
          </cell>
          <cell r="C104" t="str">
            <v>州市</v>
          </cell>
        </row>
        <row r="104">
          <cell r="G104">
            <v>37005</v>
          </cell>
          <cell r="H104">
            <v>25053</v>
          </cell>
          <cell r="I104">
            <v>8584</v>
          </cell>
          <cell r="J104">
            <v>15469</v>
          </cell>
          <cell r="K104">
            <v>1000</v>
          </cell>
          <cell r="L104">
            <v>11952</v>
          </cell>
          <cell r="M104">
            <v>1466</v>
          </cell>
          <cell r="N104">
            <v>10486</v>
          </cell>
          <cell r="O104" t="e">
            <v>#REF!</v>
          </cell>
          <cell r="P104">
            <v>49575.9</v>
          </cell>
          <cell r="Q104">
            <v>89339.42</v>
          </cell>
          <cell r="R104">
            <v>5861.52</v>
          </cell>
          <cell r="S104">
            <v>69235.47</v>
          </cell>
          <cell r="T104" t="e">
            <v>#REF!</v>
          </cell>
          <cell r="U104">
            <v>144690.71</v>
          </cell>
          <cell r="V104">
            <v>24436.31</v>
          </cell>
          <cell r="W104">
            <v>8372.7</v>
          </cell>
          <cell r="X104">
            <v>15088.22</v>
          </cell>
          <cell r="Y104">
            <v>975.39</v>
          </cell>
          <cell r="Z104">
            <v>12526.5</v>
          </cell>
          <cell r="AA104">
            <v>4292</v>
          </cell>
          <cell r="AB104">
            <v>7734.5</v>
          </cell>
          <cell r="AC104">
            <v>500</v>
          </cell>
          <cell r="AD104">
            <v>20042.4</v>
          </cell>
          <cell r="AE104">
            <v>6867.2</v>
          </cell>
          <cell r="AF104">
            <v>12375.2</v>
          </cell>
          <cell r="AG104">
            <v>800</v>
          </cell>
          <cell r="AH104">
            <v>87685.5</v>
          </cell>
          <cell r="AI104">
            <v>30044</v>
          </cell>
          <cell r="AJ104">
            <v>54141.5</v>
          </cell>
          <cell r="AK104">
            <v>2413.33</v>
          </cell>
          <cell r="AL104">
            <v>1086.67</v>
          </cell>
          <cell r="AM104">
            <v>69321.6</v>
          </cell>
          <cell r="AN104">
            <v>9561.6</v>
          </cell>
          <cell r="AO104">
            <v>1172.8</v>
          </cell>
          <cell r="AP104">
            <v>8388.8</v>
          </cell>
          <cell r="AQ104">
            <v>59760</v>
          </cell>
          <cell r="AR104">
            <v>7330</v>
          </cell>
          <cell r="AS104">
            <v>52430</v>
          </cell>
          <cell r="AT104">
            <v>63260</v>
          </cell>
          <cell r="AU104">
            <v>651</v>
          </cell>
        </row>
        <row r="105">
          <cell r="B105" t="str">
            <v>文山市</v>
          </cell>
          <cell r="C105" t="str">
            <v>贫困</v>
          </cell>
          <cell r="D105" t="str">
            <v>滇黔桂石漠化片区</v>
          </cell>
        </row>
        <row r="105">
          <cell r="G105">
            <v>4466</v>
          </cell>
          <cell r="H105">
            <v>4315</v>
          </cell>
          <cell r="I105">
            <v>793</v>
          </cell>
          <cell r="J105">
            <v>3522</v>
          </cell>
          <cell r="K105">
            <v>0</v>
          </cell>
          <cell r="L105">
            <v>151</v>
          </cell>
          <cell r="M105">
            <v>0</v>
          </cell>
          <cell r="N105">
            <v>151</v>
          </cell>
          <cell r="O105" t="e">
            <v>#REF!</v>
          </cell>
          <cell r="P105">
            <v>4579.88</v>
          </cell>
          <cell r="Q105">
            <v>20340.9</v>
          </cell>
          <cell r="R105">
            <v>0</v>
          </cell>
          <cell r="S105">
            <v>875.8</v>
          </cell>
          <cell r="T105" t="e">
            <v>#REF!</v>
          </cell>
          <cell r="U105">
            <v>24920.78</v>
          </cell>
          <cell r="V105">
            <v>4208.78</v>
          </cell>
          <cell r="W105">
            <v>773.48</v>
          </cell>
          <cell r="X105">
            <v>3435.3</v>
          </cell>
          <cell r="Y105">
            <v>0</v>
          </cell>
          <cell r="Z105">
            <v>2157.5</v>
          </cell>
          <cell r="AA105">
            <v>396.5</v>
          </cell>
          <cell r="AB105">
            <v>1761</v>
          </cell>
          <cell r="AC105">
            <v>0</v>
          </cell>
          <cell r="AD105">
            <v>3452</v>
          </cell>
          <cell r="AE105">
            <v>634.4</v>
          </cell>
          <cell r="AF105">
            <v>2817.6</v>
          </cell>
          <cell r="AG105">
            <v>0</v>
          </cell>
          <cell r="AH105">
            <v>15102.5</v>
          </cell>
          <cell r="AI105">
            <v>2775.5</v>
          </cell>
          <cell r="AJ105">
            <v>12327</v>
          </cell>
          <cell r="AK105">
            <v>0</v>
          </cell>
          <cell r="AL105">
            <v>0</v>
          </cell>
          <cell r="AM105">
            <v>875.8</v>
          </cell>
          <cell r="AN105">
            <v>120.8</v>
          </cell>
          <cell r="AO105">
            <v>0</v>
          </cell>
          <cell r="AP105">
            <v>120.8</v>
          </cell>
          <cell r="AQ105">
            <v>755</v>
          </cell>
          <cell r="AR105">
            <v>0</v>
          </cell>
          <cell r="AS105">
            <v>755</v>
          </cell>
          <cell r="AT105">
            <v>755</v>
          </cell>
          <cell r="AU105">
            <v>8</v>
          </cell>
        </row>
        <row r="106">
          <cell r="B106" t="str">
            <v>砚山县</v>
          </cell>
          <cell r="C106" t="str">
            <v>贫困</v>
          </cell>
          <cell r="D106" t="str">
            <v>滇黔桂石漠化片区</v>
          </cell>
        </row>
        <row r="106">
          <cell r="G106">
            <v>2491</v>
          </cell>
          <cell r="H106">
            <v>2298</v>
          </cell>
          <cell r="I106">
            <v>1170</v>
          </cell>
          <cell r="J106">
            <v>1128</v>
          </cell>
          <cell r="K106">
            <v>0</v>
          </cell>
          <cell r="L106">
            <v>193</v>
          </cell>
          <cell r="M106">
            <v>193</v>
          </cell>
          <cell r="N106">
            <v>0</v>
          </cell>
          <cell r="O106" t="e">
            <v>#REF!</v>
          </cell>
          <cell r="P106">
            <v>6757.2</v>
          </cell>
          <cell r="Q106">
            <v>6514.63</v>
          </cell>
          <cell r="R106">
            <v>154.4</v>
          </cell>
          <cell r="S106">
            <v>965</v>
          </cell>
          <cell r="T106" t="e">
            <v>#REF!</v>
          </cell>
          <cell r="U106">
            <v>13271.83</v>
          </cell>
          <cell r="V106">
            <v>2241.43</v>
          </cell>
          <cell r="W106">
            <v>1141.2</v>
          </cell>
          <cell r="X106">
            <v>1100.23</v>
          </cell>
          <cell r="Y106">
            <v>0</v>
          </cell>
          <cell r="Z106">
            <v>1149</v>
          </cell>
          <cell r="AA106">
            <v>585</v>
          </cell>
          <cell r="AB106">
            <v>564</v>
          </cell>
          <cell r="AC106">
            <v>0</v>
          </cell>
          <cell r="AD106">
            <v>1838.4</v>
          </cell>
          <cell r="AE106">
            <v>936</v>
          </cell>
          <cell r="AF106">
            <v>902.4</v>
          </cell>
          <cell r="AG106">
            <v>0</v>
          </cell>
          <cell r="AH106">
            <v>8043</v>
          </cell>
          <cell r="AI106">
            <v>4095</v>
          </cell>
          <cell r="AJ106">
            <v>3948</v>
          </cell>
          <cell r="AK106">
            <v>0</v>
          </cell>
          <cell r="AL106">
            <v>0</v>
          </cell>
          <cell r="AM106">
            <v>1119.4</v>
          </cell>
          <cell r="AN106">
            <v>154.4</v>
          </cell>
          <cell r="AO106">
            <v>154.4</v>
          </cell>
        </row>
        <row r="106">
          <cell r="AQ106">
            <v>965</v>
          </cell>
          <cell r="AR106">
            <v>965</v>
          </cell>
          <cell r="AS106">
            <v>0</v>
          </cell>
          <cell r="AT106">
            <v>965</v>
          </cell>
          <cell r="AU106">
            <v>10</v>
          </cell>
        </row>
        <row r="107">
          <cell r="B107" t="str">
            <v>西畴县</v>
          </cell>
          <cell r="C107" t="str">
            <v>贫困</v>
          </cell>
          <cell r="D107" t="str">
            <v>滇黔桂石漠化片区</v>
          </cell>
        </row>
        <row r="107">
          <cell r="G107">
            <v>3630</v>
          </cell>
          <cell r="H107">
            <v>2357</v>
          </cell>
          <cell r="I107">
            <v>868</v>
          </cell>
          <cell r="J107">
            <v>1489</v>
          </cell>
          <cell r="K107">
            <v>0</v>
          </cell>
          <cell r="L107">
            <v>1273</v>
          </cell>
          <cell r="M107">
            <v>1273</v>
          </cell>
          <cell r="N107">
            <v>0</v>
          </cell>
          <cell r="O107" t="e">
            <v>#REF!</v>
          </cell>
          <cell r="P107">
            <v>5013.03</v>
          </cell>
          <cell r="Q107">
            <v>8599.55</v>
          </cell>
          <cell r="R107">
            <v>1018.4</v>
          </cell>
          <cell r="S107">
            <v>6365</v>
          </cell>
          <cell r="T107" t="e">
            <v>#REF!</v>
          </cell>
          <cell r="U107">
            <v>13612.58</v>
          </cell>
          <cell r="V107">
            <v>2298.98</v>
          </cell>
          <cell r="W107">
            <v>846.63</v>
          </cell>
          <cell r="X107">
            <v>1452.35</v>
          </cell>
          <cell r="Y107">
            <v>0</v>
          </cell>
          <cell r="Z107">
            <v>1178.5</v>
          </cell>
          <cell r="AA107">
            <v>434</v>
          </cell>
          <cell r="AB107">
            <v>744.5</v>
          </cell>
          <cell r="AC107">
            <v>0</v>
          </cell>
          <cell r="AD107">
            <v>1885.6</v>
          </cell>
          <cell r="AE107">
            <v>694.4</v>
          </cell>
          <cell r="AF107">
            <v>1191.2</v>
          </cell>
          <cell r="AG107">
            <v>0</v>
          </cell>
          <cell r="AH107">
            <v>8249.5</v>
          </cell>
          <cell r="AI107">
            <v>3038</v>
          </cell>
          <cell r="AJ107">
            <v>5211.5</v>
          </cell>
          <cell r="AK107">
            <v>0</v>
          </cell>
          <cell r="AL107">
            <v>0</v>
          </cell>
          <cell r="AM107">
            <v>7383.4</v>
          </cell>
          <cell r="AN107">
            <v>1018.4</v>
          </cell>
          <cell r="AO107">
            <v>1018.4</v>
          </cell>
        </row>
        <row r="107">
          <cell r="AQ107">
            <v>6365</v>
          </cell>
          <cell r="AR107">
            <v>6365</v>
          </cell>
          <cell r="AS107">
            <v>0</v>
          </cell>
          <cell r="AT107">
            <v>6365</v>
          </cell>
          <cell r="AU107">
            <v>66</v>
          </cell>
        </row>
        <row r="108">
          <cell r="B108" t="str">
            <v>麻栗坡县</v>
          </cell>
          <cell r="C108" t="str">
            <v>贫困</v>
          </cell>
          <cell r="D108" t="str">
            <v>滇黔桂石漠化片区</v>
          </cell>
          <cell r="E108" t="str">
            <v>边境县</v>
          </cell>
        </row>
        <row r="108">
          <cell r="G108">
            <v>3291</v>
          </cell>
          <cell r="H108">
            <v>2761</v>
          </cell>
          <cell r="I108">
            <v>488</v>
          </cell>
          <cell r="J108">
            <v>1273</v>
          </cell>
          <cell r="K108">
            <v>1000</v>
          </cell>
          <cell r="L108">
            <v>530</v>
          </cell>
          <cell r="M108">
            <v>0</v>
          </cell>
          <cell r="N108">
            <v>530</v>
          </cell>
          <cell r="O108" t="e">
            <v>#REF!</v>
          </cell>
          <cell r="P108">
            <v>2818.38</v>
          </cell>
          <cell r="Q108">
            <v>7352.07</v>
          </cell>
          <cell r="R108">
            <v>4688.72</v>
          </cell>
          <cell r="S108">
            <v>4160.67</v>
          </cell>
          <cell r="T108" t="e">
            <v>#REF!</v>
          </cell>
          <cell r="U108">
            <v>15945.84</v>
          </cell>
          <cell r="V108">
            <v>2693.04</v>
          </cell>
          <cell r="W108">
            <v>475.98</v>
          </cell>
          <cell r="X108">
            <v>1241.67</v>
          </cell>
          <cell r="Y108">
            <v>975.39</v>
          </cell>
          <cell r="Z108">
            <v>1380.5</v>
          </cell>
          <cell r="AA108">
            <v>244</v>
          </cell>
          <cell r="AB108">
            <v>636.5</v>
          </cell>
          <cell r="AC108">
            <v>500</v>
          </cell>
          <cell r="AD108">
            <v>2208.8</v>
          </cell>
          <cell r="AE108">
            <v>390.4</v>
          </cell>
          <cell r="AF108">
            <v>1018.4</v>
          </cell>
          <cell r="AG108">
            <v>800</v>
          </cell>
          <cell r="AH108">
            <v>9663.5</v>
          </cell>
          <cell r="AI108">
            <v>1708</v>
          </cell>
          <cell r="AJ108">
            <v>4455.5</v>
          </cell>
          <cell r="AK108">
            <v>2413.33</v>
          </cell>
          <cell r="AL108">
            <v>1086.67</v>
          </cell>
          <cell r="AM108">
            <v>3074</v>
          </cell>
          <cell r="AN108">
            <v>424</v>
          </cell>
          <cell r="AO108">
            <v>0</v>
          </cell>
          <cell r="AP108">
            <v>424</v>
          </cell>
          <cell r="AQ108">
            <v>2650</v>
          </cell>
          <cell r="AR108">
            <v>0</v>
          </cell>
          <cell r="AS108">
            <v>2650</v>
          </cell>
          <cell r="AT108">
            <v>6150</v>
          </cell>
          <cell r="AU108">
            <v>63</v>
          </cell>
        </row>
        <row r="109">
          <cell r="B109" t="str">
            <v>马关县</v>
          </cell>
          <cell r="C109" t="str">
            <v>深度贫困</v>
          </cell>
          <cell r="D109" t="str">
            <v>滇黔桂石漠化片区</v>
          </cell>
          <cell r="E109" t="str">
            <v>边境县</v>
          </cell>
        </row>
        <row r="109">
          <cell r="G109">
            <v>4689</v>
          </cell>
          <cell r="H109">
            <v>2473</v>
          </cell>
          <cell r="I109">
            <v>1404</v>
          </cell>
          <cell r="J109">
            <v>1069</v>
          </cell>
          <cell r="K109">
            <v>0</v>
          </cell>
          <cell r="L109">
            <v>2216</v>
          </cell>
          <cell r="M109">
            <v>0</v>
          </cell>
          <cell r="N109">
            <v>2216</v>
          </cell>
          <cell r="O109" t="e">
            <v>#REF!</v>
          </cell>
          <cell r="P109">
            <v>8108.64</v>
          </cell>
          <cell r="Q109">
            <v>6173.89</v>
          </cell>
          <cell r="R109">
            <v>0</v>
          </cell>
          <cell r="S109">
            <v>12852.8</v>
          </cell>
          <cell r="T109" t="e">
            <v>#REF!</v>
          </cell>
          <cell r="U109">
            <v>14282.53</v>
          </cell>
          <cell r="V109">
            <v>2412.13</v>
          </cell>
          <cell r="W109">
            <v>1369.44</v>
          </cell>
          <cell r="X109">
            <v>1042.69</v>
          </cell>
          <cell r="Y109">
            <v>0</v>
          </cell>
          <cell r="Z109">
            <v>1236.5</v>
          </cell>
          <cell r="AA109">
            <v>702</v>
          </cell>
          <cell r="AB109">
            <v>534.5</v>
          </cell>
          <cell r="AC109">
            <v>0</v>
          </cell>
          <cell r="AD109">
            <v>1978.4</v>
          </cell>
          <cell r="AE109">
            <v>1123.2</v>
          </cell>
          <cell r="AF109">
            <v>855.2</v>
          </cell>
          <cell r="AG109">
            <v>0</v>
          </cell>
          <cell r="AH109">
            <v>8655.5</v>
          </cell>
          <cell r="AI109">
            <v>4914</v>
          </cell>
          <cell r="AJ109">
            <v>3741.5</v>
          </cell>
          <cell r="AK109">
            <v>0</v>
          </cell>
          <cell r="AL109">
            <v>0</v>
          </cell>
          <cell r="AM109">
            <v>12852.8</v>
          </cell>
          <cell r="AN109">
            <v>1772.8</v>
          </cell>
          <cell r="AO109">
            <v>0</v>
          </cell>
          <cell r="AP109">
            <v>1772.8</v>
          </cell>
          <cell r="AQ109">
            <v>11080</v>
          </cell>
          <cell r="AR109">
            <v>0</v>
          </cell>
          <cell r="AS109">
            <v>11080</v>
          </cell>
          <cell r="AT109">
            <v>11080</v>
          </cell>
          <cell r="AU109">
            <v>114</v>
          </cell>
        </row>
        <row r="110">
          <cell r="B110" t="str">
            <v>丘北县</v>
          </cell>
          <cell r="C110" t="str">
            <v>贫困</v>
          </cell>
          <cell r="D110" t="str">
            <v>滇黔桂石漠化片区</v>
          </cell>
        </row>
        <row r="110">
          <cell r="G110">
            <v>3714</v>
          </cell>
          <cell r="H110">
            <v>3045</v>
          </cell>
          <cell r="I110">
            <v>653</v>
          </cell>
          <cell r="J110">
            <v>2392</v>
          </cell>
          <cell r="K110">
            <v>0</v>
          </cell>
          <cell r="L110">
            <v>669</v>
          </cell>
          <cell r="M110">
            <v>0</v>
          </cell>
          <cell r="N110">
            <v>669</v>
          </cell>
          <cell r="O110" t="e">
            <v>#REF!</v>
          </cell>
          <cell r="P110">
            <v>3771.33</v>
          </cell>
          <cell r="Q110">
            <v>13814.72</v>
          </cell>
          <cell r="R110">
            <v>0</v>
          </cell>
          <cell r="S110">
            <v>3880.2</v>
          </cell>
          <cell r="T110" t="e">
            <v>#REF!</v>
          </cell>
          <cell r="U110">
            <v>17586.05</v>
          </cell>
          <cell r="V110">
            <v>2970.05</v>
          </cell>
          <cell r="W110">
            <v>636.93</v>
          </cell>
          <cell r="X110">
            <v>2333.12</v>
          </cell>
          <cell r="Y110">
            <v>0</v>
          </cell>
          <cell r="Z110">
            <v>1522.5</v>
          </cell>
          <cell r="AA110">
            <v>326.5</v>
          </cell>
          <cell r="AB110">
            <v>1196</v>
          </cell>
          <cell r="AC110">
            <v>0</v>
          </cell>
          <cell r="AD110">
            <v>2436</v>
          </cell>
          <cell r="AE110">
            <v>522.4</v>
          </cell>
          <cell r="AF110">
            <v>1913.6</v>
          </cell>
          <cell r="AG110">
            <v>0</v>
          </cell>
          <cell r="AH110">
            <v>10657.5</v>
          </cell>
          <cell r="AI110">
            <v>2285.5</v>
          </cell>
          <cell r="AJ110">
            <v>8372</v>
          </cell>
          <cell r="AK110">
            <v>0</v>
          </cell>
          <cell r="AL110">
            <v>0</v>
          </cell>
          <cell r="AM110">
            <v>3880.2</v>
          </cell>
          <cell r="AN110">
            <v>535.2</v>
          </cell>
          <cell r="AO110">
            <v>0</v>
          </cell>
          <cell r="AP110">
            <v>535.2</v>
          </cell>
          <cell r="AQ110">
            <v>3345</v>
          </cell>
          <cell r="AR110">
            <v>0</v>
          </cell>
          <cell r="AS110">
            <v>3345</v>
          </cell>
          <cell r="AT110">
            <v>3345</v>
          </cell>
          <cell r="AU110">
            <v>34</v>
          </cell>
        </row>
        <row r="111">
          <cell r="B111" t="str">
            <v>广南县</v>
          </cell>
          <cell r="C111" t="str">
            <v>深度贫困</v>
          </cell>
          <cell r="D111" t="str">
            <v>滇黔桂石漠化片区</v>
          </cell>
        </row>
        <row r="111">
          <cell r="G111">
            <v>9715</v>
          </cell>
          <cell r="H111">
            <v>3581</v>
          </cell>
          <cell r="I111">
            <v>2087</v>
          </cell>
          <cell r="J111">
            <v>1494</v>
          </cell>
          <cell r="K111">
            <v>0</v>
          </cell>
          <cell r="L111">
            <v>6134</v>
          </cell>
          <cell r="M111">
            <v>0</v>
          </cell>
          <cell r="N111">
            <v>6134</v>
          </cell>
          <cell r="O111" t="e">
            <v>#REF!</v>
          </cell>
          <cell r="P111">
            <v>12053.23</v>
          </cell>
          <cell r="Q111">
            <v>8628.42</v>
          </cell>
          <cell r="R111">
            <v>0</v>
          </cell>
          <cell r="S111">
            <v>35577.2</v>
          </cell>
          <cell r="T111" t="e">
            <v>#REF!</v>
          </cell>
          <cell r="U111">
            <v>20681.65</v>
          </cell>
          <cell r="V111">
            <v>3492.85</v>
          </cell>
          <cell r="W111">
            <v>2035.63</v>
          </cell>
          <cell r="X111">
            <v>1457.22</v>
          </cell>
          <cell r="Y111">
            <v>0</v>
          </cell>
          <cell r="Z111">
            <v>1790.5</v>
          </cell>
          <cell r="AA111">
            <v>1043.5</v>
          </cell>
          <cell r="AB111">
            <v>747</v>
          </cell>
          <cell r="AC111">
            <v>0</v>
          </cell>
          <cell r="AD111">
            <v>2864.8</v>
          </cell>
          <cell r="AE111">
            <v>1669.6</v>
          </cell>
          <cell r="AF111">
            <v>1195.2</v>
          </cell>
          <cell r="AG111">
            <v>0</v>
          </cell>
          <cell r="AH111">
            <v>12533.5</v>
          </cell>
          <cell r="AI111">
            <v>7304.5</v>
          </cell>
          <cell r="AJ111">
            <v>5229</v>
          </cell>
          <cell r="AK111">
            <v>0</v>
          </cell>
          <cell r="AL111">
            <v>0</v>
          </cell>
          <cell r="AM111">
            <v>35577.2</v>
          </cell>
          <cell r="AN111">
            <v>4907.2</v>
          </cell>
          <cell r="AO111">
            <v>0</v>
          </cell>
          <cell r="AP111">
            <v>4907.2</v>
          </cell>
          <cell r="AQ111">
            <v>30670</v>
          </cell>
          <cell r="AR111">
            <v>0</v>
          </cell>
          <cell r="AS111">
            <v>30670</v>
          </cell>
          <cell r="AT111">
            <v>30670</v>
          </cell>
          <cell r="AU111">
            <v>316</v>
          </cell>
        </row>
        <row r="112">
          <cell r="B112" t="str">
            <v>富宁县</v>
          </cell>
          <cell r="C112" t="str">
            <v>贫困</v>
          </cell>
          <cell r="D112" t="str">
            <v>滇黔桂石漠化片区</v>
          </cell>
          <cell r="E112" t="str">
            <v>边境县</v>
          </cell>
        </row>
        <row r="112">
          <cell r="G112">
            <v>5009</v>
          </cell>
          <cell r="H112">
            <v>4223</v>
          </cell>
          <cell r="I112">
            <v>1121</v>
          </cell>
          <cell r="J112">
            <v>3102</v>
          </cell>
          <cell r="K112">
            <v>0</v>
          </cell>
          <cell r="L112">
            <v>786</v>
          </cell>
          <cell r="M112">
            <v>0</v>
          </cell>
          <cell r="N112">
            <v>786</v>
          </cell>
          <cell r="O112" t="e">
            <v>#REF!</v>
          </cell>
          <cell r="P112">
            <v>6474.21</v>
          </cell>
          <cell r="Q112">
            <v>17915.24</v>
          </cell>
          <cell r="R112">
            <v>0</v>
          </cell>
          <cell r="S112">
            <v>4558.8</v>
          </cell>
          <cell r="T112" t="e">
            <v>#REF!</v>
          </cell>
          <cell r="U112">
            <v>24389.45</v>
          </cell>
          <cell r="V112">
            <v>4119.05</v>
          </cell>
          <cell r="W112">
            <v>1093.41</v>
          </cell>
          <cell r="X112">
            <v>3025.64</v>
          </cell>
          <cell r="Y112">
            <v>0</v>
          </cell>
          <cell r="Z112">
            <v>2111.5</v>
          </cell>
          <cell r="AA112">
            <v>560.5</v>
          </cell>
          <cell r="AB112">
            <v>1551</v>
          </cell>
          <cell r="AC112">
            <v>0</v>
          </cell>
          <cell r="AD112">
            <v>3378.4</v>
          </cell>
          <cell r="AE112">
            <v>896.8</v>
          </cell>
          <cell r="AF112">
            <v>2481.6</v>
          </cell>
          <cell r="AG112">
            <v>0</v>
          </cell>
          <cell r="AH112">
            <v>14780.5</v>
          </cell>
          <cell r="AI112">
            <v>3923.5</v>
          </cell>
          <cell r="AJ112">
            <v>10857</v>
          </cell>
          <cell r="AK112">
            <v>0</v>
          </cell>
          <cell r="AL112">
            <v>0</v>
          </cell>
          <cell r="AM112">
            <v>4558.8</v>
          </cell>
          <cell r="AN112">
            <v>628.8</v>
          </cell>
          <cell r="AO112">
            <v>0</v>
          </cell>
          <cell r="AP112">
            <v>628.8</v>
          </cell>
          <cell r="AQ112">
            <v>3930</v>
          </cell>
          <cell r="AR112">
            <v>0</v>
          </cell>
          <cell r="AS112">
            <v>3930</v>
          </cell>
          <cell r="AT112">
            <v>3930</v>
          </cell>
          <cell r="AU112">
            <v>40</v>
          </cell>
        </row>
        <row r="113">
          <cell r="B113" t="str">
            <v>西双版纳州</v>
          </cell>
          <cell r="C113" t="str">
            <v>州市</v>
          </cell>
        </row>
        <row r="113">
          <cell r="G113">
            <v>753</v>
          </cell>
          <cell r="H113">
            <v>753</v>
          </cell>
          <cell r="I113">
            <v>697</v>
          </cell>
          <cell r="J113">
            <v>56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 t="e">
            <v>#REF!</v>
          </cell>
          <cell r="P113">
            <v>4025.44</v>
          </cell>
          <cell r="Q113">
            <v>323.42</v>
          </cell>
          <cell r="R113">
            <v>0</v>
          </cell>
          <cell r="S113">
            <v>0</v>
          </cell>
          <cell r="T113" t="e">
            <v>#REF!</v>
          </cell>
          <cell r="U113">
            <v>4348.86</v>
          </cell>
          <cell r="V113">
            <v>734.46</v>
          </cell>
          <cell r="W113">
            <v>679.84</v>
          </cell>
          <cell r="X113">
            <v>54.62</v>
          </cell>
          <cell r="Y113">
            <v>0</v>
          </cell>
          <cell r="Z113">
            <v>376.5</v>
          </cell>
          <cell r="AA113">
            <v>348.5</v>
          </cell>
          <cell r="AB113">
            <v>28</v>
          </cell>
          <cell r="AC113">
            <v>0</v>
          </cell>
          <cell r="AD113">
            <v>602.4</v>
          </cell>
          <cell r="AE113">
            <v>557.6</v>
          </cell>
          <cell r="AF113">
            <v>44.8</v>
          </cell>
          <cell r="AG113">
            <v>0</v>
          </cell>
          <cell r="AH113">
            <v>2635.5</v>
          </cell>
          <cell r="AI113">
            <v>2439.5</v>
          </cell>
          <cell r="AJ113">
            <v>196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</row>
        <row r="114">
          <cell r="B114" t="str">
            <v>景洪市</v>
          </cell>
          <cell r="C114" t="str">
            <v>非贫困县</v>
          </cell>
        </row>
        <row r="114">
          <cell r="E114" t="str">
            <v>边境县</v>
          </cell>
          <cell r="F114" t="str">
            <v>直过民族</v>
          </cell>
          <cell r="G114">
            <v>173</v>
          </cell>
          <cell r="H114">
            <v>173</v>
          </cell>
          <cell r="I114">
            <v>137</v>
          </cell>
          <cell r="J114">
            <v>36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 t="e">
            <v>#REF!</v>
          </cell>
          <cell r="P114">
            <v>791.23</v>
          </cell>
          <cell r="Q114">
            <v>207.91</v>
          </cell>
          <cell r="R114">
            <v>0</v>
          </cell>
          <cell r="S114">
            <v>0</v>
          </cell>
          <cell r="T114" t="e">
            <v>#REF!</v>
          </cell>
          <cell r="U114">
            <v>999.14</v>
          </cell>
          <cell r="V114">
            <v>168.74</v>
          </cell>
          <cell r="W114">
            <v>133.63</v>
          </cell>
          <cell r="X114">
            <v>35.11</v>
          </cell>
          <cell r="Y114">
            <v>0</v>
          </cell>
          <cell r="Z114">
            <v>86.5</v>
          </cell>
          <cell r="AA114">
            <v>68.5</v>
          </cell>
          <cell r="AB114">
            <v>18</v>
          </cell>
          <cell r="AC114">
            <v>0</v>
          </cell>
          <cell r="AD114">
            <v>138.4</v>
          </cell>
          <cell r="AE114">
            <v>109.6</v>
          </cell>
          <cell r="AF114">
            <v>28.8</v>
          </cell>
          <cell r="AG114">
            <v>0</v>
          </cell>
          <cell r="AH114">
            <v>605.5</v>
          </cell>
          <cell r="AI114">
            <v>479.5</v>
          </cell>
          <cell r="AJ114">
            <v>126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</row>
        <row r="114"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</row>
        <row r="115">
          <cell r="B115" t="str">
            <v>勐海县</v>
          </cell>
          <cell r="C115" t="str">
            <v>贫困</v>
          </cell>
          <cell r="D115" t="str">
            <v>滇西边境片区</v>
          </cell>
          <cell r="E115" t="str">
            <v>边境县</v>
          </cell>
          <cell r="F115" t="str">
            <v>直过民族</v>
          </cell>
          <cell r="G115">
            <v>459</v>
          </cell>
          <cell r="H115">
            <v>459</v>
          </cell>
          <cell r="I115">
            <v>459</v>
          </cell>
          <cell r="J115">
            <v>0</v>
          </cell>
          <cell r="K115">
            <v>0</v>
          </cell>
          <cell r="L115">
            <v>0</v>
          </cell>
        </row>
        <row r="115">
          <cell r="N115">
            <v>0</v>
          </cell>
          <cell r="O115" t="e">
            <v>#REF!</v>
          </cell>
          <cell r="P115">
            <v>2650.9</v>
          </cell>
          <cell r="Q115">
            <v>0</v>
          </cell>
          <cell r="R115">
            <v>0</v>
          </cell>
          <cell r="S115">
            <v>0</v>
          </cell>
          <cell r="T115" t="e">
            <v>#REF!</v>
          </cell>
          <cell r="U115">
            <v>2650.9</v>
          </cell>
          <cell r="V115">
            <v>447.7</v>
          </cell>
          <cell r="W115">
            <v>447.7</v>
          </cell>
          <cell r="X115">
            <v>0</v>
          </cell>
          <cell r="Y115">
            <v>0</v>
          </cell>
          <cell r="Z115">
            <v>229.5</v>
          </cell>
          <cell r="AA115">
            <v>229.5</v>
          </cell>
          <cell r="AB115">
            <v>0</v>
          </cell>
          <cell r="AC115">
            <v>0</v>
          </cell>
          <cell r="AD115">
            <v>367.2</v>
          </cell>
          <cell r="AE115">
            <v>367.2</v>
          </cell>
          <cell r="AF115">
            <v>0</v>
          </cell>
          <cell r="AG115">
            <v>0</v>
          </cell>
          <cell r="AH115">
            <v>1606.5</v>
          </cell>
          <cell r="AI115">
            <v>1606.5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</row>
        <row r="115"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</row>
        <row r="116">
          <cell r="B116" t="str">
            <v>勐腊县</v>
          </cell>
          <cell r="C116" t="str">
            <v>贫困</v>
          </cell>
          <cell r="D116" t="str">
            <v>滇西边境片区</v>
          </cell>
          <cell r="E116" t="str">
            <v>边境县</v>
          </cell>
          <cell r="F116" t="str">
            <v>直过民族</v>
          </cell>
          <cell r="G116">
            <v>121</v>
          </cell>
          <cell r="H116">
            <v>121</v>
          </cell>
          <cell r="I116">
            <v>101</v>
          </cell>
          <cell r="J116">
            <v>20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 t="e">
            <v>#REF!</v>
          </cell>
          <cell r="P116">
            <v>583.31</v>
          </cell>
          <cell r="Q116">
            <v>115.51</v>
          </cell>
          <cell r="R116">
            <v>0</v>
          </cell>
          <cell r="S116">
            <v>0</v>
          </cell>
          <cell r="T116" t="e">
            <v>#REF!</v>
          </cell>
          <cell r="U116">
            <v>698.82</v>
          </cell>
          <cell r="V116">
            <v>118.02</v>
          </cell>
          <cell r="W116">
            <v>98.51</v>
          </cell>
          <cell r="X116">
            <v>19.51</v>
          </cell>
          <cell r="Y116">
            <v>0</v>
          </cell>
          <cell r="Z116">
            <v>60.5</v>
          </cell>
          <cell r="AA116">
            <v>50.5</v>
          </cell>
          <cell r="AB116">
            <v>10</v>
          </cell>
          <cell r="AC116">
            <v>0</v>
          </cell>
          <cell r="AD116">
            <v>96.8</v>
          </cell>
          <cell r="AE116">
            <v>80.8</v>
          </cell>
          <cell r="AF116">
            <v>16</v>
          </cell>
          <cell r="AG116">
            <v>0</v>
          </cell>
          <cell r="AH116">
            <v>423.5</v>
          </cell>
          <cell r="AI116">
            <v>353.5</v>
          </cell>
          <cell r="AJ116">
            <v>70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</row>
        <row r="116"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</row>
        <row r="117">
          <cell r="B117" t="str">
            <v>大理州</v>
          </cell>
          <cell r="C117" t="str">
            <v>州市</v>
          </cell>
        </row>
        <row r="117">
          <cell r="G117">
            <v>17911</v>
          </cell>
          <cell r="H117">
            <v>14872</v>
          </cell>
          <cell r="I117">
            <v>12080</v>
          </cell>
          <cell r="J117">
            <v>2792</v>
          </cell>
          <cell r="K117">
            <v>0</v>
          </cell>
          <cell r="L117">
            <v>3039</v>
          </cell>
          <cell r="M117">
            <v>0</v>
          </cell>
          <cell r="N117">
            <v>3039</v>
          </cell>
          <cell r="O117" t="e">
            <v>#REF!</v>
          </cell>
          <cell r="P117">
            <v>69766.64</v>
          </cell>
          <cell r="Q117">
            <v>16124.87</v>
          </cell>
          <cell r="R117">
            <v>0</v>
          </cell>
          <cell r="S117">
            <v>17626.2</v>
          </cell>
          <cell r="T117" t="e">
            <v>#REF!</v>
          </cell>
          <cell r="U117">
            <v>85891.51</v>
          </cell>
          <cell r="V117">
            <v>14505.91</v>
          </cell>
          <cell r="W117">
            <v>11782.64</v>
          </cell>
          <cell r="X117">
            <v>2723.27</v>
          </cell>
          <cell r="Y117">
            <v>0</v>
          </cell>
          <cell r="Z117">
            <v>7436</v>
          </cell>
          <cell r="AA117">
            <v>6040</v>
          </cell>
          <cell r="AB117">
            <v>1396</v>
          </cell>
          <cell r="AC117">
            <v>0</v>
          </cell>
          <cell r="AD117">
            <v>11897.6</v>
          </cell>
          <cell r="AE117">
            <v>9664</v>
          </cell>
          <cell r="AF117">
            <v>2233.6</v>
          </cell>
          <cell r="AG117">
            <v>0</v>
          </cell>
          <cell r="AH117">
            <v>52052</v>
          </cell>
          <cell r="AI117">
            <v>42280</v>
          </cell>
          <cell r="AJ117">
            <v>9772</v>
          </cell>
          <cell r="AK117">
            <v>0</v>
          </cell>
          <cell r="AL117">
            <v>0</v>
          </cell>
          <cell r="AM117">
            <v>17626.2</v>
          </cell>
          <cell r="AN117">
            <v>2431.2</v>
          </cell>
          <cell r="AO117">
            <v>0</v>
          </cell>
          <cell r="AP117">
            <v>2431.2</v>
          </cell>
          <cell r="AQ117">
            <v>15195</v>
          </cell>
          <cell r="AR117">
            <v>0</v>
          </cell>
          <cell r="AS117">
            <v>15195</v>
          </cell>
          <cell r="AT117">
            <v>15195</v>
          </cell>
          <cell r="AU117">
            <v>156</v>
          </cell>
        </row>
        <row r="118">
          <cell r="B118" t="str">
            <v>大理市</v>
          </cell>
          <cell r="C118" t="str">
            <v>非贫困县</v>
          </cell>
          <cell r="D118" t="str">
            <v>滇西边境片区</v>
          </cell>
        </row>
        <row r="118">
          <cell r="G118">
            <v>153</v>
          </cell>
          <cell r="H118">
            <v>153</v>
          </cell>
          <cell r="I118">
            <v>153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 t="e">
            <v>#REF!</v>
          </cell>
          <cell r="P118">
            <v>883.63</v>
          </cell>
          <cell r="Q118">
            <v>0</v>
          </cell>
          <cell r="R118">
            <v>0</v>
          </cell>
          <cell r="S118">
            <v>0</v>
          </cell>
          <cell r="T118" t="e">
            <v>#REF!</v>
          </cell>
          <cell r="U118">
            <v>883.63</v>
          </cell>
          <cell r="V118">
            <v>149.23</v>
          </cell>
          <cell r="W118">
            <v>149.23</v>
          </cell>
          <cell r="X118">
            <v>0</v>
          </cell>
          <cell r="Y118">
            <v>0</v>
          </cell>
          <cell r="Z118">
            <v>76.5</v>
          </cell>
          <cell r="AA118">
            <v>76.5</v>
          </cell>
          <cell r="AB118">
            <v>0</v>
          </cell>
          <cell r="AC118">
            <v>0</v>
          </cell>
          <cell r="AD118">
            <v>122.4</v>
          </cell>
          <cell r="AE118">
            <v>122.4</v>
          </cell>
          <cell r="AF118">
            <v>0</v>
          </cell>
          <cell r="AG118">
            <v>0</v>
          </cell>
          <cell r="AH118">
            <v>535.5</v>
          </cell>
          <cell r="AI118">
            <v>535.5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</row>
        <row r="118"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</row>
        <row r="119">
          <cell r="B119" t="str">
            <v>漾濞县</v>
          </cell>
          <cell r="C119" t="str">
            <v>贫困</v>
          </cell>
          <cell r="D119" t="str">
            <v>滇西边境片区</v>
          </cell>
        </row>
        <row r="119">
          <cell r="F119" t="str">
            <v>直过民族</v>
          </cell>
          <cell r="G119">
            <v>1058</v>
          </cell>
          <cell r="H119">
            <v>1058</v>
          </cell>
          <cell r="I119">
            <v>679</v>
          </cell>
          <cell r="J119">
            <v>379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 t="e">
            <v>#REF!</v>
          </cell>
          <cell r="P119">
            <v>3921.49</v>
          </cell>
          <cell r="Q119">
            <v>2188.87</v>
          </cell>
          <cell r="R119">
            <v>0</v>
          </cell>
          <cell r="S119">
            <v>0</v>
          </cell>
          <cell r="T119" t="e">
            <v>#REF!</v>
          </cell>
          <cell r="U119">
            <v>6110.36</v>
          </cell>
          <cell r="V119">
            <v>1031.96</v>
          </cell>
          <cell r="W119">
            <v>662.29</v>
          </cell>
          <cell r="X119">
            <v>369.67</v>
          </cell>
          <cell r="Y119">
            <v>0</v>
          </cell>
          <cell r="Z119">
            <v>529</v>
          </cell>
          <cell r="AA119">
            <v>339.5</v>
          </cell>
          <cell r="AB119">
            <v>189.5</v>
          </cell>
          <cell r="AC119">
            <v>0</v>
          </cell>
          <cell r="AD119">
            <v>846.4</v>
          </cell>
          <cell r="AE119">
            <v>543.2</v>
          </cell>
          <cell r="AF119">
            <v>303.2</v>
          </cell>
          <cell r="AG119">
            <v>0</v>
          </cell>
          <cell r="AH119">
            <v>3703</v>
          </cell>
          <cell r="AI119">
            <v>2376.5</v>
          </cell>
          <cell r="AJ119">
            <v>1326.5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</row>
        <row r="119"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</row>
        <row r="120">
          <cell r="B120" t="str">
            <v>祥云县</v>
          </cell>
          <cell r="C120" t="str">
            <v>贫困</v>
          </cell>
          <cell r="D120" t="str">
            <v>滇西边境片区</v>
          </cell>
        </row>
        <row r="120">
          <cell r="F120" t="str">
            <v>直过民族</v>
          </cell>
          <cell r="G120">
            <v>820</v>
          </cell>
          <cell r="H120">
            <v>820</v>
          </cell>
          <cell r="I120">
            <v>820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 t="e">
            <v>#REF!</v>
          </cell>
          <cell r="P120">
            <v>4735.82</v>
          </cell>
          <cell r="Q120">
            <v>0</v>
          </cell>
          <cell r="R120">
            <v>0</v>
          </cell>
          <cell r="S120">
            <v>0</v>
          </cell>
          <cell r="T120" t="e">
            <v>#REF!</v>
          </cell>
          <cell r="U120">
            <v>4735.82</v>
          </cell>
          <cell r="V120">
            <v>799.82</v>
          </cell>
          <cell r="W120">
            <v>799.82</v>
          </cell>
          <cell r="X120">
            <v>0</v>
          </cell>
          <cell r="Y120">
            <v>0</v>
          </cell>
          <cell r="Z120">
            <v>410</v>
          </cell>
          <cell r="AA120">
            <v>410</v>
          </cell>
          <cell r="AB120">
            <v>0</v>
          </cell>
          <cell r="AC120">
            <v>0</v>
          </cell>
          <cell r="AD120">
            <v>656</v>
          </cell>
          <cell r="AE120">
            <v>656</v>
          </cell>
          <cell r="AF120">
            <v>0</v>
          </cell>
          <cell r="AG120">
            <v>0</v>
          </cell>
          <cell r="AH120">
            <v>2870</v>
          </cell>
          <cell r="AI120">
            <v>2870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</row>
        <row r="120"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</row>
        <row r="121">
          <cell r="B121" t="str">
            <v>宾川县</v>
          </cell>
          <cell r="C121" t="str">
            <v>贫困</v>
          </cell>
          <cell r="D121" t="str">
            <v>滇西边境片区</v>
          </cell>
        </row>
        <row r="121">
          <cell r="F121" t="str">
            <v>直过民族</v>
          </cell>
          <cell r="G121">
            <v>1427</v>
          </cell>
          <cell r="H121">
            <v>1427</v>
          </cell>
          <cell r="I121">
            <v>1427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 t="e">
            <v>#REF!</v>
          </cell>
          <cell r="P121">
            <v>8241.47</v>
          </cell>
          <cell r="Q121">
            <v>0</v>
          </cell>
          <cell r="R121">
            <v>0</v>
          </cell>
          <cell r="S121">
            <v>0</v>
          </cell>
          <cell r="T121" t="e">
            <v>#REF!</v>
          </cell>
          <cell r="U121">
            <v>8241.47</v>
          </cell>
          <cell r="V121">
            <v>1391.87</v>
          </cell>
          <cell r="W121">
            <v>1391.87</v>
          </cell>
          <cell r="X121">
            <v>0</v>
          </cell>
          <cell r="Y121">
            <v>0</v>
          </cell>
          <cell r="Z121">
            <v>713.5</v>
          </cell>
          <cell r="AA121">
            <v>713.5</v>
          </cell>
          <cell r="AB121">
            <v>0</v>
          </cell>
          <cell r="AC121">
            <v>0</v>
          </cell>
          <cell r="AD121">
            <v>1141.6</v>
          </cell>
          <cell r="AE121">
            <v>1141.6</v>
          </cell>
          <cell r="AF121">
            <v>0</v>
          </cell>
          <cell r="AG121">
            <v>0</v>
          </cell>
          <cell r="AH121">
            <v>4994.5</v>
          </cell>
          <cell r="AI121">
            <v>4994.5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</row>
        <row r="121"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</row>
        <row r="122">
          <cell r="B122" t="str">
            <v>弥渡县</v>
          </cell>
          <cell r="C122" t="str">
            <v>贫困</v>
          </cell>
          <cell r="D122" t="str">
            <v>滇西边境片区</v>
          </cell>
        </row>
        <row r="122">
          <cell r="G122">
            <v>1481</v>
          </cell>
          <cell r="H122">
            <v>1481</v>
          </cell>
          <cell r="I122">
            <v>1481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 t="e">
            <v>#REF!</v>
          </cell>
          <cell r="P122">
            <v>8553.34</v>
          </cell>
          <cell r="Q122">
            <v>0</v>
          </cell>
          <cell r="R122">
            <v>0</v>
          </cell>
          <cell r="S122">
            <v>0</v>
          </cell>
          <cell r="T122" t="e">
            <v>#REF!</v>
          </cell>
          <cell r="U122">
            <v>8553.34</v>
          </cell>
          <cell r="V122">
            <v>1444.54</v>
          </cell>
          <cell r="W122">
            <v>1444.54</v>
          </cell>
          <cell r="X122">
            <v>0</v>
          </cell>
          <cell r="Y122">
            <v>0</v>
          </cell>
          <cell r="Z122">
            <v>740.5</v>
          </cell>
          <cell r="AA122">
            <v>740.5</v>
          </cell>
          <cell r="AB122">
            <v>0</v>
          </cell>
          <cell r="AC122">
            <v>0</v>
          </cell>
          <cell r="AD122">
            <v>1184.8</v>
          </cell>
          <cell r="AE122">
            <v>1184.8</v>
          </cell>
          <cell r="AF122">
            <v>0</v>
          </cell>
          <cell r="AG122">
            <v>0</v>
          </cell>
          <cell r="AH122">
            <v>5183.5</v>
          </cell>
          <cell r="AI122">
            <v>5183.5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</row>
        <row r="122"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</row>
        <row r="123">
          <cell r="B123" t="str">
            <v>南涧县</v>
          </cell>
          <cell r="C123" t="str">
            <v>贫困</v>
          </cell>
          <cell r="D123" t="str">
            <v>滇西边境片区</v>
          </cell>
        </row>
        <row r="123">
          <cell r="G123">
            <v>1813</v>
          </cell>
          <cell r="H123">
            <v>1813</v>
          </cell>
          <cell r="I123">
            <v>713</v>
          </cell>
          <cell r="J123">
            <v>1100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 t="e">
            <v>#REF!</v>
          </cell>
          <cell r="P123">
            <v>4117.85</v>
          </cell>
          <cell r="Q123">
            <v>6352.92</v>
          </cell>
          <cell r="R123">
            <v>0</v>
          </cell>
          <cell r="S123">
            <v>0</v>
          </cell>
          <cell r="T123" t="e">
            <v>#REF!</v>
          </cell>
          <cell r="U123">
            <v>10470.77</v>
          </cell>
          <cell r="V123">
            <v>1768.37</v>
          </cell>
          <cell r="W123">
            <v>695.45</v>
          </cell>
          <cell r="X123">
            <v>1072.92</v>
          </cell>
          <cell r="Y123">
            <v>0</v>
          </cell>
          <cell r="Z123">
            <v>906.5</v>
          </cell>
          <cell r="AA123">
            <v>356.5</v>
          </cell>
          <cell r="AB123">
            <v>550</v>
          </cell>
          <cell r="AC123">
            <v>0</v>
          </cell>
          <cell r="AD123">
            <v>1450.4</v>
          </cell>
          <cell r="AE123">
            <v>570.4</v>
          </cell>
          <cell r="AF123">
            <v>880</v>
          </cell>
          <cell r="AG123">
            <v>0</v>
          </cell>
          <cell r="AH123">
            <v>6345.5</v>
          </cell>
          <cell r="AI123">
            <v>2495.5</v>
          </cell>
          <cell r="AJ123">
            <v>3850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</row>
        <row r="123"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</row>
        <row r="124">
          <cell r="B124" t="str">
            <v>巍山县</v>
          </cell>
          <cell r="C124" t="str">
            <v>贫困</v>
          </cell>
          <cell r="D124" t="str">
            <v>滇西边境片区</v>
          </cell>
        </row>
        <row r="124">
          <cell r="G124">
            <v>1314</v>
          </cell>
          <cell r="H124">
            <v>1314</v>
          </cell>
          <cell r="I124">
            <v>1314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 t="e">
            <v>#REF!</v>
          </cell>
          <cell r="P124">
            <v>7588.86</v>
          </cell>
          <cell r="Q124">
            <v>0</v>
          </cell>
          <cell r="R124">
            <v>0</v>
          </cell>
          <cell r="S124">
            <v>0</v>
          </cell>
          <cell r="T124" t="e">
            <v>#REF!</v>
          </cell>
          <cell r="U124">
            <v>7588.86</v>
          </cell>
          <cell r="V124">
            <v>1281.66</v>
          </cell>
          <cell r="W124">
            <v>1281.66</v>
          </cell>
          <cell r="X124">
            <v>0</v>
          </cell>
          <cell r="Y124">
            <v>0</v>
          </cell>
          <cell r="Z124">
            <v>657</v>
          </cell>
          <cell r="AA124">
            <v>657</v>
          </cell>
          <cell r="AB124">
            <v>0</v>
          </cell>
          <cell r="AC124">
            <v>0</v>
          </cell>
          <cell r="AD124">
            <v>1051.2</v>
          </cell>
          <cell r="AE124">
            <v>1051.2</v>
          </cell>
          <cell r="AF124">
            <v>0</v>
          </cell>
          <cell r="AG124">
            <v>0</v>
          </cell>
          <cell r="AH124">
            <v>4599</v>
          </cell>
          <cell r="AI124">
            <v>4599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</row>
        <row r="124"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</row>
        <row r="125">
          <cell r="B125" t="str">
            <v>永平县</v>
          </cell>
          <cell r="C125" t="str">
            <v>贫困</v>
          </cell>
          <cell r="D125" t="str">
            <v>滇西边境片区</v>
          </cell>
        </row>
        <row r="125">
          <cell r="F125" t="str">
            <v>直过民族</v>
          </cell>
          <cell r="G125">
            <v>1192</v>
          </cell>
          <cell r="H125">
            <v>1192</v>
          </cell>
          <cell r="I125">
            <v>673</v>
          </cell>
          <cell r="J125">
            <v>519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 t="e">
            <v>#REF!</v>
          </cell>
          <cell r="P125">
            <v>3886.83</v>
          </cell>
          <cell r="Q125">
            <v>2997.43</v>
          </cell>
          <cell r="R125">
            <v>0</v>
          </cell>
          <cell r="S125">
            <v>0</v>
          </cell>
          <cell r="T125" t="e">
            <v>#REF!</v>
          </cell>
          <cell r="U125">
            <v>6884.26</v>
          </cell>
          <cell r="V125">
            <v>1162.66</v>
          </cell>
          <cell r="W125">
            <v>656.43</v>
          </cell>
          <cell r="X125">
            <v>506.23</v>
          </cell>
          <cell r="Y125">
            <v>0</v>
          </cell>
          <cell r="Z125">
            <v>596</v>
          </cell>
          <cell r="AA125">
            <v>336.5</v>
          </cell>
          <cell r="AB125">
            <v>259.5</v>
          </cell>
          <cell r="AC125">
            <v>0</v>
          </cell>
          <cell r="AD125">
            <v>953.6</v>
          </cell>
          <cell r="AE125">
            <v>538.4</v>
          </cell>
          <cell r="AF125">
            <v>415.2</v>
          </cell>
          <cell r="AG125">
            <v>0</v>
          </cell>
          <cell r="AH125">
            <v>4172</v>
          </cell>
          <cell r="AI125">
            <v>2355.5</v>
          </cell>
          <cell r="AJ125">
            <v>1816.5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</row>
        <row r="125"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</row>
        <row r="126">
          <cell r="B126" t="str">
            <v>云龙县</v>
          </cell>
          <cell r="C126" t="str">
            <v>贫困</v>
          </cell>
          <cell r="D126" t="str">
            <v>滇西边境片区</v>
          </cell>
        </row>
        <row r="126">
          <cell r="F126" t="str">
            <v>直过民族</v>
          </cell>
          <cell r="G126">
            <v>4637</v>
          </cell>
          <cell r="H126">
            <v>1598</v>
          </cell>
          <cell r="I126">
            <v>1404</v>
          </cell>
          <cell r="J126">
            <v>194</v>
          </cell>
          <cell r="K126">
            <v>0</v>
          </cell>
          <cell r="L126">
            <v>3039</v>
          </cell>
          <cell r="M126">
            <v>0</v>
          </cell>
          <cell r="N126">
            <v>3039</v>
          </cell>
          <cell r="O126" t="e">
            <v>#REF!</v>
          </cell>
          <cell r="P126">
            <v>8108.64</v>
          </cell>
          <cell r="Q126">
            <v>1120.42</v>
          </cell>
          <cell r="R126">
            <v>0</v>
          </cell>
          <cell r="S126">
            <v>17626.2</v>
          </cell>
          <cell r="T126" t="e">
            <v>#REF!</v>
          </cell>
          <cell r="U126">
            <v>9229.06</v>
          </cell>
          <cell r="V126">
            <v>1558.66</v>
          </cell>
          <cell r="W126">
            <v>1369.44</v>
          </cell>
          <cell r="X126">
            <v>189.22</v>
          </cell>
          <cell r="Y126">
            <v>0</v>
          </cell>
          <cell r="Z126">
            <v>799</v>
          </cell>
          <cell r="AA126">
            <v>702</v>
          </cell>
          <cell r="AB126">
            <v>97</v>
          </cell>
          <cell r="AC126">
            <v>0</v>
          </cell>
          <cell r="AD126">
            <v>1278.4</v>
          </cell>
          <cell r="AE126">
            <v>1123.2</v>
          </cell>
          <cell r="AF126">
            <v>155.2</v>
          </cell>
          <cell r="AG126">
            <v>0</v>
          </cell>
          <cell r="AH126">
            <v>5593</v>
          </cell>
          <cell r="AI126">
            <v>4914</v>
          </cell>
          <cell r="AJ126">
            <v>679</v>
          </cell>
          <cell r="AK126">
            <v>0</v>
          </cell>
          <cell r="AL126">
            <v>0</v>
          </cell>
          <cell r="AM126">
            <v>17626.2</v>
          </cell>
          <cell r="AN126">
            <v>2431.2</v>
          </cell>
          <cell r="AO126">
            <v>0</v>
          </cell>
          <cell r="AP126">
            <v>2431.2</v>
          </cell>
          <cell r="AQ126">
            <v>15195</v>
          </cell>
          <cell r="AR126">
            <v>0</v>
          </cell>
          <cell r="AS126">
            <v>15195</v>
          </cell>
          <cell r="AT126">
            <v>15195</v>
          </cell>
          <cell r="AU126">
            <v>156</v>
          </cell>
        </row>
        <row r="127">
          <cell r="B127" t="str">
            <v>洱源县</v>
          </cell>
          <cell r="C127" t="str">
            <v>贫困</v>
          </cell>
          <cell r="D127" t="str">
            <v>滇西边境片区</v>
          </cell>
        </row>
        <row r="127">
          <cell r="F127" t="str">
            <v>直过民族</v>
          </cell>
          <cell r="G127">
            <v>1475</v>
          </cell>
          <cell r="H127">
            <v>1475</v>
          </cell>
          <cell r="I127">
            <v>1475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 t="e">
            <v>#REF!</v>
          </cell>
          <cell r="P127">
            <v>8518.69</v>
          </cell>
          <cell r="Q127">
            <v>0</v>
          </cell>
          <cell r="R127">
            <v>0</v>
          </cell>
          <cell r="S127">
            <v>0</v>
          </cell>
          <cell r="T127" t="e">
            <v>#REF!</v>
          </cell>
          <cell r="U127">
            <v>8518.69</v>
          </cell>
          <cell r="V127">
            <v>1438.69</v>
          </cell>
          <cell r="W127">
            <v>1438.69</v>
          </cell>
          <cell r="X127">
            <v>0</v>
          </cell>
          <cell r="Y127">
            <v>0</v>
          </cell>
          <cell r="Z127">
            <v>737.5</v>
          </cell>
          <cell r="AA127">
            <v>737.5</v>
          </cell>
          <cell r="AB127">
            <v>0</v>
          </cell>
          <cell r="AC127">
            <v>0</v>
          </cell>
          <cell r="AD127">
            <v>1180</v>
          </cell>
          <cell r="AE127">
            <v>1180</v>
          </cell>
          <cell r="AF127">
            <v>0</v>
          </cell>
          <cell r="AG127">
            <v>0</v>
          </cell>
          <cell r="AH127">
            <v>5162.5</v>
          </cell>
          <cell r="AI127">
            <v>5162.5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</row>
        <row r="127"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</row>
        <row r="128">
          <cell r="B128" t="str">
            <v>剑川县</v>
          </cell>
          <cell r="C128" t="str">
            <v>贫困</v>
          </cell>
          <cell r="D128" t="str">
            <v>滇西边境片区</v>
          </cell>
        </row>
        <row r="128">
          <cell r="F128" t="str">
            <v>直过民族</v>
          </cell>
          <cell r="G128">
            <v>1764</v>
          </cell>
          <cell r="H128">
            <v>1764</v>
          </cell>
          <cell r="I128">
            <v>1619</v>
          </cell>
          <cell r="J128">
            <v>145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 t="e">
            <v>#REF!</v>
          </cell>
          <cell r="P128">
            <v>9350.35</v>
          </cell>
          <cell r="Q128">
            <v>837.43</v>
          </cell>
          <cell r="R128">
            <v>0</v>
          </cell>
          <cell r="S128">
            <v>0</v>
          </cell>
          <cell r="T128" t="e">
            <v>#REF!</v>
          </cell>
          <cell r="U128">
            <v>10187.78</v>
          </cell>
          <cell r="V128">
            <v>1720.58</v>
          </cell>
          <cell r="W128">
            <v>1579.15</v>
          </cell>
          <cell r="X128">
            <v>141.43</v>
          </cell>
          <cell r="Y128">
            <v>0</v>
          </cell>
          <cell r="Z128">
            <v>882</v>
          </cell>
          <cell r="AA128">
            <v>809.5</v>
          </cell>
          <cell r="AB128">
            <v>72.5</v>
          </cell>
          <cell r="AC128">
            <v>0</v>
          </cell>
          <cell r="AD128">
            <v>1411.2</v>
          </cell>
          <cell r="AE128">
            <v>1295.2</v>
          </cell>
          <cell r="AF128">
            <v>116</v>
          </cell>
          <cell r="AG128">
            <v>0</v>
          </cell>
          <cell r="AH128">
            <v>6174</v>
          </cell>
          <cell r="AI128">
            <v>5666.5</v>
          </cell>
          <cell r="AJ128">
            <v>507.5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</row>
        <row r="128"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</row>
        <row r="129">
          <cell r="B129" t="str">
            <v>鹤庆县</v>
          </cell>
          <cell r="C129" t="str">
            <v>贫困</v>
          </cell>
          <cell r="D129" t="str">
            <v>滇西边境片区</v>
          </cell>
        </row>
        <row r="129">
          <cell r="F129" t="str">
            <v>直过民族</v>
          </cell>
          <cell r="G129">
            <v>777</v>
          </cell>
          <cell r="H129">
            <v>777</v>
          </cell>
          <cell r="I129">
            <v>322</v>
          </cell>
          <cell r="J129">
            <v>455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 t="e">
            <v>#REF!</v>
          </cell>
          <cell r="P129">
            <v>1859.67</v>
          </cell>
          <cell r="Q129">
            <v>2627.8</v>
          </cell>
          <cell r="R129">
            <v>0</v>
          </cell>
          <cell r="S129">
            <v>0</v>
          </cell>
          <cell r="T129" t="e">
            <v>#REF!</v>
          </cell>
          <cell r="U129">
            <v>4487.47</v>
          </cell>
          <cell r="V129">
            <v>757.87</v>
          </cell>
          <cell r="W129">
            <v>314.07</v>
          </cell>
          <cell r="X129">
            <v>443.8</v>
          </cell>
          <cell r="Y129">
            <v>0</v>
          </cell>
          <cell r="Z129">
            <v>388.5</v>
          </cell>
          <cell r="AA129">
            <v>161</v>
          </cell>
          <cell r="AB129">
            <v>227.5</v>
          </cell>
          <cell r="AC129">
            <v>0</v>
          </cell>
          <cell r="AD129">
            <v>621.6</v>
          </cell>
          <cell r="AE129">
            <v>257.6</v>
          </cell>
          <cell r="AF129">
            <v>364</v>
          </cell>
          <cell r="AG129">
            <v>0</v>
          </cell>
          <cell r="AH129">
            <v>2719.5</v>
          </cell>
          <cell r="AI129">
            <v>1127</v>
          </cell>
          <cell r="AJ129">
            <v>1592.5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</row>
        <row r="129"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</row>
        <row r="130">
          <cell r="B130" t="str">
            <v>德宏州</v>
          </cell>
          <cell r="C130" t="str">
            <v>州市</v>
          </cell>
        </row>
        <row r="130">
          <cell r="G130">
            <v>17938</v>
          </cell>
          <cell r="H130">
            <v>17378</v>
          </cell>
          <cell r="I130">
            <v>6743</v>
          </cell>
          <cell r="J130">
            <v>8633</v>
          </cell>
          <cell r="K130">
            <v>2002</v>
          </cell>
          <cell r="L130">
            <v>560</v>
          </cell>
          <cell r="M130">
            <v>0</v>
          </cell>
          <cell r="N130">
            <v>560</v>
          </cell>
          <cell r="O130" t="e">
            <v>#REF!</v>
          </cell>
          <cell r="P130">
            <v>38943.42</v>
          </cell>
          <cell r="Q130">
            <v>49858.9</v>
          </cell>
          <cell r="R130">
            <v>9386.81</v>
          </cell>
          <cell r="S130">
            <v>5423.51</v>
          </cell>
          <cell r="T130" t="e">
            <v>#REF!</v>
          </cell>
          <cell r="U130">
            <v>100364.64</v>
          </cell>
          <cell r="V130">
            <v>16950.24</v>
          </cell>
          <cell r="W130">
            <v>6577.02</v>
          </cell>
          <cell r="X130">
            <v>8420.5</v>
          </cell>
          <cell r="Y130">
            <v>1952.72</v>
          </cell>
          <cell r="Z130">
            <v>8689</v>
          </cell>
          <cell r="AA130">
            <v>3371.5</v>
          </cell>
          <cell r="AB130">
            <v>4316.5</v>
          </cell>
          <cell r="AC130">
            <v>1001</v>
          </cell>
          <cell r="AD130">
            <v>13902.4</v>
          </cell>
          <cell r="AE130">
            <v>5394.4</v>
          </cell>
          <cell r="AF130">
            <v>6906.4</v>
          </cell>
          <cell r="AG130">
            <v>1601.6</v>
          </cell>
          <cell r="AH130">
            <v>60823</v>
          </cell>
          <cell r="AI130">
            <v>23600.5</v>
          </cell>
          <cell r="AJ130">
            <v>30215.5</v>
          </cell>
          <cell r="AK130">
            <v>4831.49</v>
          </cell>
          <cell r="AL130">
            <v>2175.51</v>
          </cell>
          <cell r="AM130">
            <v>3248</v>
          </cell>
          <cell r="AN130">
            <v>448</v>
          </cell>
          <cell r="AO130">
            <v>0</v>
          </cell>
          <cell r="AP130">
            <v>448</v>
          </cell>
          <cell r="AQ130">
            <v>2800</v>
          </cell>
          <cell r="AR130">
            <v>0</v>
          </cell>
          <cell r="AS130">
            <v>2800</v>
          </cell>
          <cell r="AT130">
            <v>9807</v>
          </cell>
          <cell r="AU130">
            <v>101</v>
          </cell>
        </row>
        <row r="131">
          <cell r="B131" t="str">
            <v>瑞丽市</v>
          </cell>
          <cell r="C131" t="str">
            <v>非贫困县</v>
          </cell>
        </row>
        <row r="131">
          <cell r="E131" t="str">
            <v>边境县</v>
          </cell>
          <cell r="F131" t="str">
            <v>直过民族</v>
          </cell>
          <cell r="G131">
            <v>527</v>
          </cell>
          <cell r="H131">
            <v>527</v>
          </cell>
          <cell r="I131">
            <v>137</v>
          </cell>
          <cell r="J131">
            <v>0</v>
          </cell>
          <cell r="K131">
            <v>390</v>
          </cell>
          <cell r="L131">
            <v>0</v>
          </cell>
          <cell r="M131">
            <v>0</v>
          </cell>
          <cell r="N131">
            <v>0</v>
          </cell>
          <cell r="O131" t="e">
            <v>#REF!</v>
          </cell>
          <cell r="P131">
            <v>791.23</v>
          </cell>
          <cell r="Q131">
            <v>0</v>
          </cell>
          <cell r="R131">
            <v>1828.6</v>
          </cell>
          <cell r="S131">
            <v>423.8</v>
          </cell>
          <cell r="T131" t="e">
            <v>#REF!</v>
          </cell>
          <cell r="U131">
            <v>3043.63</v>
          </cell>
          <cell r="V131">
            <v>514.03</v>
          </cell>
          <cell r="W131">
            <v>133.63</v>
          </cell>
          <cell r="X131">
            <v>0</v>
          </cell>
          <cell r="Y131">
            <v>380.4</v>
          </cell>
          <cell r="Z131">
            <v>263.5</v>
          </cell>
          <cell r="AA131">
            <v>68.5</v>
          </cell>
          <cell r="AB131">
            <v>0</v>
          </cell>
          <cell r="AC131">
            <v>195</v>
          </cell>
          <cell r="AD131">
            <v>421.6</v>
          </cell>
          <cell r="AE131">
            <v>109.6</v>
          </cell>
          <cell r="AF131">
            <v>0</v>
          </cell>
          <cell r="AG131">
            <v>312</v>
          </cell>
          <cell r="AH131">
            <v>1844.5</v>
          </cell>
          <cell r="AI131">
            <v>479.5</v>
          </cell>
          <cell r="AJ131">
            <v>0</v>
          </cell>
          <cell r="AK131">
            <v>941.2</v>
          </cell>
          <cell r="AL131">
            <v>423.8</v>
          </cell>
          <cell r="AM131">
            <v>0</v>
          </cell>
          <cell r="AN131">
            <v>0</v>
          </cell>
          <cell r="AO131">
            <v>0</v>
          </cell>
        </row>
        <row r="131">
          <cell r="AQ131">
            <v>0</v>
          </cell>
          <cell r="AR131">
            <v>0</v>
          </cell>
          <cell r="AS131">
            <v>0</v>
          </cell>
          <cell r="AT131">
            <v>1365</v>
          </cell>
          <cell r="AU131">
            <v>14</v>
          </cell>
        </row>
        <row r="132">
          <cell r="B132" t="str">
            <v>芒市</v>
          </cell>
          <cell r="C132" t="str">
            <v>贫困</v>
          </cell>
          <cell r="D132" t="str">
            <v>滇西边境片区</v>
          </cell>
          <cell r="E132" t="str">
            <v>边境县</v>
          </cell>
          <cell r="F132" t="str">
            <v>直过民族</v>
          </cell>
          <cell r="G132">
            <v>4796</v>
          </cell>
          <cell r="H132">
            <v>4796</v>
          </cell>
          <cell r="I132">
            <v>4796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 t="e">
            <v>#REF!</v>
          </cell>
          <cell r="P132">
            <v>27698.74</v>
          </cell>
          <cell r="Q132">
            <v>0</v>
          </cell>
          <cell r="R132">
            <v>0</v>
          </cell>
          <cell r="S132">
            <v>0</v>
          </cell>
          <cell r="T132" t="e">
            <v>#REF!</v>
          </cell>
          <cell r="U132">
            <v>27698.74</v>
          </cell>
          <cell r="V132">
            <v>4677.94</v>
          </cell>
          <cell r="W132">
            <v>4677.94</v>
          </cell>
          <cell r="X132">
            <v>0</v>
          </cell>
          <cell r="Y132">
            <v>0</v>
          </cell>
          <cell r="Z132">
            <v>2398</v>
          </cell>
          <cell r="AA132">
            <v>2398</v>
          </cell>
          <cell r="AB132">
            <v>0</v>
          </cell>
          <cell r="AC132">
            <v>0</v>
          </cell>
          <cell r="AD132">
            <v>3836.8</v>
          </cell>
          <cell r="AE132">
            <v>3836.8</v>
          </cell>
          <cell r="AF132">
            <v>0</v>
          </cell>
          <cell r="AG132">
            <v>0</v>
          </cell>
          <cell r="AH132">
            <v>16786</v>
          </cell>
          <cell r="AI132">
            <v>16786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</row>
        <row r="132"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</row>
        <row r="133">
          <cell r="B133" t="str">
            <v>梁河县</v>
          </cell>
          <cell r="C133" t="str">
            <v>贫困</v>
          </cell>
          <cell r="D133" t="str">
            <v>滇西边境片区</v>
          </cell>
        </row>
        <row r="133">
          <cell r="F133" t="str">
            <v>直过民族</v>
          </cell>
          <cell r="G133">
            <v>3702</v>
          </cell>
          <cell r="H133">
            <v>3142</v>
          </cell>
          <cell r="I133">
            <v>426</v>
          </cell>
          <cell r="J133">
            <v>1104</v>
          </cell>
          <cell r="K133">
            <v>1612</v>
          </cell>
          <cell r="L133">
            <v>560</v>
          </cell>
          <cell r="M133">
            <v>0</v>
          </cell>
          <cell r="N133">
            <v>560</v>
          </cell>
          <cell r="O133" t="e">
            <v>#REF!</v>
          </cell>
          <cell r="P133">
            <v>2460.31</v>
          </cell>
          <cell r="Q133">
            <v>6376.03</v>
          </cell>
          <cell r="R133">
            <v>7558.21</v>
          </cell>
          <cell r="S133">
            <v>4999.71</v>
          </cell>
          <cell r="T133" t="e">
            <v>#REF!</v>
          </cell>
          <cell r="U133">
            <v>18146.26</v>
          </cell>
          <cell r="V133">
            <v>3064.66</v>
          </cell>
          <cell r="W133">
            <v>415.51</v>
          </cell>
          <cell r="X133">
            <v>1076.83</v>
          </cell>
          <cell r="Y133">
            <v>1572.32</v>
          </cell>
          <cell r="Z133">
            <v>1571</v>
          </cell>
          <cell r="AA133">
            <v>213</v>
          </cell>
          <cell r="AB133">
            <v>552</v>
          </cell>
          <cell r="AC133">
            <v>806</v>
          </cell>
          <cell r="AD133">
            <v>2513.6</v>
          </cell>
          <cell r="AE133">
            <v>340.8</v>
          </cell>
          <cell r="AF133">
            <v>883.2</v>
          </cell>
          <cell r="AG133">
            <v>1289.6</v>
          </cell>
          <cell r="AH133">
            <v>10997</v>
          </cell>
          <cell r="AI133">
            <v>1491</v>
          </cell>
          <cell r="AJ133">
            <v>3864</v>
          </cell>
          <cell r="AK133">
            <v>3890.29</v>
          </cell>
          <cell r="AL133">
            <v>1751.71</v>
          </cell>
          <cell r="AM133">
            <v>3248</v>
          </cell>
          <cell r="AN133">
            <v>448</v>
          </cell>
          <cell r="AO133">
            <v>0</v>
          </cell>
          <cell r="AP133">
            <v>448</v>
          </cell>
          <cell r="AQ133">
            <v>2800</v>
          </cell>
          <cell r="AR133">
            <v>0</v>
          </cell>
          <cell r="AS133">
            <v>2800</v>
          </cell>
          <cell r="AT133">
            <v>8442</v>
          </cell>
          <cell r="AU133">
            <v>87</v>
          </cell>
        </row>
        <row r="134">
          <cell r="B134" t="str">
            <v>盈江县</v>
          </cell>
          <cell r="C134" t="str">
            <v>贫困</v>
          </cell>
          <cell r="D134" t="str">
            <v>滇西边境片区</v>
          </cell>
          <cell r="E134" t="str">
            <v>边境县</v>
          </cell>
          <cell r="F134" t="str">
            <v>直过民族</v>
          </cell>
          <cell r="G134">
            <v>3888</v>
          </cell>
          <cell r="H134">
            <v>3888</v>
          </cell>
          <cell r="I134">
            <v>965</v>
          </cell>
          <cell r="J134">
            <v>2923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 t="e">
            <v>#REF!</v>
          </cell>
          <cell r="P134">
            <v>5573.25</v>
          </cell>
          <cell r="Q134">
            <v>16881.45</v>
          </cell>
          <cell r="R134">
            <v>0</v>
          </cell>
          <cell r="S134">
            <v>0</v>
          </cell>
          <cell r="T134" t="e">
            <v>#REF!</v>
          </cell>
          <cell r="U134">
            <v>22454.7</v>
          </cell>
          <cell r="V134">
            <v>3792.3</v>
          </cell>
          <cell r="W134">
            <v>941.25</v>
          </cell>
          <cell r="X134">
            <v>2851.05</v>
          </cell>
          <cell r="Y134">
            <v>0</v>
          </cell>
          <cell r="Z134">
            <v>1944</v>
          </cell>
          <cell r="AA134">
            <v>482.5</v>
          </cell>
          <cell r="AB134">
            <v>1461.5</v>
          </cell>
          <cell r="AC134">
            <v>0</v>
          </cell>
          <cell r="AD134">
            <v>3110.4</v>
          </cell>
          <cell r="AE134">
            <v>772</v>
          </cell>
          <cell r="AF134">
            <v>2338.4</v>
          </cell>
          <cell r="AG134">
            <v>0</v>
          </cell>
          <cell r="AH134">
            <v>13608</v>
          </cell>
          <cell r="AI134">
            <v>3377.5</v>
          </cell>
          <cell r="AJ134">
            <v>10230.5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</row>
        <row r="134"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</row>
        <row r="135">
          <cell r="B135" t="str">
            <v>陇川县</v>
          </cell>
          <cell r="C135" t="str">
            <v>贫困</v>
          </cell>
          <cell r="D135" t="str">
            <v>滇西边境片区</v>
          </cell>
          <cell r="E135" t="str">
            <v>边境县</v>
          </cell>
          <cell r="F135" t="str">
            <v>直过民族</v>
          </cell>
          <cell r="G135">
            <v>5025</v>
          </cell>
          <cell r="H135">
            <v>5025</v>
          </cell>
          <cell r="I135">
            <v>419</v>
          </cell>
          <cell r="J135">
            <v>4606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 t="e">
            <v>#REF!</v>
          </cell>
          <cell r="P135">
            <v>2419.89</v>
          </cell>
          <cell r="Q135">
            <v>26601.42</v>
          </cell>
          <cell r="R135">
            <v>0</v>
          </cell>
          <cell r="S135">
            <v>0</v>
          </cell>
          <cell r="T135" t="e">
            <v>#REF!</v>
          </cell>
          <cell r="U135">
            <v>29021.31</v>
          </cell>
          <cell r="V135">
            <v>4901.31</v>
          </cell>
          <cell r="W135">
            <v>408.69</v>
          </cell>
          <cell r="X135">
            <v>4492.62</v>
          </cell>
          <cell r="Y135">
            <v>0</v>
          </cell>
          <cell r="Z135">
            <v>2512.5</v>
          </cell>
          <cell r="AA135">
            <v>209.5</v>
          </cell>
          <cell r="AB135">
            <v>2303</v>
          </cell>
          <cell r="AC135">
            <v>0</v>
          </cell>
          <cell r="AD135">
            <v>4020</v>
          </cell>
          <cell r="AE135">
            <v>335.2</v>
          </cell>
          <cell r="AF135">
            <v>3684.8</v>
          </cell>
          <cell r="AG135">
            <v>0</v>
          </cell>
          <cell r="AH135">
            <v>17587.5</v>
          </cell>
          <cell r="AI135">
            <v>1466.5</v>
          </cell>
          <cell r="AJ135">
            <v>16121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</row>
        <row r="135"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</row>
        <row r="136">
          <cell r="B136" t="str">
            <v>怒江州</v>
          </cell>
          <cell r="C136" t="str">
            <v>州市</v>
          </cell>
        </row>
        <row r="136">
          <cell r="G136">
            <v>95859</v>
          </cell>
          <cell r="H136">
            <v>32856</v>
          </cell>
          <cell r="I136">
            <v>15969</v>
          </cell>
          <cell r="J136">
            <v>5910</v>
          </cell>
          <cell r="K136">
            <v>10977</v>
          </cell>
          <cell r="L136">
            <v>63003</v>
          </cell>
          <cell r="M136">
            <v>0</v>
          </cell>
          <cell r="N136">
            <v>63003</v>
          </cell>
          <cell r="O136" t="e">
            <v>#REF!</v>
          </cell>
          <cell r="P136">
            <v>92227.12</v>
          </cell>
          <cell r="Q136">
            <v>34132.52</v>
          </cell>
          <cell r="R136">
            <v>51468.45</v>
          </cell>
          <cell r="S136">
            <v>377345.74</v>
          </cell>
          <cell r="T136" t="e">
            <v>#REF!</v>
          </cell>
          <cell r="U136">
            <v>189756.43</v>
          </cell>
          <cell r="V136">
            <v>32047.23</v>
          </cell>
          <cell r="W136">
            <v>15575.92</v>
          </cell>
          <cell r="X136">
            <v>5764.52</v>
          </cell>
          <cell r="Y136">
            <v>10706.79</v>
          </cell>
          <cell r="Z136">
            <v>16428</v>
          </cell>
          <cell r="AA136">
            <v>7984.5</v>
          </cell>
          <cell r="AB136">
            <v>2955</v>
          </cell>
          <cell r="AC136">
            <v>5488.5</v>
          </cell>
          <cell r="AD136">
            <v>26285.2</v>
          </cell>
          <cell r="AE136">
            <v>12775.2</v>
          </cell>
          <cell r="AF136">
            <v>4728</v>
          </cell>
          <cell r="AG136">
            <v>8782</v>
          </cell>
          <cell r="AH136">
            <v>114996</v>
          </cell>
          <cell r="AI136">
            <v>55891.5</v>
          </cell>
          <cell r="AJ136">
            <v>20685</v>
          </cell>
          <cell r="AK136">
            <v>26491.16</v>
          </cell>
          <cell r="AL136">
            <v>11928.34</v>
          </cell>
          <cell r="AM136">
            <v>365417.4</v>
          </cell>
          <cell r="AN136">
            <v>50402.4</v>
          </cell>
          <cell r="AO136">
            <v>0</v>
          </cell>
          <cell r="AP136">
            <v>50402.4</v>
          </cell>
          <cell r="AQ136">
            <v>315015</v>
          </cell>
          <cell r="AR136">
            <v>0</v>
          </cell>
          <cell r="AS136">
            <v>315015</v>
          </cell>
          <cell r="AT136">
            <v>353434.5</v>
          </cell>
          <cell r="AU136">
            <v>3638</v>
          </cell>
        </row>
        <row r="137">
          <cell r="B137" t="str">
            <v>泸水市</v>
          </cell>
          <cell r="C137" t="str">
            <v>深度贫困</v>
          </cell>
          <cell r="D137" t="str">
            <v>滇西边境片区</v>
          </cell>
          <cell r="E137" t="str">
            <v>边境县</v>
          </cell>
          <cell r="F137" t="str">
            <v>直过民族</v>
          </cell>
          <cell r="G137">
            <v>29313</v>
          </cell>
          <cell r="H137">
            <v>11045</v>
          </cell>
          <cell r="I137">
            <v>5860</v>
          </cell>
          <cell r="J137">
            <v>2263</v>
          </cell>
          <cell r="K137">
            <v>2922</v>
          </cell>
          <cell r="L137">
            <v>18268</v>
          </cell>
          <cell r="M137">
            <v>0</v>
          </cell>
          <cell r="N137">
            <v>18268</v>
          </cell>
          <cell r="O137" t="e">
            <v>#REF!</v>
          </cell>
          <cell r="P137">
            <v>33843.76</v>
          </cell>
          <cell r="Q137">
            <v>13069.69</v>
          </cell>
          <cell r="R137">
            <v>13700.43</v>
          </cell>
          <cell r="S137">
            <v>109129.64</v>
          </cell>
          <cell r="T137" t="e">
            <v>#REF!</v>
          </cell>
          <cell r="U137">
            <v>63789.12</v>
          </cell>
          <cell r="V137">
            <v>10773.12</v>
          </cell>
          <cell r="W137">
            <v>5715.76</v>
          </cell>
          <cell r="X137">
            <v>2207.29</v>
          </cell>
          <cell r="Y137">
            <v>2850.07</v>
          </cell>
          <cell r="Z137">
            <v>5522.5</v>
          </cell>
          <cell r="AA137">
            <v>2930</v>
          </cell>
          <cell r="AB137">
            <v>1131.5</v>
          </cell>
          <cell r="AC137">
            <v>1461</v>
          </cell>
          <cell r="AD137">
            <v>8836</v>
          </cell>
          <cell r="AE137">
            <v>4688</v>
          </cell>
          <cell r="AF137">
            <v>1810.4</v>
          </cell>
          <cell r="AG137">
            <v>2337.6</v>
          </cell>
          <cell r="AH137">
            <v>38657.5</v>
          </cell>
          <cell r="AI137">
            <v>20510</v>
          </cell>
          <cell r="AJ137">
            <v>7920.5</v>
          </cell>
          <cell r="AK137">
            <v>7051.76</v>
          </cell>
          <cell r="AL137">
            <v>3175.24</v>
          </cell>
          <cell r="AM137">
            <v>105954.4</v>
          </cell>
          <cell r="AN137">
            <v>14614.4</v>
          </cell>
          <cell r="AO137">
            <v>0</v>
          </cell>
          <cell r="AP137">
            <v>14614.4</v>
          </cell>
          <cell r="AQ137">
            <v>91340</v>
          </cell>
          <cell r="AR137">
            <v>0</v>
          </cell>
          <cell r="AS137">
            <v>91340</v>
          </cell>
          <cell r="AT137">
            <v>101567</v>
          </cell>
          <cell r="AU137">
            <v>1045</v>
          </cell>
        </row>
        <row r="138">
          <cell r="B138" t="str">
            <v>福贡县</v>
          </cell>
          <cell r="C138" t="str">
            <v>深度贫困</v>
          </cell>
          <cell r="D138" t="str">
            <v>滇西边境片区</v>
          </cell>
          <cell r="E138" t="str">
            <v>边境县</v>
          </cell>
          <cell r="F138" t="str">
            <v>直过民族</v>
          </cell>
          <cell r="G138">
            <v>22500</v>
          </cell>
          <cell r="H138">
            <v>7446</v>
          </cell>
          <cell r="I138">
            <v>4817</v>
          </cell>
          <cell r="J138">
            <v>1017</v>
          </cell>
          <cell r="K138">
            <v>1612</v>
          </cell>
          <cell r="L138">
            <v>15054</v>
          </cell>
          <cell r="M138">
            <v>0</v>
          </cell>
          <cell r="N138">
            <v>15054</v>
          </cell>
          <cell r="O138" t="e">
            <v>#REF!</v>
          </cell>
          <cell r="P138">
            <v>27820.02</v>
          </cell>
          <cell r="Q138">
            <v>5873.57</v>
          </cell>
          <cell r="R138">
            <v>7558.61</v>
          </cell>
          <cell r="S138">
            <v>89064.91</v>
          </cell>
          <cell r="T138" t="e">
            <v>#REF!</v>
          </cell>
          <cell r="U138">
            <v>43003.91</v>
          </cell>
          <cell r="V138">
            <v>7262.71</v>
          </cell>
          <cell r="W138">
            <v>4698.42</v>
          </cell>
          <cell r="X138">
            <v>991.97</v>
          </cell>
          <cell r="Y138">
            <v>1572.32</v>
          </cell>
          <cell r="Z138">
            <v>3723</v>
          </cell>
          <cell r="AA138">
            <v>2408.5</v>
          </cell>
          <cell r="AB138">
            <v>508.5</v>
          </cell>
          <cell r="AC138">
            <v>806</v>
          </cell>
          <cell r="AD138">
            <v>5957.2</v>
          </cell>
          <cell r="AE138">
            <v>3853.6</v>
          </cell>
          <cell r="AF138">
            <v>813.6</v>
          </cell>
          <cell r="AG138">
            <v>1290</v>
          </cell>
          <cell r="AH138">
            <v>26061</v>
          </cell>
          <cell r="AI138">
            <v>16859.5</v>
          </cell>
          <cell r="AJ138">
            <v>3559.5</v>
          </cell>
          <cell r="AK138">
            <v>3890.29</v>
          </cell>
          <cell r="AL138">
            <v>1751.71</v>
          </cell>
          <cell r="AM138">
            <v>87313.2</v>
          </cell>
          <cell r="AN138">
            <v>12043.2</v>
          </cell>
          <cell r="AO138">
            <v>0</v>
          </cell>
          <cell r="AP138">
            <v>12043.2</v>
          </cell>
          <cell r="AQ138">
            <v>75270</v>
          </cell>
          <cell r="AR138">
            <v>0</v>
          </cell>
          <cell r="AS138">
            <v>75270</v>
          </cell>
          <cell r="AT138">
            <v>80912</v>
          </cell>
          <cell r="AU138">
            <v>833</v>
          </cell>
        </row>
        <row r="139">
          <cell r="B139" t="str">
            <v>贡山县</v>
          </cell>
          <cell r="C139" t="str">
            <v>深度贫困</v>
          </cell>
          <cell r="D139" t="str">
            <v>滇西边境片区</v>
          </cell>
          <cell r="E139" t="str">
            <v>边境县</v>
          </cell>
          <cell r="F139" t="str">
            <v>直过民族</v>
          </cell>
          <cell r="G139">
            <v>4119</v>
          </cell>
          <cell r="H139">
            <v>2162</v>
          </cell>
          <cell r="I139">
            <v>1558</v>
          </cell>
          <cell r="J139">
            <v>604</v>
          </cell>
          <cell r="K139">
            <v>0</v>
          </cell>
          <cell r="L139">
            <v>1957</v>
          </cell>
          <cell r="M139">
            <v>0</v>
          </cell>
          <cell r="N139">
            <v>1957</v>
          </cell>
          <cell r="O139" t="e">
            <v>#REF!</v>
          </cell>
          <cell r="P139">
            <v>8998.05</v>
          </cell>
          <cell r="Q139">
            <v>3488.33</v>
          </cell>
          <cell r="R139">
            <v>0</v>
          </cell>
          <cell r="S139">
            <v>11350.6</v>
          </cell>
          <cell r="T139" t="e">
            <v>#REF!</v>
          </cell>
          <cell r="U139">
            <v>12486.38</v>
          </cell>
          <cell r="V139">
            <v>2108.78</v>
          </cell>
          <cell r="W139">
            <v>1519.65</v>
          </cell>
          <cell r="X139">
            <v>589.13</v>
          </cell>
          <cell r="Y139">
            <v>0</v>
          </cell>
          <cell r="Z139">
            <v>1081</v>
          </cell>
          <cell r="AA139">
            <v>779</v>
          </cell>
          <cell r="AB139">
            <v>302</v>
          </cell>
          <cell r="AC139">
            <v>0</v>
          </cell>
          <cell r="AD139">
            <v>1729.6</v>
          </cell>
          <cell r="AE139">
            <v>1246.4</v>
          </cell>
          <cell r="AF139">
            <v>483.2</v>
          </cell>
          <cell r="AG139">
            <v>0</v>
          </cell>
          <cell r="AH139">
            <v>7567</v>
          </cell>
          <cell r="AI139">
            <v>5453</v>
          </cell>
          <cell r="AJ139">
            <v>2114</v>
          </cell>
          <cell r="AK139">
            <v>0</v>
          </cell>
          <cell r="AL139">
            <v>0</v>
          </cell>
          <cell r="AM139">
            <v>11350.6</v>
          </cell>
          <cell r="AN139">
            <v>1565.6</v>
          </cell>
          <cell r="AO139">
            <v>0</v>
          </cell>
          <cell r="AP139">
            <v>1565.6</v>
          </cell>
          <cell r="AQ139">
            <v>9785</v>
          </cell>
          <cell r="AR139">
            <v>0</v>
          </cell>
          <cell r="AS139">
            <v>9785</v>
          </cell>
          <cell r="AT139">
            <v>9785</v>
          </cell>
          <cell r="AU139">
            <v>101</v>
          </cell>
        </row>
        <row r="140">
          <cell r="B140" t="str">
            <v>兰坪县</v>
          </cell>
          <cell r="C140" t="str">
            <v>深度贫困</v>
          </cell>
          <cell r="D140" t="str">
            <v>滇西边境片区</v>
          </cell>
        </row>
        <row r="140">
          <cell r="F140" t="str">
            <v>直过民族</v>
          </cell>
          <cell r="G140">
            <v>39927</v>
          </cell>
          <cell r="H140">
            <v>12203</v>
          </cell>
          <cell r="I140">
            <v>3734</v>
          </cell>
          <cell r="J140">
            <v>2026</v>
          </cell>
          <cell r="K140">
            <v>6443</v>
          </cell>
          <cell r="L140">
            <v>27724</v>
          </cell>
          <cell r="M140">
            <v>0</v>
          </cell>
          <cell r="N140">
            <v>27724</v>
          </cell>
          <cell r="O140" t="e">
            <v>#REF!</v>
          </cell>
          <cell r="P140">
            <v>21565.29</v>
          </cell>
          <cell r="Q140">
            <v>11700.93</v>
          </cell>
          <cell r="R140">
            <v>30209.41</v>
          </cell>
          <cell r="S140">
            <v>167800.59</v>
          </cell>
          <cell r="T140" t="e">
            <v>#REF!</v>
          </cell>
          <cell r="U140">
            <v>70477.02</v>
          </cell>
          <cell r="V140">
            <v>11902.62</v>
          </cell>
          <cell r="W140">
            <v>3642.09</v>
          </cell>
          <cell r="X140">
            <v>1976.13</v>
          </cell>
          <cell r="Y140">
            <v>6284.4</v>
          </cell>
          <cell r="Z140">
            <v>6101.5</v>
          </cell>
          <cell r="AA140">
            <v>1867</v>
          </cell>
          <cell r="AB140">
            <v>1013</v>
          </cell>
          <cell r="AC140">
            <v>3221.5</v>
          </cell>
          <cell r="AD140">
            <v>9762.4</v>
          </cell>
          <cell r="AE140">
            <v>2987.2</v>
          </cell>
          <cell r="AF140">
            <v>1620.8</v>
          </cell>
          <cell r="AG140">
            <v>5154.4</v>
          </cell>
          <cell r="AH140">
            <v>42710.5</v>
          </cell>
          <cell r="AI140">
            <v>13069</v>
          </cell>
          <cell r="AJ140">
            <v>7091</v>
          </cell>
          <cell r="AK140">
            <v>15549.11</v>
          </cell>
          <cell r="AL140">
            <v>7001.39</v>
          </cell>
          <cell r="AM140">
            <v>160799.2</v>
          </cell>
          <cell r="AN140">
            <v>22179.2</v>
          </cell>
          <cell r="AO140">
            <v>0</v>
          </cell>
          <cell r="AP140">
            <v>22179.2</v>
          </cell>
          <cell r="AQ140">
            <v>138620</v>
          </cell>
          <cell r="AR140">
            <v>0</v>
          </cell>
          <cell r="AS140">
            <v>138620</v>
          </cell>
          <cell r="AT140">
            <v>161170.5</v>
          </cell>
          <cell r="AU140">
            <v>1659</v>
          </cell>
        </row>
        <row r="141">
          <cell r="B141" t="str">
            <v>迪庆州</v>
          </cell>
          <cell r="C141" t="str">
            <v>州市</v>
          </cell>
        </row>
        <row r="141">
          <cell r="G141">
            <v>10729</v>
          </cell>
          <cell r="H141">
            <v>7044</v>
          </cell>
          <cell r="I141">
            <v>6200</v>
          </cell>
          <cell r="J141">
            <v>844</v>
          </cell>
          <cell r="K141">
            <v>0</v>
          </cell>
          <cell r="L141">
            <v>3685</v>
          </cell>
          <cell r="M141">
            <v>1140</v>
          </cell>
          <cell r="N141">
            <v>2545</v>
          </cell>
          <cell r="O141" t="e">
            <v>#REF!</v>
          </cell>
          <cell r="P141">
            <v>37047.38</v>
          </cell>
          <cell r="Q141">
            <v>5043.23</v>
          </cell>
          <cell r="R141">
            <v>1140</v>
          </cell>
          <cell r="S141">
            <v>20807.8</v>
          </cell>
        </row>
        <row r="141">
          <cell r="U141">
            <v>42090.61</v>
          </cell>
          <cell r="V141">
            <v>6870.61</v>
          </cell>
          <cell r="W141">
            <v>6047.38</v>
          </cell>
          <cell r="X141">
            <v>823.23</v>
          </cell>
          <cell r="Y141">
            <v>0</v>
          </cell>
          <cell r="Z141">
            <v>3522</v>
          </cell>
          <cell r="AA141">
            <v>3100</v>
          </cell>
          <cell r="AB141">
            <v>422</v>
          </cell>
          <cell r="AC141">
            <v>0</v>
          </cell>
          <cell r="AD141">
            <v>7044</v>
          </cell>
          <cell r="AE141">
            <v>6200</v>
          </cell>
          <cell r="AF141">
            <v>844</v>
          </cell>
          <cell r="AG141">
            <v>0</v>
          </cell>
          <cell r="AH141">
            <v>24654</v>
          </cell>
          <cell r="AI141">
            <v>21700</v>
          </cell>
          <cell r="AJ141">
            <v>2954</v>
          </cell>
          <cell r="AK141">
            <v>0</v>
          </cell>
          <cell r="AL141">
            <v>0</v>
          </cell>
          <cell r="AM141">
            <v>21947.8</v>
          </cell>
          <cell r="AN141">
            <v>3522.8</v>
          </cell>
          <cell r="AO141">
            <v>1140</v>
          </cell>
          <cell r="AP141">
            <v>2382.8</v>
          </cell>
          <cell r="AQ141">
            <v>18425</v>
          </cell>
          <cell r="AR141">
            <v>5630</v>
          </cell>
          <cell r="AS141">
            <v>12795</v>
          </cell>
          <cell r="AT141">
            <v>18425</v>
          </cell>
          <cell r="AU141">
            <v>189</v>
          </cell>
        </row>
        <row r="142">
          <cell r="B142" t="str">
            <v>香格里拉市</v>
          </cell>
          <cell r="C142" t="str">
            <v>深度贫困</v>
          </cell>
          <cell r="D142" t="str">
            <v>迪庆藏区</v>
          </cell>
        </row>
        <row r="142">
          <cell r="F142" t="str">
            <v>直过民族</v>
          </cell>
          <cell r="G142">
            <v>2321</v>
          </cell>
          <cell r="H142">
            <v>2321</v>
          </cell>
          <cell r="I142">
            <v>1477</v>
          </cell>
          <cell r="J142">
            <v>844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 t="e">
            <v>#REF!</v>
          </cell>
          <cell r="P142">
            <v>8825.64</v>
          </cell>
          <cell r="Q142">
            <v>5043.23</v>
          </cell>
          <cell r="R142">
            <v>0</v>
          </cell>
          <cell r="S142">
            <v>0</v>
          </cell>
          <cell r="T142" t="e">
            <v>#REF!</v>
          </cell>
          <cell r="U142">
            <v>13868.87</v>
          </cell>
          <cell r="V142">
            <v>2263.87</v>
          </cell>
          <cell r="W142">
            <v>1440.64</v>
          </cell>
          <cell r="X142">
            <v>823.23</v>
          </cell>
          <cell r="Y142">
            <v>0</v>
          </cell>
          <cell r="Z142">
            <v>1160.5</v>
          </cell>
          <cell r="AA142">
            <v>738.5</v>
          </cell>
          <cell r="AB142">
            <v>422</v>
          </cell>
          <cell r="AC142">
            <v>0</v>
          </cell>
          <cell r="AD142">
            <v>2321</v>
          </cell>
          <cell r="AE142">
            <v>1477</v>
          </cell>
          <cell r="AF142">
            <v>844</v>
          </cell>
          <cell r="AG142">
            <v>0</v>
          </cell>
          <cell r="AH142">
            <v>8123.5</v>
          </cell>
          <cell r="AI142">
            <v>5169.5</v>
          </cell>
          <cell r="AJ142">
            <v>2954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</row>
        <row r="142"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</row>
        <row r="143">
          <cell r="B143" t="str">
            <v>德钦县</v>
          </cell>
          <cell r="C143" t="str">
            <v>深度贫困</v>
          </cell>
          <cell r="D143" t="str">
            <v>迪庆藏区</v>
          </cell>
        </row>
        <row r="143">
          <cell r="F143" t="str">
            <v>直过民族</v>
          </cell>
          <cell r="G143">
            <v>3084</v>
          </cell>
          <cell r="H143">
            <v>1892</v>
          </cell>
          <cell r="I143">
            <v>1892</v>
          </cell>
          <cell r="J143">
            <v>0</v>
          </cell>
          <cell r="K143">
            <v>0</v>
          </cell>
          <cell r="L143">
            <v>1192</v>
          </cell>
          <cell r="M143">
            <v>1140</v>
          </cell>
          <cell r="N143">
            <v>52</v>
          </cell>
          <cell r="O143" t="e">
            <v>#REF!</v>
          </cell>
          <cell r="P143">
            <v>11305.43</v>
          </cell>
          <cell r="Q143">
            <v>0</v>
          </cell>
          <cell r="R143">
            <v>1140</v>
          </cell>
          <cell r="S143">
            <v>6012</v>
          </cell>
          <cell r="T143" t="e">
            <v>#REF!</v>
          </cell>
          <cell r="U143">
            <v>11305.43</v>
          </cell>
          <cell r="V143">
            <v>1845.43</v>
          </cell>
          <cell r="W143">
            <v>1845.43</v>
          </cell>
          <cell r="X143">
            <v>0</v>
          </cell>
          <cell r="Y143">
            <v>0</v>
          </cell>
          <cell r="Z143">
            <v>946</v>
          </cell>
          <cell r="AA143">
            <v>946</v>
          </cell>
          <cell r="AB143">
            <v>0</v>
          </cell>
          <cell r="AC143">
            <v>0</v>
          </cell>
          <cell r="AD143">
            <v>1892</v>
          </cell>
          <cell r="AE143">
            <v>1892</v>
          </cell>
          <cell r="AF143">
            <v>0</v>
          </cell>
          <cell r="AG143">
            <v>0</v>
          </cell>
          <cell r="AH143">
            <v>6622</v>
          </cell>
          <cell r="AI143">
            <v>6622</v>
          </cell>
          <cell r="AJ143">
            <v>0</v>
          </cell>
          <cell r="AK143">
            <v>0</v>
          </cell>
          <cell r="AL143">
            <v>0</v>
          </cell>
          <cell r="AM143">
            <v>7152</v>
          </cell>
          <cell r="AN143">
            <v>1192</v>
          </cell>
          <cell r="AO143">
            <v>1140</v>
          </cell>
          <cell r="AP143">
            <v>52</v>
          </cell>
          <cell r="AQ143">
            <v>5960</v>
          </cell>
          <cell r="AR143">
            <v>5630</v>
          </cell>
          <cell r="AS143">
            <v>330</v>
          </cell>
          <cell r="AT143">
            <v>5960</v>
          </cell>
          <cell r="AU143">
            <v>61</v>
          </cell>
        </row>
        <row r="144">
          <cell r="B144" t="str">
            <v>维西县</v>
          </cell>
          <cell r="C144" t="str">
            <v>深度贫困</v>
          </cell>
          <cell r="D144" t="str">
            <v>迪庆藏区</v>
          </cell>
        </row>
        <row r="144">
          <cell r="F144" t="str">
            <v>直过民族</v>
          </cell>
          <cell r="G144">
            <v>5324</v>
          </cell>
          <cell r="H144">
            <v>2831</v>
          </cell>
          <cell r="I144">
            <v>2831</v>
          </cell>
          <cell r="J144">
            <v>0</v>
          </cell>
          <cell r="K144">
            <v>0</v>
          </cell>
          <cell r="L144">
            <v>2493</v>
          </cell>
          <cell r="M144">
            <v>0</v>
          </cell>
          <cell r="N144">
            <v>2493</v>
          </cell>
          <cell r="O144" t="e">
            <v>#REF!</v>
          </cell>
          <cell r="P144">
            <v>16916.31</v>
          </cell>
          <cell r="Q144">
            <v>0</v>
          </cell>
          <cell r="R144">
            <v>0</v>
          </cell>
          <cell r="S144">
            <v>14795.8</v>
          </cell>
          <cell r="T144" t="e">
            <v>#REF!</v>
          </cell>
          <cell r="U144">
            <v>16916.31</v>
          </cell>
          <cell r="V144">
            <v>2761.31</v>
          </cell>
          <cell r="W144">
            <v>2761.31</v>
          </cell>
          <cell r="X144">
            <v>0</v>
          </cell>
          <cell r="Y144">
            <v>0</v>
          </cell>
          <cell r="Z144">
            <v>1415.5</v>
          </cell>
          <cell r="AA144">
            <v>1415.5</v>
          </cell>
          <cell r="AB144">
            <v>0</v>
          </cell>
          <cell r="AC144">
            <v>0</v>
          </cell>
          <cell r="AD144">
            <v>2831</v>
          </cell>
          <cell r="AE144">
            <v>2831</v>
          </cell>
          <cell r="AF144">
            <v>0</v>
          </cell>
          <cell r="AG144">
            <v>0</v>
          </cell>
          <cell r="AH144">
            <v>9908.5</v>
          </cell>
          <cell r="AI144">
            <v>9908.5</v>
          </cell>
          <cell r="AJ144">
            <v>0</v>
          </cell>
          <cell r="AK144">
            <v>0</v>
          </cell>
          <cell r="AL144">
            <v>0</v>
          </cell>
          <cell r="AM144">
            <v>14795.8</v>
          </cell>
          <cell r="AN144">
            <v>2330.8</v>
          </cell>
          <cell r="AO144">
            <v>0</v>
          </cell>
          <cell r="AP144">
            <v>2330.8</v>
          </cell>
          <cell r="AQ144">
            <v>12465</v>
          </cell>
          <cell r="AR144">
            <v>0</v>
          </cell>
          <cell r="AS144">
            <v>12465</v>
          </cell>
          <cell r="AT144">
            <v>12465</v>
          </cell>
          <cell r="AU144">
            <v>128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分配方案"/>
      <sheetName val="Sheet4"/>
      <sheetName val="Sheet3"/>
      <sheetName val="Sheet1"/>
    </sheetNames>
    <sheetDataSet>
      <sheetData sheetId="0" refreshError="1"/>
      <sheetData sheetId="1" refreshError="1">
        <row r="1">
          <cell r="A1" t="str">
            <v>地区</v>
          </cell>
          <cell r="B1" t="str">
            <v>金额</v>
          </cell>
        </row>
        <row r="2">
          <cell r="A2" t="str">
            <v>沧源县</v>
          </cell>
          <cell r="B2">
            <v>395</v>
          </cell>
        </row>
        <row r="3">
          <cell r="A3" t="str">
            <v>昌宁县</v>
          </cell>
          <cell r="B3">
            <v>398</v>
          </cell>
        </row>
        <row r="4">
          <cell r="A4" t="str">
            <v>大关县</v>
          </cell>
          <cell r="B4">
            <v>400</v>
          </cell>
        </row>
        <row r="5">
          <cell r="A5" t="str">
            <v>大姚县</v>
          </cell>
          <cell r="B5">
            <v>400</v>
          </cell>
        </row>
        <row r="6">
          <cell r="A6" t="str">
            <v>德钦县</v>
          </cell>
          <cell r="B6">
            <v>520</v>
          </cell>
        </row>
        <row r="7">
          <cell r="A7" t="str">
            <v>东川区</v>
          </cell>
          <cell r="B7">
            <v>617</v>
          </cell>
        </row>
        <row r="8">
          <cell r="A8" t="str">
            <v>凤庆县</v>
          </cell>
          <cell r="B8">
            <v>390</v>
          </cell>
        </row>
        <row r="9">
          <cell r="A9" t="str">
            <v>福贡县</v>
          </cell>
          <cell r="B9">
            <v>785</v>
          </cell>
        </row>
        <row r="10">
          <cell r="A10" t="str">
            <v>富宁县</v>
          </cell>
          <cell r="B10">
            <v>390</v>
          </cell>
        </row>
        <row r="11">
          <cell r="A11" t="str">
            <v>富源县</v>
          </cell>
          <cell r="B11">
            <v>395</v>
          </cell>
        </row>
        <row r="12">
          <cell r="A12" t="str">
            <v>贡山县</v>
          </cell>
          <cell r="B12">
            <v>400</v>
          </cell>
        </row>
        <row r="13">
          <cell r="A13" t="str">
            <v>广南县</v>
          </cell>
          <cell r="B13">
            <v>360</v>
          </cell>
        </row>
        <row r="14">
          <cell r="A14" t="str">
            <v>河口县</v>
          </cell>
          <cell r="B14">
            <v>387</v>
          </cell>
        </row>
        <row r="15">
          <cell r="A15" t="str">
            <v>红河县</v>
          </cell>
          <cell r="B15">
            <v>400</v>
          </cell>
        </row>
        <row r="16">
          <cell r="A16" t="str">
            <v>会泽县</v>
          </cell>
          <cell r="B16">
            <v>785</v>
          </cell>
        </row>
        <row r="17">
          <cell r="A17" t="str">
            <v>剑川县</v>
          </cell>
          <cell r="B17">
            <v>300</v>
          </cell>
        </row>
        <row r="18">
          <cell r="A18" t="str">
            <v>江城县</v>
          </cell>
          <cell r="B18">
            <v>505</v>
          </cell>
        </row>
        <row r="19">
          <cell r="A19" t="str">
            <v>金平县</v>
          </cell>
          <cell r="B19">
            <v>390</v>
          </cell>
        </row>
        <row r="20">
          <cell r="A20" t="str">
            <v>景东县</v>
          </cell>
          <cell r="B20">
            <v>400</v>
          </cell>
        </row>
        <row r="21">
          <cell r="A21" t="str">
            <v>景谷县</v>
          </cell>
          <cell r="B21">
            <v>400</v>
          </cell>
        </row>
        <row r="22">
          <cell r="A22" t="str">
            <v>兰坪县</v>
          </cell>
          <cell r="B22">
            <v>760</v>
          </cell>
        </row>
        <row r="23">
          <cell r="A23" t="str">
            <v>澜沧县</v>
          </cell>
          <cell r="B23">
            <v>155</v>
          </cell>
        </row>
        <row r="24">
          <cell r="A24" t="str">
            <v>梁河县</v>
          </cell>
          <cell r="B24">
            <v>380</v>
          </cell>
        </row>
        <row r="25">
          <cell r="A25" t="str">
            <v>临翔区</v>
          </cell>
          <cell r="B25">
            <v>300</v>
          </cell>
        </row>
        <row r="26">
          <cell r="A26" t="str">
            <v>隆阳区</v>
          </cell>
          <cell r="B26">
            <v>380</v>
          </cell>
        </row>
        <row r="27">
          <cell r="A27" t="str">
            <v>陇川县</v>
          </cell>
          <cell r="B27">
            <v>400</v>
          </cell>
        </row>
        <row r="28">
          <cell r="A28" t="str">
            <v>泸水市</v>
          </cell>
          <cell r="B28">
            <v>717</v>
          </cell>
        </row>
        <row r="29">
          <cell r="A29" t="str">
            <v>泸西县</v>
          </cell>
          <cell r="B29">
            <v>380</v>
          </cell>
        </row>
        <row r="30">
          <cell r="A30" t="str">
            <v>鲁甸县</v>
          </cell>
          <cell r="B30">
            <v>400</v>
          </cell>
        </row>
        <row r="31">
          <cell r="A31" t="str">
            <v>陆良县</v>
          </cell>
          <cell r="B31">
            <v>200</v>
          </cell>
        </row>
        <row r="32">
          <cell r="A32" t="str">
            <v>罗平县</v>
          </cell>
          <cell r="B32">
            <v>380</v>
          </cell>
        </row>
        <row r="33">
          <cell r="A33" t="str">
            <v>绿春县</v>
          </cell>
          <cell r="B33">
            <v>375</v>
          </cell>
        </row>
        <row r="34">
          <cell r="A34" t="str">
            <v>麻栗坡县</v>
          </cell>
          <cell r="B34">
            <v>386</v>
          </cell>
        </row>
        <row r="35">
          <cell r="A35" t="str">
            <v>马关县</v>
          </cell>
          <cell r="B35">
            <v>386</v>
          </cell>
        </row>
        <row r="36">
          <cell r="A36" t="str">
            <v>芒市</v>
          </cell>
          <cell r="B36">
            <v>390</v>
          </cell>
        </row>
        <row r="37">
          <cell r="A37" t="str">
            <v>勐海县</v>
          </cell>
          <cell r="B37">
            <v>360</v>
          </cell>
        </row>
        <row r="38">
          <cell r="A38" t="str">
            <v>孟连县</v>
          </cell>
          <cell r="B38">
            <v>380</v>
          </cell>
        </row>
        <row r="39">
          <cell r="A39" t="str">
            <v>弥渡县</v>
          </cell>
          <cell r="B39">
            <v>395</v>
          </cell>
        </row>
        <row r="40">
          <cell r="A40" t="str">
            <v>墨江县</v>
          </cell>
          <cell r="B40">
            <v>235</v>
          </cell>
        </row>
        <row r="41">
          <cell r="A41" t="str">
            <v>南华县</v>
          </cell>
          <cell r="B41">
            <v>400</v>
          </cell>
        </row>
        <row r="42">
          <cell r="A42" t="str">
            <v>南涧县</v>
          </cell>
          <cell r="B42">
            <v>390</v>
          </cell>
        </row>
        <row r="43">
          <cell r="A43" t="str">
            <v>宁洱县</v>
          </cell>
          <cell r="B43">
            <v>400</v>
          </cell>
        </row>
        <row r="44">
          <cell r="A44" t="str">
            <v>宁蒗县</v>
          </cell>
          <cell r="B44">
            <v>386</v>
          </cell>
        </row>
        <row r="45">
          <cell r="A45" t="str">
            <v>屏边县</v>
          </cell>
          <cell r="B45">
            <v>396</v>
          </cell>
        </row>
        <row r="46">
          <cell r="A46" t="str">
            <v>巧家县</v>
          </cell>
          <cell r="B46">
            <v>400</v>
          </cell>
        </row>
        <row r="47">
          <cell r="A47" t="str">
            <v>丘北县</v>
          </cell>
          <cell r="B47">
            <v>370</v>
          </cell>
        </row>
        <row r="48">
          <cell r="A48" t="str">
            <v>师宗县</v>
          </cell>
          <cell r="B48">
            <v>390</v>
          </cell>
        </row>
        <row r="49">
          <cell r="A49" t="str">
            <v>绥江县</v>
          </cell>
          <cell r="B49">
            <v>400</v>
          </cell>
        </row>
        <row r="50">
          <cell r="A50" t="str">
            <v>威信县</v>
          </cell>
          <cell r="B50">
            <v>356</v>
          </cell>
        </row>
        <row r="51">
          <cell r="A51" t="str">
            <v>巍山县</v>
          </cell>
          <cell r="B51">
            <v>390</v>
          </cell>
        </row>
        <row r="52">
          <cell r="A52" t="str">
            <v>维西县</v>
          </cell>
          <cell r="B52">
            <v>600</v>
          </cell>
        </row>
        <row r="53">
          <cell r="A53" t="str">
            <v>西畴县</v>
          </cell>
          <cell r="B53">
            <v>392</v>
          </cell>
        </row>
        <row r="54">
          <cell r="A54" t="str">
            <v>西盟县</v>
          </cell>
          <cell r="B54">
            <v>340</v>
          </cell>
        </row>
        <row r="55">
          <cell r="A55" t="str">
            <v>香格里拉市</v>
          </cell>
          <cell r="B55">
            <v>400</v>
          </cell>
        </row>
        <row r="56">
          <cell r="A56" t="str">
            <v>新平县</v>
          </cell>
          <cell r="B56">
            <v>390</v>
          </cell>
        </row>
        <row r="57">
          <cell r="A57" t="str">
            <v>宣威市</v>
          </cell>
          <cell r="B57">
            <v>294</v>
          </cell>
        </row>
        <row r="58">
          <cell r="A58" t="str">
            <v>寻甸县</v>
          </cell>
          <cell r="B58">
            <v>396</v>
          </cell>
        </row>
        <row r="59">
          <cell r="A59" t="str">
            <v>盐津县</v>
          </cell>
          <cell r="B59">
            <v>400</v>
          </cell>
        </row>
        <row r="60">
          <cell r="A60" t="str">
            <v>彝良县</v>
          </cell>
          <cell r="B60">
            <v>400</v>
          </cell>
        </row>
        <row r="61">
          <cell r="A61" t="str">
            <v>易门县</v>
          </cell>
          <cell r="B61">
            <v>398</v>
          </cell>
        </row>
        <row r="62">
          <cell r="A62" t="str">
            <v>盈江县</v>
          </cell>
          <cell r="B62">
            <v>396</v>
          </cell>
        </row>
        <row r="63">
          <cell r="A63" t="str">
            <v>永德县</v>
          </cell>
          <cell r="B63">
            <v>398</v>
          </cell>
        </row>
        <row r="64">
          <cell r="A64" t="str">
            <v>永平县</v>
          </cell>
          <cell r="B64">
            <v>395</v>
          </cell>
        </row>
        <row r="65">
          <cell r="A65" t="str">
            <v>永仁县</v>
          </cell>
          <cell r="B65">
            <v>367</v>
          </cell>
        </row>
        <row r="66">
          <cell r="A66" t="str">
            <v>永善县</v>
          </cell>
          <cell r="B66">
            <v>400</v>
          </cell>
        </row>
        <row r="67">
          <cell r="A67" t="str">
            <v>永胜县</v>
          </cell>
          <cell r="B67">
            <v>370</v>
          </cell>
        </row>
        <row r="68">
          <cell r="A68" t="str">
            <v>玉龙县</v>
          </cell>
          <cell r="B68">
            <v>399</v>
          </cell>
        </row>
        <row r="69">
          <cell r="A69" t="str">
            <v>元阳县</v>
          </cell>
          <cell r="B69">
            <v>252</v>
          </cell>
        </row>
        <row r="70">
          <cell r="A70" t="str">
            <v>云龙县</v>
          </cell>
          <cell r="B70">
            <v>390</v>
          </cell>
        </row>
        <row r="71">
          <cell r="A71" t="str">
            <v>昭阳区</v>
          </cell>
          <cell r="B71">
            <v>779</v>
          </cell>
        </row>
        <row r="72">
          <cell r="A72" t="str">
            <v>镇康县</v>
          </cell>
          <cell r="B72">
            <v>395</v>
          </cell>
        </row>
        <row r="73">
          <cell r="A73" t="str">
            <v>镇雄县</v>
          </cell>
          <cell r="B73">
            <v>400</v>
          </cell>
        </row>
      </sheetData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>
        <row r="1">
          <cell r="A1" t="str">
            <v>附件</v>
          </cell>
        </row>
        <row r="2">
          <cell r="A2" t="str">
            <v>2023年中央财政衔接推进乡村振兴补助资金分配表</v>
          </cell>
        </row>
        <row r="3">
          <cell r="A3" t="str">
            <v>区划</v>
          </cell>
          <cell r="B3" t="str">
            <v>状态</v>
          </cell>
          <cell r="C3" t="str">
            <v>欠发达农场名称</v>
          </cell>
          <cell r="D3" t="str">
            <v>2021年从业人员人数</v>
          </cell>
          <cell r="E3" t="str">
            <v>2021年从业人员年均收入逆指标计算数</v>
          </cell>
          <cell r="F3" t="str">
            <v>深化改革等政策因素(分数)</v>
          </cell>
          <cell r="G3" t="str">
            <v>2021年资金绩效评价分</v>
          </cell>
          <cell r="H3" t="str">
            <v>分配资金
(万元)</v>
          </cell>
        </row>
        <row r="4">
          <cell r="B4" t="str">
            <v>权重</v>
          </cell>
        </row>
        <row r="4">
          <cell r="D4">
            <v>0.3</v>
          </cell>
          <cell r="E4">
            <v>0.3</v>
          </cell>
          <cell r="F4">
            <v>0.3</v>
          </cell>
          <cell r="G4">
            <v>0.1</v>
          </cell>
        </row>
        <row r="5">
          <cell r="B5" t="str">
            <v>合计</v>
          </cell>
        </row>
        <row r="5">
          <cell r="D5">
            <v>27756</v>
          </cell>
          <cell r="E5">
            <v>8.5427</v>
          </cell>
          <cell r="F5">
            <v>1230</v>
          </cell>
          <cell r="G5">
            <v>1150</v>
          </cell>
          <cell r="H5">
            <v>3177</v>
          </cell>
        </row>
        <row r="6">
          <cell r="A6" t="str">
            <v>西双版纳州</v>
          </cell>
        </row>
        <row r="7">
          <cell r="A7" t="str">
            <v>景洪市</v>
          </cell>
          <cell r="B7" t="str">
            <v>其他县</v>
          </cell>
          <cell r="C7" t="str">
            <v>大渡岗农场</v>
          </cell>
          <cell r="D7">
            <v>6490</v>
          </cell>
          <cell r="E7">
            <v>0.5155</v>
          </cell>
          <cell r="F7">
            <v>90</v>
          </cell>
          <cell r="G7">
            <v>70</v>
          </cell>
          <cell r="H7">
            <v>369</v>
          </cell>
        </row>
        <row r="8">
          <cell r="A8" t="str">
            <v>勐海县</v>
          </cell>
          <cell r="B8" t="str">
            <v>脱贫县</v>
          </cell>
          <cell r="C8" t="str">
            <v>黎明农场</v>
          </cell>
          <cell r="D8">
            <v>6029</v>
          </cell>
          <cell r="E8">
            <v>0.7449</v>
          </cell>
          <cell r="F8">
            <v>90</v>
          </cell>
          <cell r="G8">
            <v>70</v>
          </cell>
          <cell r="H8">
            <v>379</v>
          </cell>
        </row>
        <row r="9">
          <cell r="A9" t="str">
            <v>临沧市</v>
          </cell>
        </row>
        <row r="10">
          <cell r="A10" t="str">
            <v>耿马县</v>
          </cell>
          <cell r="B10" t="str">
            <v>脱贫县</v>
          </cell>
          <cell r="C10" t="str">
            <v>勐撒农场</v>
          </cell>
          <cell r="D10">
            <v>2207</v>
          </cell>
          <cell r="E10">
            <v>0.4989</v>
          </cell>
          <cell r="F10">
            <v>90</v>
          </cell>
          <cell r="G10">
            <v>70</v>
          </cell>
          <cell r="H10">
            <v>221</v>
          </cell>
        </row>
        <row r="11">
          <cell r="A11" t="str">
            <v>沧源县</v>
          </cell>
          <cell r="B11" t="str">
            <v>脱贫县</v>
          </cell>
          <cell r="C11" t="str">
            <v>勐省农场</v>
          </cell>
          <cell r="D11">
            <v>1525</v>
          </cell>
          <cell r="E11">
            <v>0.5178</v>
          </cell>
          <cell r="F11">
            <v>90</v>
          </cell>
          <cell r="G11">
            <v>60</v>
          </cell>
          <cell r="H11">
            <v>196</v>
          </cell>
        </row>
        <row r="12">
          <cell r="A12" t="str">
            <v>永德县</v>
          </cell>
          <cell r="B12" t="str">
            <v>脱贫县</v>
          </cell>
          <cell r="C12" t="str">
            <v>勐底农场</v>
          </cell>
          <cell r="D12">
            <v>2208</v>
          </cell>
          <cell r="E12">
            <v>0.4931</v>
          </cell>
          <cell r="F12">
            <v>70</v>
          </cell>
          <cell r="G12">
            <v>70</v>
          </cell>
          <cell r="H12">
            <v>204</v>
          </cell>
        </row>
        <row r="13">
          <cell r="A13" t="str">
            <v>德宏州</v>
          </cell>
        </row>
        <row r="14">
          <cell r="A14" t="str">
            <v>芒市</v>
          </cell>
          <cell r="B14" t="str">
            <v>脱贫县</v>
          </cell>
          <cell r="C14" t="str">
            <v>遮放农场</v>
          </cell>
          <cell r="D14">
            <v>1872</v>
          </cell>
          <cell r="E14">
            <v>0.6409</v>
          </cell>
          <cell r="F14">
            <v>90</v>
          </cell>
          <cell r="G14">
            <v>80</v>
          </cell>
          <cell r="H14">
            <v>228</v>
          </cell>
        </row>
        <row r="15">
          <cell r="A15" t="str">
            <v>盈江县</v>
          </cell>
          <cell r="B15" t="str">
            <v>脱贫县</v>
          </cell>
          <cell r="C15" t="str">
            <v>盈江农场</v>
          </cell>
          <cell r="D15">
            <v>1742</v>
          </cell>
          <cell r="E15">
            <v>0.8319</v>
          </cell>
          <cell r="F15">
            <v>70</v>
          </cell>
          <cell r="G15">
            <v>80</v>
          </cell>
          <cell r="H15">
            <v>229</v>
          </cell>
        </row>
        <row r="16">
          <cell r="A16" t="str">
            <v>红河州</v>
          </cell>
        </row>
        <row r="17">
          <cell r="A17" t="str">
            <v>金平县</v>
          </cell>
          <cell r="B17" t="str">
            <v>脱贫县</v>
          </cell>
          <cell r="C17" t="str">
            <v>金平农场</v>
          </cell>
          <cell r="D17">
            <v>265</v>
          </cell>
          <cell r="E17">
            <v>0.3015</v>
          </cell>
          <cell r="F17">
            <v>90</v>
          </cell>
          <cell r="G17">
            <v>90</v>
          </cell>
          <cell r="H17">
            <v>137</v>
          </cell>
        </row>
        <row r="18">
          <cell r="A18" t="str">
            <v>河口县</v>
          </cell>
          <cell r="B18" t="str">
            <v>其他县</v>
          </cell>
          <cell r="C18" t="str">
            <v>蚂蝗堡农场</v>
          </cell>
          <cell r="D18">
            <v>544</v>
          </cell>
          <cell r="E18">
            <v>0.4042</v>
          </cell>
          <cell r="F18">
            <v>90</v>
          </cell>
          <cell r="G18">
            <v>80</v>
          </cell>
          <cell r="H18">
            <v>156</v>
          </cell>
        </row>
        <row r="19">
          <cell r="A19" t="str">
            <v>文山州</v>
          </cell>
        </row>
        <row r="20">
          <cell r="A20" t="str">
            <v>麻栗坡县</v>
          </cell>
          <cell r="B20" t="str">
            <v>脱贫县</v>
          </cell>
          <cell r="C20" t="str">
            <v>天保农场</v>
          </cell>
          <cell r="D20">
            <v>1169</v>
          </cell>
          <cell r="E20">
            <v>0.5109</v>
          </cell>
          <cell r="F20">
            <v>90</v>
          </cell>
          <cell r="G20">
            <v>80</v>
          </cell>
          <cell r="H20">
            <v>189</v>
          </cell>
        </row>
        <row r="21">
          <cell r="A21" t="str">
            <v>广南县</v>
          </cell>
          <cell r="B21" t="str">
            <v>脱贫县</v>
          </cell>
          <cell r="C21" t="str">
            <v>石山农场</v>
          </cell>
          <cell r="D21">
            <v>640</v>
          </cell>
          <cell r="E21">
            <v>0.6787</v>
          </cell>
          <cell r="F21">
            <v>70</v>
          </cell>
          <cell r="G21">
            <v>80</v>
          </cell>
          <cell r="H21">
            <v>174</v>
          </cell>
        </row>
        <row r="22">
          <cell r="A22" t="str">
            <v>普洱市</v>
          </cell>
        </row>
        <row r="23">
          <cell r="A23" t="str">
            <v>澜沧县</v>
          </cell>
          <cell r="B23" t="str">
            <v>脱贫县</v>
          </cell>
          <cell r="C23" t="str">
            <v>勐根茶场</v>
          </cell>
          <cell r="D23">
            <v>370</v>
          </cell>
          <cell r="E23">
            <v>0.7415</v>
          </cell>
          <cell r="F23">
            <v>90</v>
          </cell>
          <cell r="G23">
            <v>60</v>
          </cell>
          <cell r="H23">
            <v>182</v>
          </cell>
        </row>
        <row r="24">
          <cell r="A24" t="str">
            <v>江城县</v>
          </cell>
          <cell r="B24" t="str">
            <v>脱贫县</v>
          </cell>
          <cell r="C24" t="str">
            <v>江城农场</v>
          </cell>
          <cell r="D24">
            <v>1650</v>
          </cell>
          <cell r="E24">
            <v>0.6718</v>
          </cell>
          <cell r="F24">
            <v>70</v>
          </cell>
          <cell r="G24">
            <v>80</v>
          </cell>
          <cell r="H24">
            <v>208</v>
          </cell>
        </row>
        <row r="25">
          <cell r="A25" t="str">
            <v>保山市</v>
          </cell>
        </row>
        <row r="26">
          <cell r="A26" t="str">
            <v>隆阳区</v>
          </cell>
          <cell r="B26" t="str">
            <v>脱贫县</v>
          </cell>
          <cell r="C26" t="str">
            <v>潞江农场</v>
          </cell>
          <cell r="D26">
            <v>678</v>
          </cell>
          <cell r="E26">
            <v>0.4584</v>
          </cell>
          <cell r="F26">
            <v>70</v>
          </cell>
          <cell r="G26">
            <v>90</v>
          </cell>
          <cell r="H26">
            <v>154</v>
          </cell>
        </row>
        <row r="27">
          <cell r="A27" t="str">
            <v>隆阳区</v>
          </cell>
          <cell r="B27" t="str">
            <v>脱贫县</v>
          </cell>
          <cell r="C27" t="str">
            <v>新城农场</v>
          </cell>
          <cell r="D27">
            <v>367</v>
          </cell>
          <cell r="E27">
            <v>0.5327</v>
          </cell>
          <cell r="F27">
            <v>70</v>
          </cell>
          <cell r="G27">
            <v>90</v>
          </cell>
          <cell r="H27">
            <v>151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1.20"/>
      <sheetName val="表6资金使用成效（12月30日）"/>
      <sheetName val="小康村到县资金"/>
      <sheetName val="系统导出监测人口统计表"/>
      <sheetName val="脱贫和监测人口收入"/>
      <sheetName val="小额信贷规模"/>
      <sheetName val="2022年项目库建设情况"/>
      <sheetName val="综合进度表"/>
      <sheetName val="万人以上安置区"/>
      <sheetName val="3000以上安置区"/>
      <sheetName val="脱贫和监测人口外出务工"/>
      <sheetName val="资金绩效考核"/>
      <sheetName val="乡村振兴局测算11.11"/>
      <sheetName val="财政调整1"/>
      <sheetName val="财政调整2"/>
      <sheetName val="财政调整3"/>
      <sheetName val="Sheet1"/>
      <sheetName val="财政测算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">
          <cell r="O1" t="str">
            <v>昭阳鲁甸</v>
          </cell>
          <cell r="P1">
            <v>14635.3297304542</v>
          </cell>
        </row>
        <row r="1">
          <cell r="R1">
            <v>9874.35554227034</v>
          </cell>
        </row>
        <row r="1">
          <cell r="V1">
            <v>0.369999770142727</v>
          </cell>
        </row>
        <row r="1">
          <cell r="AA1">
            <v>0.122244252270582</v>
          </cell>
        </row>
        <row r="1">
          <cell r="AC1">
            <v>0.037</v>
          </cell>
        </row>
        <row r="1">
          <cell r="AE1">
            <v>0</v>
          </cell>
        </row>
        <row r="1">
          <cell r="AH1">
            <v>0.03</v>
          </cell>
        </row>
        <row r="1">
          <cell r="AK1">
            <v>0.03</v>
          </cell>
        </row>
        <row r="1">
          <cell r="AM1">
            <v>0.00274345778003845</v>
          </cell>
        </row>
        <row r="1">
          <cell r="AO1">
            <v>0.0889770090823282</v>
          </cell>
          <cell r="AP1">
            <v>0.239035218642527</v>
          </cell>
        </row>
        <row r="1">
          <cell r="AS1">
            <v>0.0217252197176018</v>
          </cell>
        </row>
        <row r="1">
          <cell r="AU1">
            <v>0.0315868382242265</v>
          </cell>
        </row>
        <row r="1">
          <cell r="AW1">
            <v>0.0266879123991687</v>
          </cell>
        </row>
        <row r="3">
          <cell r="G3">
            <v>2135363.5</v>
          </cell>
        </row>
        <row r="3">
          <cell r="P3">
            <v>21091.0229771242</v>
          </cell>
        </row>
        <row r="3">
          <cell r="R3">
            <v>18298.4664470669</v>
          </cell>
        </row>
        <row r="3">
          <cell r="V3">
            <v>499005</v>
          </cell>
        </row>
        <row r="3">
          <cell r="AA3">
            <v>164866.3</v>
          </cell>
        </row>
        <row r="3">
          <cell r="AC3">
            <v>49900.531</v>
          </cell>
        </row>
        <row r="3">
          <cell r="AE3">
            <v>0</v>
          </cell>
        </row>
        <row r="3">
          <cell r="AH3">
            <v>40459.89</v>
          </cell>
        </row>
        <row r="3">
          <cell r="AK3">
            <v>40459.89</v>
          </cell>
        </row>
        <row r="3">
          <cell r="AM3">
            <v>3700</v>
          </cell>
        </row>
        <row r="3">
          <cell r="AO3">
            <v>120000</v>
          </cell>
          <cell r="AP3">
            <v>322377.955080087</v>
          </cell>
        </row>
        <row r="3">
          <cell r="AS3">
            <v>29300</v>
          </cell>
        </row>
        <row r="3">
          <cell r="AU3">
            <v>42600</v>
          </cell>
        </row>
        <row r="3">
          <cell r="AW3">
            <v>35993</v>
          </cell>
        </row>
        <row r="3">
          <cell r="AZ3">
            <v>1348663</v>
          </cell>
        </row>
        <row r="4">
          <cell r="B4" t="str">
            <v>地区</v>
          </cell>
          <cell r="C4" t="str">
            <v>原贫困县标识</v>
          </cell>
          <cell r="D4" t="str">
            <v>脱贫年度</v>
          </cell>
          <cell r="E4" t="str">
            <v>乡村振兴重点帮扶县</v>
          </cell>
          <cell r="F4" t="str">
            <v>边境县</v>
          </cell>
          <cell r="G4" t="str">
            <v>因素1.相关人群数量及结构（37%）</v>
          </cell>
        </row>
        <row r="4">
          <cell r="W4" t="str">
            <v>因素2.相关人群收入（权重12%）</v>
          </cell>
        </row>
        <row r="4">
          <cell r="AB4" t="str">
            <v>因素3.政策因素（权重43%）</v>
          </cell>
        </row>
        <row r="4">
          <cell r="AQ4" t="str">
            <v>因素4.绩效管理因素（权重8%）</v>
          </cell>
        </row>
        <row r="4">
          <cell r="AZ4" t="str">
            <v>本次计划安排情况</v>
          </cell>
        </row>
        <row r="5">
          <cell r="G5" t="str">
            <v>脱贫人口规模（人）（12%）</v>
          </cell>
        </row>
        <row r="5">
          <cell r="N5" t="str">
            <v>防返贫监测人口规模（人）（15%）</v>
          </cell>
          <cell r="O5" t="str">
            <v>易地扶贫搬迁贫困人口规模（人）（7.5%）</v>
          </cell>
        </row>
        <row r="5">
          <cell r="U5" t="str">
            <v>雨露计划规模（户）（2.5%）</v>
          </cell>
          <cell r="V5" t="str">
            <v>测算分配金额</v>
          </cell>
        </row>
        <row r="6">
          <cell r="G6" t="str">
            <v>脱贫人口合计</v>
          </cell>
          <cell r="H6" t="str">
            <v>按脱贫年度结构折算</v>
          </cell>
        </row>
        <row r="6">
          <cell r="O6" t="str">
            <v>易地扶贫搬迁贫困人口合计</v>
          </cell>
          <cell r="P6" t="str">
            <v>800人以上的安置区贫困人口</v>
          </cell>
        </row>
        <row r="6">
          <cell r="W6" t="str">
            <v>脱贫和监测人口人均纯收入（元）</v>
          </cell>
          <cell r="X6" t="str">
            <v>按加权平均法换算（中间数值）</v>
          </cell>
          <cell r="Y6" t="str">
            <v>按加权平均法换算</v>
          </cell>
          <cell r="Z6" t="str">
            <v>收入折算</v>
          </cell>
          <cell r="AA6" t="str">
            <v>测算分配金额</v>
          </cell>
          <cell r="AB6" t="str">
            <v>小额信贷情况（3.7%）</v>
          </cell>
        </row>
        <row r="6">
          <cell r="AD6" t="str">
            <v>乡村振兴“一县一业”示范县（不再用）</v>
          </cell>
        </row>
        <row r="6">
          <cell r="AF6" t="str">
            <v>利益联结和风险机制(6.3%)</v>
          </cell>
        </row>
        <row r="6">
          <cell r="AN6" t="str">
            <v>乡村建设示范村（9%）</v>
          </cell>
        </row>
        <row r="6">
          <cell r="AP6" t="str">
            <v>国家重点县（24%，定额补助5000万元，且较上年不减）</v>
          </cell>
          <cell r="AQ6" t="str">
            <v>2021年度资金绩效评价结果</v>
          </cell>
          <cell r="AR6" t="str">
            <v>2021年度资金绩效评价结果（2.2%）</v>
          </cell>
          <cell r="AS6" t="str">
            <v>测算分配金额</v>
          </cell>
          <cell r="AT6" t="str">
            <v>2021年度脱贫成果考核结果（3.2%）</v>
          </cell>
          <cell r="AU6" t="str">
            <v>测算分配金额</v>
          </cell>
          <cell r="AV6" t="str">
            <v>支出进度（2.6%）</v>
          </cell>
        </row>
        <row r="6">
          <cell r="AX6" t="str">
            <v>项目库建设（2021提，未使用）</v>
          </cell>
        </row>
        <row r="7">
          <cell r="H7" t="str">
            <v>折算后小计</v>
          </cell>
          <cell r="I7" t="str">
            <v>非贫困县（按0.6比例折算）</v>
          </cell>
          <cell r="J7" t="str">
            <v>2017年（按0.7比例折算）</v>
          </cell>
          <cell r="K7" t="str">
            <v>2018年（按0.8比例折算）</v>
          </cell>
          <cell r="L7" t="str">
            <v>2019年（按0.9比例折算）</v>
          </cell>
          <cell r="M7" t="str">
            <v>2020年（按1比例折算）</v>
          </cell>
        </row>
        <row r="7">
          <cell r="P7" t="str">
            <v>折算后小计</v>
          </cell>
          <cell r="Q7" t="str">
            <v>800-3000人（按0.6比例折算）</v>
          </cell>
          <cell r="R7" t="str">
            <v>3000-10000人（按0.8比例折算）</v>
          </cell>
          <cell r="S7" t="str">
            <v>10000人以上（按1比例折算）</v>
          </cell>
          <cell r="T7" t="str">
            <v>跨县安置（按1.25比例折算）</v>
          </cell>
        </row>
        <row r="7">
          <cell r="AB7" t="str">
            <v>新增小额信贷规模（万元）</v>
          </cell>
          <cell r="AC7" t="str">
            <v>测算分配金额</v>
          </cell>
          <cell r="AD7" t="str">
            <v>个数</v>
          </cell>
          <cell r="AE7" t="str">
            <v>测算分配金额</v>
          </cell>
          <cell r="AF7" t="str">
            <v>参与“双绑”的农业新型经营主体数量（3%）</v>
          </cell>
          <cell r="AG7" t="str">
            <v>主体数量折算</v>
          </cell>
          <cell r="AH7" t="str">
            <v>测算分配金额</v>
          </cell>
          <cell r="AI7" t="str">
            <v>“双绑”覆盖率（3%）</v>
          </cell>
          <cell r="AJ7" t="str">
            <v>“双绑”覆盖率折算</v>
          </cell>
          <cell r="AK7" t="str">
            <v>测算分配金额</v>
          </cell>
          <cell r="AL7" t="str">
            <v>建立政银担风险分担机制（0.3%）</v>
          </cell>
          <cell r="AM7" t="str">
            <v>测算分配金额</v>
          </cell>
          <cell r="AN7" t="str">
            <v>示范村（个）</v>
          </cell>
          <cell r="AO7" t="str">
            <v>测算分配金额</v>
          </cell>
          <cell r="AP7" t="str">
            <v>测算分配金额</v>
          </cell>
        </row>
        <row r="7">
          <cell r="AV7" t="str">
            <v>2022年综合支出进度</v>
          </cell>
          <cell r="AW7" t="str">
            <v>测算分配金额</v>
          </cell>
          <cell r="AX7" t="str">
            <v>综合得分</v>
          </cell>
          <cell r="AY7" t="str">
            <v>测算分配金额</v>
          </cell>
        </row>
        <row r="8">
          <cell r="G8">
            <v>1</v>
          </cell>
          <cell r="H8">
            <v>2</v>
          </cell>
          <cell r="I8">
            <v>3</v>
          </cell>
          <cell r="J8">
            <v>4</v>
          </cell>
          <cell r="K8">
            <v>5</v>
          </cell>
          <cell r="L8">
            <v>6</v>
          </cell>
          <cell r="M8">
            <v>7</v>
          </cell>
          <cell r="N8">
            <v>8</v>
          </cell>
          <cell r="O8">
            <v>9</v>
          </cell>
          <cell r="P8">
            <v>10</v>
          </cell>
          <cell r="Q8">
            <v>11</v>
          </cell>
          <cell r="R8">
            <v>12</v>
          </cell>
          <cell r="S8">
            <v>13</v>
          </cell>
          <cell r="T8">
            <v>14</v>
          </cell>
          <cell r="U8">
            <v>15</v>
          </cell>
          <cell r="V8">
            <v>16</v>
          </cell>
          <cell r="W8">
            <v>17</v>
          </cell>
          <cell r="X8">
            <v>18</v>
          </cell>
          <cell r="Y8">
            <v>19</v>
          </cell>
          <cell r="Z8">
            <v>20</v>
          </cell>
          <cell r="AA8">
            <v>21</v>
          </cell>
          <cell r="AB8">
            <v>22</v>
          </cell>
          <cell r="AC8">
            <v>23</v>
          </cell>
          <cell r="AD8">
            <v>24</v>
          </cell>
          <cell r="AE8">
            <v>25</v>
          </cell>
          <cell r="AF8">
            <v>26</v>
          </cell>
          <cell r="AG8">
            <v>27</v>
          </cell>
          <cell r="AH8">
            <v>28</v>
          </cell>
          <cell r="AI8">
            <v>29</v>
          </cell>
          <cell r="AJ8">
            <v>30</v>
          </cell>
          <cell r="AK8">
            <v>31</v>
          </cell>
          <cell r="AL8">
            <v>32</v>
          </cell>
          <cell r="AM8">
            <v>33</v>
          </cell>
          <cell r="AN8">
            <v>34</v>
          </cell>
          <cell r="AO8">
            <v>35</v>
          </cell>
          <cell r="AP8">
            <v>36</v>
          </cell>
          <cell r="AQ8">
            <v>37</v>
          </cell>
          <cell r="AR8">
            <v>38</v>
          </cell>
          <cell r="AS8">
            <v>39</v>
          </cell>
          <cell r="AT8">
            <v>40</v>
          </cell>
          <cell r="AU8">
            <v>41</v>
          </cell>
          <cell r="AV8">
            <v>42</v>
          </cell>
          <cell r="AW8">
            <v>43</v>
          </cell>
          <cell r="AX8">
            <v>44</v>
          </cell>
          <cell r="AY8">
            <v>45</v>
          </cell>
          <cell r="AZ8">
            <v>46</v>
          </cell>
        </row>
        <row r="9">
          <cell r="B9" t="str">
            <v>全省合计</v>
          </cell>
          <cell r="C9">
            <v>0</v>
          </cell>
        </row>
        <row r="9">
          <cell r="G9">
            <v>6652993</v>
          </cell>
          <cell r="H9">
            <v>5716278.8</v>
          </cell>
          <cell r="I9">
            <v>353254.8</v>
          </cell>
          <cell r="J9">
            <v>347075.4</v>
          </cell>
          <cell r="K9">
            <v>1124051.2</v>
          </cell>
          <cell r="L9">
            <v>2443064.4</v>
          </cell>
          <cell r="M9">
            <v>1448833</v>
          </cell>
          <cell r="N9">
            <v>896860</v>
          </cell>
          <cell r="O9">
            <v>996117</v>
          </cell>
          <cell r="P9">
            <v>453637.2</v>
          </cell>
          <cell r="Q9">
            <v>107490</v>
          </cell>
          <cell r="R9">
            <v>58954</v>
          </cell>
          <cell r="S9">
            <v>254085</v>
          </cell>
          <cell r="T9">
            <v>70316</v>
          </cell>
          <cell r="U9">
            <v>147475</v>
          </cell>
          <cell r="V9">
            <v>499005</v>
          </cell>
          <cell r="W9">
            <v>11378.84</v>
          </cell>
          <cell r="X9">
            <v>74.865674146606</v>
          </cell>
          <cell r="Y9">
            <v>519.041998219306</v>
          </cell>
          <cell r="Z9">
            <v>452.454587845932</v>
          </cell>
          <cell r="AA9">
            <v>164866.3</v>
          </cell>
          <cell r="AB9">
            <v>710268.245232</v>
          </cell>
          <cell r="AC9">
            <v>49900.531</v>
          </cell>
          <cell r="AD9">
            <v>10</v>
          </cell>
          <cell r="AE9">
            <v>0</v>
          </cell>
          <cell r="AF9">
            <v>4006</v>
          </cell>
          <cell r="AG9">
            <v>3543.5</v>
          </cell>
          <cell r="AH9">
            <v>40459.89</v>
          </cell>
          <cell r="AI9">
            <v>101.244591565037</v>
          </cell>
          <cell r="AJ9">
            <v>87.5476427834755</v>
          </cell>
          <cell r="AK9">
            <v>40459.89</v>
          </cell>
          <cell r="AL9">
            <v>0</v>
          </cell>
          <cell r="AM9">
            <v>3700</v>
          </cell>
          <cell r="AN9">
            <v>200</v>
          </cell>
          <cell r="AO9">
            <v>120000</v>
          </cell>
          <cell r="AP9">
            <v>322377.955080087</v>
          </cell>
          <cell r="AQ9">
            <v>9677.44</v>
          </cell>
        </row>
        <row r="9">
          <cell r="AS9">
            <v>29300</v>
          </cell>
        </row>
        <row r="9">
          <cell r="AU9">
            <v>42600</v>
          </cell>
          <cell r="AV9">
            <v>1408.83083599298</v>
          </cell>
          <cell r="AW9">
            <v>35993</v>
          </cell>
          <cell r="AX9">
            <v>131277.323913589</v>
          </cell>
          <cell r="AY9">
            <v>0</v>
          </cell>
          <cell r="AZ9">
            <v>1348662.56608009</v>
          </cell>
        </row>
        <row r="10">
          <cell r="B10" t="str">
            <v>云南省本级</v>
          </cell>
          <cell r="C10">
            <v>1</v>
          </cell>
        </row>
        <row r="11">
          <cell r="B11" t="str">
            <v>州市本级合计</v>
          </cell>
          <cell r="C11">
            <v>0</v>
          </cell>
        </row>
        <row r="11"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2</v>
          </cell>
          <cell r="AO11">
            <v>1200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1200</v>
          </cell>
        </row>
        <row r="12">
          <cell r="B12" t="str">
            <v>88个县合计</v>
          </cell>
        </row>
        <row r="12">
          <cell r="G12">
            <v>6064235</v>
          </cell>
          <cell r="H12">
            <v>5363024</v>
          </cell>
          <cell r="I12">
            <v>0</v>
          </cell>
          <cell r="J12">
            <v>347075.4</v>
          </cell>
          <cell r="K12">
            <v>1124051.2</v>
          </cell>
          <cell r="L12">
            <v>2443064.4</v>
          </cell>
          <cell r="M12">
            <v>1448833</v>
          </cell>
          <cell r="N12">
            <v>817512</v>
          </cell>
          <cell r="O12">
            <v>951493</v>
          </cell>
          <cell r="P12">
            <v>449662.8</v>
          </cell>
          <cell r="Q12">
            <v>100866</v>
          </cell>
          <cell r="R12">
            <v>58954</v>
          </cell>
          <cell r="S12">
            <v>254085</v>
          </cell>
          <cell r="T12">
            <v>70316</v>
          </cell>
          <cell r="U12">
            <v>133055</v>
          </cell>
          <cell r="V12">
            <v>466820.255635669</v>
          </cell>
        </row>
        <row r="12">
          <cell r="X12">
            <v>55.1726023153064</v>
          </cell>
          <cell r="Y12">
            <v>481.093344582557</v>
          </cell>
          <cell r="Z12">
            <v>444.864857118583</v>
          </cell>
          <cell r="AA12">
            <v>162100.738866071</v>
          </cell>
          <cell r="AB12">
            <v>665330.519632</v>
          </cell>
          <cell r="AC12">
            <v>46743.3908850849</v>
          </cell>
          <cell r="AD12">
            <v>10</v>
          </cell>
          <cell r="AE12">
            <v>0</v>
          </cell>
          <cell r="AF12">
            <v>3081</v>
          </cell>
          <cell r="AG12">
            <v>3081</v>
          </cell>
          <cell r="AH12">
            <v>35179.037982221</v>
          </cell>
          <cell r="AI12">
            <v>73.8506940019142</v>
          </cell>
          <cell r="AJ12">
            <v>73.8506940019142</v>
          </cell>
          <cell r="AK12">
            <v>34129.8847203809</v>
          </cell>
          <cell r="AL12">
            <v>0</v>
          </cell>
          <cell r="AM12">
            <v>2900</v>
          </cell>
          <cell r="AN12">
            <v>162</v>
          </cell>
          <cell r="AO12">
            <v>97200</v>
          </cell>
        </row>
        <row r="12">
          <cell r="AS12">
            <v>21800</v>
          </cell>
        </row>
        <row r="12">
          <cell r="AU12">
            <v>38400</v>
          </cell>
        </row>
        <row r="12">
          <cell r="AW12">
            <v>25434.7645888517</v>
          </cell>
          <cell r="AX12">
            <v>105531.32782829</v>
          </cell>
          <cell r="AY12">
            <v>0</v>
          </cell>
          <cell r="AZ12">
            <v>1253088.02775837</v>
          </cell>
        </row>
        <row r="13">
          <cell r="B13" t="str">
            <v>41个县合计</v>
          </cell>
        </row>
        <row r="13">
          <cell r="G13">
            <v>588758</v>
          </cell>
          <cell r="H13">
            <v>353254.8</v>
          </cell>
          <cell r="I13">
            <v>353254.8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79348</v>
          </cell>
          <cell r="O13">
            <v>44624</v>
          </cell>
          <cell r="P13">
            <v>3974.4</v>
          </cell>
          <cell r="Q13">
            <v>6624</v>
          </cell>
          <cell r="R13">
            <v>0</v>
          </cell>
          <cell r="S13">
            <v>0</v>
          </cell>
          <cell r="T13">
            <v>0</v>
          </cell>
          <cell r="U13">
            <v>14420</v>
          </cell>
          <cell r="V13">
            <v>32184.744364331</v>
          </cell>
        </row>
        <row r="13">
          <cell r="X13">
            <v>19.6930718312996</v>
          </cell>
          <cell r="Y13">
            <v>37.948653636748</v>
          </cell>
          <cell r="Z13">
            <v>7.5897307273496</v>
          </cell>
          <cell r="AA13">
            <v>2765.5611339287</v>
          </cell>
          <cell r="AB13">
            <v>44937.7256</v>
          </cell>
          <cell r="AC13">
            <v>3157.14011491508</v>
          </cell>
          <cell r="AD13">
            <v>0</v>
          </cell>
          <cell r="AE13">
            <v>0</v>
          </cell>
          <cell r="AF13">
            <v>925</v>
          </cell>
          <cell r="AG13">
            <v>462.5</v>
          </cell>
          <cell r="AH13">
            <v>5280.85201777903</v>
          </cell>
          <cell r="AI13">
            <v>27.3938975631225</v>
          </cell>
          <cell r="AJ13">
            <v>13.6969487815613</v>
          </cell>
          <cell r="AK13">
            <v>6330.00527961905</v>
          </cell>
          <cell r="AL13">
            <v>0</v>
          </cell>
          <cell r="AM13">
            <v>800</v>
          </cell>
          <cell r="AN13">
            <v>36</v>
          </cell>
          <cell r="AO13">
            <v>21600</v>
          </cell>
        </row>
        <row r="13">
          <cell r="AS13">
            <v>7500</v>
          </cell>
        </row>
        <row r="13">
          <cell r="AU13">
            <v>4200</v>
          </cell>
        </row>
        <row r="13">
          <cell r="AW13">
            <v>10558.2354111483</v>
          </cell>
          <cell r="AX13">
            <v>36318.70224062</v>
          </cell>
          <cell r="AY13">
            <v>0</v>
          </cell>
          <cell r="AZ13">
            <v>94374.5383217213</v>
          </cell>
        </row>
        <row r="14">
          <cell r="B14" t="str">
            <v>57个县合计</v>
          </cell>
        </row>
        <row r="14">
          <cell r="G14">
            <v>4934288</v>
          </cell>
          <cell r="H14">
            <v>4476433.8</v>
          </cell>
          <cell r="I14">
            <v>0</v>
          </cell>
          <cell r="J14">
            <v>125671.7</v>
          </cell>
          <cell r="K14">
            <v>587220</v>
          </cell>
          <cell r="L14">
            <v>2314709.1</v>
          </cell>
          <cell r="M14">
            <v>1448833</v>
          </cell>
          <cell r="N14">
            <v>663436</v>
          </cell>
          <cell r="O14">
            <v>802791</v>
          </cell>
          <cell r="P14">
            <v>440067</v>
          </cell>
          <cell r="Q14">
            <v>84873</v>
          </cell>
          <cell r="R14">
            <v>58954</v>
          </cell>
          <cell r="S14">
            <v>254085</v>
          </cell>
          <cell r="T14">
            <v>70316</v>
          </cell>
          <cell r="U14">
            <v>111618</v>
          </cell>
          <cell r="V14">
            <v>399781.637947976</v>
          </cell>
          <cell r="W14">
            <v>656730.1</v>
          </cell>
          <cell r="X14">
            <v>38.0516248132167</v>
          </cell>
          <cell r="Y14">
            <v>408.636369654608</v>
          </cell>
          <cell r="Z14">
            <v>408.636369654608</v>
          </cell>
          <cell r="AA14">
            <v>148899.730757793</v>
          </cell>
          <cell r="AB14">
            <v>561065.643432</v>
          </cell>
          <cell r="AC14">
            <v>39418.1687285885</v>
          </cell>
          <cell r="AD14">
            <v>10</v>
          </cell>
          <cell r="AE14">
            <v>0</v>
          </cell>
          <cell r="AF14">
            <v>2102</v>
          </cell>
          <cell r="AG14">
            <v>2102</v>
          </cell>
          <cell r="AH14">
            <v>24000.7587921547</v>
          </cell>
          <cell r="AI14">
            <v>47.3930338374883</v>
          </cell>
          <cell r="AJ14">
            <v>47.3930338374883</v>
          </cell>
          <cell r="AK14">
            <v>21902.5535681583</v>
          </cell>
          <cell r="AL14">
            <v>0</v>
          </cell>
          <cell r="AM14">
            <v>2400</v>
          </cell>
          <cell r="AN14">
            <v>129</v>
          </cell>
          <cell r="AO14">
            <v>77400</v>
          </cell>
        </row>
        <row r="14">
          <cell r="AS14">
            <v>15200</v>
          </cell>
        </row>
        <row r="14">
          <cell r="AU14">
            <v>21600</v>
          </cell>
        </row>
        <row r="14">
          <cell r="AW14">
            <v>16900.2318126859</v>
          </cell>
          <cell r="AX14">
            <v>66505.3577767025</v>
          </cell>
          <cell r="AY14">
            <v>0</v>
          </cell>
          <cell r="AZ14">
            <v>1089881.03668744</v>
          </cell>
        </row>
        <row r="15">
          <cell r="B15" t="str">
            <v>27个县合计</v>
          </cell>
        </row>
        <row r="15">
          <cell r="G15">
            <v>3329899</v>
          </cell>
          <cell r="H15">
            <v>3122543.8</v>
          </cell>
          <cell r="I15">
            <v>0</v>
          </cell>
          <cell r="J15">
            <v>0</v>
          </cell>
          <cell r="K15">
            <v>97768.8</v>
          </cell>
          <cell r="L15">
            <v>1646217</v>
          </cell>
          <cell r="M15">
            <v>1378558</v>
          </cell>
          <cell r="N15">
            <v>470414</v>
          </cell>
          <cell r="O15">
            <v>648468</v>
          </cell>
          <cell r="P15">
            <v>416697.6</v>
          </cell>
          <cell r="Q15">
            <v>62784</v>
          </cell>
          <cell r="R15">
            <v>46309</v>
          </cell>
          <cell r="S15">
            <v>254085</v>
          </cell>
          <cell r="T15">
            <v>70316</v>
          </cell>
          <cell r="U15">
            <v>74875</v>
          </cell>
          <cell r="V15">
            <v>304073.047258527</v>
          </cell>
          <cell r="W15">
            <v>307678.11</v>
          </cell>
          <cell r="X15">
            <v>18.5738419433857</v>
          </cell>
          <cell r="Y15">
            <v>292.657625340567</v>
          </cell>
          <cell r="Z15">
            <v>292.657625340567</v>
          </cell>
          <cell r="AA15">
            <v>106639.165902579</v>
          </cell>
          <cell r="AB15">
            <v>365641.132</v>
          </cell>
          <cell r="AC15">
            <v>25688.4448442171</v>
          </cell>
          <cell r="AD15">
            <v>6</v>
          </cell>
          <cell r="AE15">
            <v>0</v>
          </cell>
          <cell r="AF15">
            <v>1270</v>
          </cell>
          <cell r="AG15">
            <v>1270</v>
          </cell>
          <cell r="AH15">
            <v>14500.9341893608</v>
          </cell>
          <cell r="AI15">
            <v>23.2013302853208</v>
          </cell>
          <cell r="AJ15">
            <v>23.2013302853208</v>
          </cell>
          <cell r="AK15">
            <v>10722.4277130958</v>
          </cell>
          <cell r="AL15">
            <v>0</v>
          </cell>
          <cell r="AM15">
            <v>1500</v>
          </cell>
          <cell r="AN15">
            <v>64</v>
          </cell>
          <cell r="AO15">
            <v>38400</v>
          </cell>
        </row>
        <row r="15">
          <cell r="AS15">
            <v>8000</v>
          </cell>
        </row>
        <row r="15">
          <cell r="AU15">
            <v>12800</v>
          </cell>
        </row>
        <row r="15">
          <cell r="AW15">
            <v>8368.4410610595</v>
          </cell>
          <cell r="AX15">
            <v>34083.9477554308</v>
          </cell>
          <cell r="AY15">
            <v>0</v>
          </cell>
          <cell r="AZ15">
            <v>853070.416048927</v>
          </cell>
        </row>
        <row r="16">
          <cell r="B16" t="str">
            <v>30个县合计</v>
          </cell>
        </row>
        <row r="16">
          <cell r="G16">
            <v>1604389</v>
          </cell>
          <cell r="H16">
            <v>1353890</v>
          </cell>
          <cell r="I16">
            <v>0</v>
          </cell>
          <cell r="J16">
            <v>125671.7</v>
          </cell>
          <cell r="K16">
            <v>489451.2</v>
          </cell>
          <cell r="L16">
            <v>668492.1</v>
          </cell>
          <cell r="M16">
            <v>70275</v>
          </cell>
          <cell r="N16">
            <v>193022</v>
          </cell>
          <cell r="O16">
            <v>154323</v>
          </cell>
          <cell r="P16">
            <v>23369.4</v>
          </cell>
          <cell r="Q16">
            <v>22089</v>
          </cell>
          <cell r="R16">
            <v>12645</v>
          </cell>
          <cell r="S16">
            <v>0</v>
          </cell>
          <cell r="T16">
            <v>0</v>
          </cell>
          <cell r="U16">
            <v>36743</v>
          </cell>
          <cell r="V16">
            <v>95708.5906894491</v>
          </cell>
          <cell r="W16">
            <v>349051.99</v>
          </cell>
          <cell r="X16">
            <v>19.477782869831</v>
          </cell>
          <cell r="Y16">
            <v>115.978744314041</v>
          </cell>
          <cell r="Z16">
            <v>115.978744314041</v>
          </cell>
          <cell r="AA16">
            <v>42260.5648552137</v>
          </cell>
          <cell r="AB16">
            <v>195424.511432</v>
          </cell>
          <cell r="AC16">
            <v>13729.7238843714</v>
          </cell>
          <cell r="AD16">
            <v>4</v>
          </cell>
          <cell r="AE16">
            <v>0</v>
          </cell>
          <cell r="AF16">
            <v>832</v>
          </cell>
          <cell r="AG16">
            <v>832</v>
          </cell>
          <cell r="AH16">
            <v>9499.82460279385</v>
          </cell>
          <cell r="AI16">
            <v>24.1917035521676</v>
          </cell>
          <cell r="AJ16">
            <v>24.1917035521676</v>
          </cell>
          <cell r="AK16">
            <v>11180.1258550625</v>
          </cell>
          <cell r="AL16">
            <v>0</v>
          </cell>
          <cell r="AM16">
            <v>900</v>
          </cell>
          <cell r="AN16">
            <v>65</v>
          </cell>
          <cell r="AO16">
            <v>39000</v>
          </cell>
        </row>
        <row r="16">
          <cell r="AS16">
            <v>7200</v>
          </cell>
        </row>
        <row r="16">
          <cell r="AU16">
            <v>8800</v>
          </cell>
        </row>
        <row r="16">
          <cell r="AW16">
            <v>8531.79075162644</v>
          </cell>
          <cell r="AX16">
            <v>32421.4100212717</v>
          </cell>
          <cell r="AY16">
            <v>0</v>
          </cell>
          <cell r="AZ16">
            <v>236810.620638517</v>
          </cell>
        </row>
        <row r="17">
          <cell r="B17" t="str">
            <v>25个县合计</v>
          </cell>
        </row>
        <row r="17">
          <cell r="G17">
            <v>1248591</v>
          </cell>
          <cell r="H17">
            <v>1088728.3</v>
          </cell>
          <cell r="I17">
            <v>51928.8</v>
          </cell>
          <cell r="J17">
            <v>33762.4</v>
          </cell>
          <cell r="K17">
            <v>252762.4</v>
          </cell>
          <cell r="L17">
            <v>428249.7</v>
          </cell>
          <cell r="M17">
            <v>322025</v>
          </cell>
          <cell r="N17">
            <v>179433</v>
          </cell>
          <cell r="O17">
            <v>162681</v>
          </cell>
          <cell r="P17">
            <v>48601.95</v>
          </cell>
          <cell r="Q17">
            <v>21639</v>
          </cell>
          <cell r="R17">
            <v>14281</v>
          </cell>
          <cell r="S17">
            <v>19955</v>
          </cell>
          <cell r="T17">
            <v>3391</v>
          </cell>
          <cell r="U17">
            <v>21435</v>
          </cell>
          <cell r="V17">
            <v>87079.2199223238</v>
          </cell>
          <cell r="W17">
            <v>307110.98</v>
          </cell>
          <cell r="X17">
            <v>13.6117876011373</v>
          </cell>
          <cell r="Y17">
            <v>81.4505113693356</v>
          </cell>
          <cell r="Z17">
            <v>72.3184707085341</v>
          </cell>
          <cell r="AA17">
            <v>26351.5477744129</v>
          </cell>
          <cell r="AB17">
            <v>136483.8804</v>
          </cell>
          <cell r="AC17">
            <v>9588.7971208341</v>
          </cell>
          <cell r="AD17">
            <v>2</v>
          </cell>
          <cell r="AE17">
            <v>0</v>
          </cell>
          <cell r="AF17">
            <v>482</v>
          </cell>
          <cell r="AG17">
            <v>442.5</v>
          </cell>
          <cell r="AH17">
            <v>5052.49084944264</v>
          </cell>
          <cell r="AI17">
            <v>19.7398679449508</v>
          </cell>
          <cell r="AJ17">
            <v>18.7909180379764</v>
          </cell>
          <cell r="AK17">
            <v>8684.16844409936</v>
          </cell>
          <cell r="AL17">
            <v>0</v>
          </cell>
          <cell r="AM17">
            <v>500</v>
          </cell>
          <cell r="AN17">
            <v>44</v>
          </cell>
          <cell r="AO17">
            <v>26400</v>
          </cell>
        </row>
        <row r="17">
          <cell r="AS17">
            <v>5400</v>
          </cell>
        </row>
        <row r="17">
          <cell r="AU17">
            <v>6700</v>
          </cell>
        </row>
        <row r="17">
          <cell r="AW17">
            <v>6360.45086462406</v>
          </cell>
          <cell r="AX17">
            <v>26163.5937185029</v>
          </cell>
          <cell r="AY17">
            <v>0</v>
          </cell>
          <cell r="AZ17">
            <v>272454.929001514</v>
          </cell>
        </row>
        <row r="18">
          <cell r="B18" t="str">
            <v>昆明市合计</v>
          </cell>
          <cell r="C18">
            <v>1</v>
          </cell>
        </row>
        <row r="18">
          <cell r="G18">
            <v>314463</v>
          </cell>
          <cell r="H18">
            <v>235879.1</v>
          </cell>
          <cell r="I18">
            <v>10352.4</v>
          </cell>
          <cell r="J18">
            <v>85683.5</v>
          </cell>
          <cell r="K18">
            <v>139843.2</v>
          </cell>
          <cell r="L18">
            <v>0</v>
          </cell>
          <cell r="M18">
            <v>0</v>
          </cell>
          <cell r="N18">
            <v>31197</v>
          </cell>
          <cell r="O18">
            <v>23091</v>
          </cell>
          <cell r="P18">
            <v>14577.2</v>
          </cell>
          <cell r="Q18">
            <v>4542</v>
          </cell>
          <cell r="R18">
            <v>0</v>
          </cell>
          <cell r="S18">
            <v>11852</v>
          </cell>
          <cell r="T18">
            <v>0</v>
          </cell>
          <cell r="U18">
            <v>4672</v>
          </cell>
          <cell r="V18">
            <v>18033.0955310819</v>
          </cell>
        </row>
        <row r="18">
          <cell r="X18">
            <v>5.77796263365295</v>
          </cell>
          <cell r="Y18">
            <v>25.8112989378766</v>
          </cell>
          <cell r="Z18">
            <v>24.8040305447457</v>
          </cell>
          <cell r="AA18">
            <v>9038.14183975453</v>
          </cell>
          <cell r="AB18">
            <v>51131.5997</v>
          </cell>
          <cell r="AC18">
            <v>3592.29628107058</v>
          </cell>
          <cell r="AD18">
            <v>1</v>
          </cell>
          <cell r="AE18">
            <v>0</v>
          </cell>
          <cell r="AF18">
            <v>202</v>
          </cell>
          <cell r="AG18">
            <v>167.5</v>
          </cell>
          <cell r="AH18">
            <v>1912.52478481727</v>
          </cell>
          <cell r="AI18">
            <v>6.9048654536999</v>
          </cell>
          <cell r="AJ18">
            <v>4.90784164417609</v>
          </cell>
          <cell r="AK18">
            <v>2268.14482660478</v>
          </cell>
          <cell r="AL18">
            <v>0</v>
          </cell>
          <cell r="AM18">
            <v>200</v>
          </cell>
          <cell r="AN18">
            <v>13</v>
          </cell>
          <cell r="AO18">
            <v>7800</v>
          </cell>
          <cell r="AP18">
            <v>5413.4159697628</v>
          </cell>
          <cell r="AQ18">
            <v>710.05</v>
          </cell>
        </row>
        <row r="18">
          <cell r="AS18">
            <v>2400</v>
          </cell>
        </row>
        <row r="18">
          <cell r="AU18">
            <v>2500</v>
          </cell>
          <cell r="AV18">
            <v>203.790872581589</v>
          </cell>
          <cell r="AW18">
            <v>2757.1985347625</v>
          </cell>
          <cell r="AX18">
            <v>20600.1148627372</v>
          </cell>
          <cell r="AY18">
            <v>0</v>
          </cell>
          <cell r="AZ18">
            <v>55912.8177678544</v>
          </cell>
        </row>
        <row r="19">
          <cell r="B19" t="str">
            <v>昆明市本级</v>
          </cell>
          <cell r="C19">
            <v>2</v>
          </cell>
        </row>
        <row r="19">
          <cell r="P19">
            <v>0</v>
          </cell>
        </row>
        <row r="19">
          <cell r="AN19">
            <v>2</v>
          </cell>
          <cell r="AO19">
            <v>1200</v>
          </cell>
        </row>
        <row r="19">
          <cell r="AZ19">
            <v>1200</v>
          </cell>
        </row>
        <row r="20">
          <cell r="B20" t="str">
            <v>县级小计</v>
          </cell>
          <cell r="C20">
            <v>3</v>
          </cell>
        </row>
        <row r="20">
          <cell r="G20">
            <v>314463</v>
          </cell>
          <cell r="H20">
            <v>235879.1</v>
          </cell>
          <cell r="I20">
            <v>10352.4</v>
          </cell>
          <cell r="J20">
            <v>85683.5</v>
          </cell>
          <cell r="K20">
            <v>139843.2</v>
          </cell>
          <cell r="L20">
            <v>0</v>
          </cell>
          <cell r="M20">
            <v>0</v>
          </cell>
          <cell r="N20">
            <v>31197</v>
          </cell>
          <cell r="O20">
            <v>23091</v>
          </cell>
          <cell r="P20">
            <v>14577.2</v>
          </cell>
          <cell r="Q20">
            <v>4542</v>
          </cell>
          <cell r="R20">
            <v>0</v>
          </cell>
          <cell r="S20">
            <v>11852</v>
          </cell>
          <cell r="T20">
            <v>0</v>
          </cell>
          <cell r="U20">
            <v>4672</v>
          </cell>
          <cell r="V20">
            <v>18033.0955310819</v>
          </cell>
        </row>
        <row r="20">
          <cell r="X20">
            <v>5.77796263365295</v>
          </cell>
          <cell r="Y20">
            <v>25.8112989378766</v>
          </cell>
          <cell r="Z20">
            <v>24.8040305447457</v>
          </cell>
          <cell r="AA20">
            <v>9038.14183975453</v>
          </cell>
          <cell r="AB20">
            <v>51131.5997</v>
          </cell>
          <cell r="AC20">
            <v>3592.29628107058</v>
          </cell>
          <cell r="AD20">
            <v>1</v>
          </cell>
          <cell r="AE20">
            <v>0</v>
          </cell>
          <cell r="AF20">
            <v>202</v>
          </cell>
          <cell r="AG20">
            <v>167.5</v>
          </cell>
          <cell r="AH20">
            <v>1912.52478481727</v>
          </cell>
          <cell r="AI20">
            <v>6.9048654536999</v>
          </cell>
          <cell r="AJ20">
            <v>4.90784164417609</v>
          </cell>
          <cell r="AK20">
            <v>2268.14482660478</v>
          </cell>
          <cell r="AL20">
            <v>0</v>
          </cell>
          <cell r="AM20">
            <v>200</v>
          </cell>
          <cell r="AN20">
            <v>11</v>
          </cell>
          <cell r="AO20">
            <v>6600</v>
          </cell>
          <cell r="AP20">
            <v>5413.4159697628</v>
          </cell>
          <cell r="AQ20">
            <v>710.05</v>
          </cell>
        </row>
        <row r="20">
          <cell r="AS20">
            <v>2400</v>
          </cell>
        </row>
        <row r="20">
          <cell r="AU20">
            <v>2500</v>
          </cell>
          <cell r="AV20">
            <v>203.790872581589</v>
          </cell>
          <cell r="AW20">
            <v>2757.1985347625</v>
          </cell>
          <cell r="AX20">
            <v>20600.1148627372</v>
          </cell>
          <cell r="AY20">
            <v>0</v>
          </cell>
          <cell r="AZ20">
            <v>54712.8177678544</v>
          </cell>
        </row>
        <row r="21">
          <cell r="B21" t="str">
            <v>盘龙区</v>
          </cell>
          <cell r="C21" t="str">
            <v>非贫困县</v>
          </cell>
        </row>
        <row r="21">
          <cell r="G21">
            <v>3200</v>
          </cell>
          <cell r="H21">
            <v>1920</v>
          </cell>
          <cell r="I21">
            <v>1920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1">
          <cell r="P21">
            <v>0</v>
          </cell>
        </row>
        <row r="21">
          <cell r="U21">
            <v>75</v>
          </cell>
          <cell r="V21">
            <v>72.0909326164945</v>
          </cell>
          <cell r="W21">
            <v>11716.66</v>
          </cell>
          <cell r="X21">
            <v>0.636092831715889</v>
          </cell>
          <cell r="Y21">
            <v>0.203549706149085</v>
          </cell>
          <cell r="Z21">
            <v>0.0407099412298169</v>
          </cell>
          <cell r="AA21">
            <v>14.8339691188252</v>
          </cell>
          <cell r="AB21">
            <v>243.6</v>
          </cell>
          <cell r="AC21">
            <v>17.1143359332212</v>
          </cell>
        </row>
        <row r="21"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</row>
        <row r="21">
          <cell r="AQ21">
            <v>76.53</v>
          </cell>
          <cell r="AR21" t="str">
            <v>C</v>
          </cell>
        </row>
        <row r="21">
          <cell r="AV21">
            <v>15.8211384706346</v>
          </cell>
          <cell r="AW21">
            <v>404.200577120522</v>
          </cell>
          <cell r="AX21">
            <v>2194.38482655353</v>
          </cell>
        </row>
        <row r="21">
          <cell r="AZ21">
            <v>508.239814789063</v>
          </cell>
        </row>
        <row r="22">
          <cell r="B22" t="str">
            <v>五华区</v>
          </cell>
          <cell r="C22" t="str">
            <v>非贫困县</v>
          </cell>
        </row>
        <row r="22"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11</v>
          </cell>
        </row>
        <row r="22">
          <cell r="U22">
            <v>0</v>
          </cell>
          <cell r="V22">
            <v>2.48119996431996</v>
          </cell>
          <cell r="W22">
            <v>11985.23</v>
          </cell>
        </row>
        <row r="22">
          <cell r="AH22">
            <v>0</v>
          </cell>
        </row>
        <row r="22">
          <cell r="AK22">
            <v>0</v>
          </cell>
          <cell r="AL22" t="str">
            <v>√</v>
          </cell>
          <cell r="AM22">
            <v>100</v>
          </cell>
        </row>
        <row r="22">
          <cell r="AV22">
            <v>20.0190696222363</v>
          </cell>
        </row>
        <row r="22">
          <cell r="AX22">
            <v>1396.88045919641</v>
          </cell>
        </row>
        <row r="22">
          <cell r="AZ22">
            <v>100.48119996432</v>
          </cell>
        </row>
        <row r="23">
          <cell r="B23" t="str">
            <v>西山区</v>
          </cell>
          <cell r="C23" t="str">
            <v>非贫困县</v>
          </cell>
        </row>
        <row r="23"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3">
          <cell r="U23">
            <v>0</v>
          </cell>
          <cell r="V23">
            <v>0</v>
          </cell>
          <cell r="W23">
            <v>12812.84</v>
          </cell>
        </row>
        <row r="23">
          <cell r="AH23">
            <v>0</v>
          </cell>
        </row>
        <row r="23">
          <cell r="AK23">
            <v>0</v>
          </cell>
        </row>
        <row r="23">
          <cell r="AV23">
            <v>15.8248584061725</v>
          </cell>
        </row>
        <row r="23">
          <cell r="AX23">
            <v>2500</v>
          </cell>
        </row>
        <row r="23">
          <cell r="AZ23">
            <v>0</v>
          </cell>
        </row>
        <row r="24">
          <cell r="B24" t="str">
            <v>官渡区</v>
          </cell>
          <cell r="C24" t="str">
            <v>非贫困县</v>
          </cell>
        </row>
        <row r="24"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4">
          <cell r="U24">
            <v>0</v>
          </cell>
          <cell r="V24">
            <v>0</v>
          </cell>
        </row>
        <row r="24">
          <cell r="AH24">
            <v>0</v>
          </cell>
        </row>
        <row r="24">
          <cell r="AK24">
            <v>0</v>
          </cell>
        </row>
        <row r="24">
          <cell r="AV24">
            <v>20.0072251363753</v>
          </cell>
        </row>
        <row r="24">
          <cell r="AX24">
            <v>2499.37609183928</v>
          </cell>
        </row>
        <row r="24">
          <cell r="AZ24">
            <v>0</v>
          </cell>
        </row>
        <row r="25">
          <cell r="B25" t="str">
            <v>呈贡区</v>
          </cell>
          <cell r="C25" t="str">
            <v>非贫困县</v>
          </cell>
        </row>
        <row r="25"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5">
          <cell r="U25">
            <v>0</v>
          </cell>
          <cell r="V25">
            <v>0</v>
          </cell>
          <cell r="W25">
            <v>16020.01</v>
          </cell>
        </row>
        <row r="25">
          <cell r="AH25">
            <v>0</v>
          </cell>
        </row>
        <row r="25">
          <cell r="AK25">
            <v>0</v>
          </cell>
        </row>
        <row r="25">
          <cell r="AV25">
            <v>20.0066329120822</v>
          </cell>
        </row>
        <row r="25">
          <cell r="AX25">
            <v>1675.44877932025</v>
          </cell>
        </row>
        <row r="25">
          <cell r="AZ25">
            <v>0</v>
          </cell>
        </row>
        <row r="26">
          <cell r="B26" t="str">
            <v>安宁市</v>
          </cell>
          <cell r="C26" t="str">
            <v>非贫困县</v>
          </cell>
        </row>
        <row r="26"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6">
          <cell r="U26">
            <v>0</v>
          </cell>
          <cell r="V26">
            <v>0</v>
          </cell>
          <cell r="W26">
            <v>14377.95</v>
          </cell>
        </row>
        <row r="26">
          <cell r="AH26">
            <v>0</v>
          </cell>
        </row>
        <row r="26">
          <cell r="AK26">
            <v>0</v>
          </cell>
        </row>
        <row r="26">
          <cell r="AV26">
            <v>20.0113707064266</v>
          </cell>
        </row>
        <row r="26">
          <cell r="AX26">
            <v>2501.00082496497</v>
          </cell>
        </row>
        <row r="26">
          <cell r="AZ26">
            <v>0</v>
          </cell>
        </row>
        <row r="27">
          <cell r="B27" t="str">
            <v>富民县</v>
          </cell>
          <cell r="C27" t="str">
            <v>非贫困县</v>
          </cell>
        </row>
        <row r="27">
          <cell r="G27">
            <v>2323</v>
          </cell>
          <cell r="H27">
            <v>1393.8</v>
          </cell>
          <cell r="I27">
            <v>1393.8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723</v>
          </cell>
          <cell r="O27">
            <v>36</v>
          </cell>
          <cell r="P27">
            <v>0</v>
          </cell>
        </row>
        <row r="27">
          <cell r="U27">
            <v>59</v>
          </cell>
          <cell r="V27">
            <v>216.492867025329</v>
          </cell>
          <cell r="W27">
            <v>11930.32</v>
          </cell>
          <cell r="X27">
            <v>0.601614969775796</v>
          </cell>
          <cell r="Y27">
            <v>0.183251919793707</v>
          </cell>
          <cell r="Z27">
            <v>0.0366503839587415</v>
          </cell>
          <cell r="AA27">
            <v>13.3547395897212</v>
          </cell>
          <cell r="AB27">
            <v>128.8</v>
          </cell>
          <cell r="AC27">
            <v>9.04895922905949</v>
          </cell>
        </row>
        <row r="27">
          <cell r="AF27">
            <v>7</v>
          </cell>
          <cell r="AG27">
            <v>3.5</v>
          </cell>
          <cell r="AH27">
            <v>39.9632044588684</v>
          </cell>
          <cell r="AI27">
            <v>1</v>
          </cell>
          <cell r="AJ27">
            <v>0.5</v>
          </cell>
          <cell r="AK27">
            <v>231.073554430621</v>
          </cell>
        </row>
        <row r="27">
          <cell r="AN27">
            <v>1</v>
          </cell>
          <cell r="AO27">
            <v>600</v>
          </cell>
        </row>
        <row r="27">
          <cell r="AQ27">
            <v>75.68</v>
          </cell>
          <cell r="AR27" t="str">
            <v>C</v>
          </cell>
        </row>
        <row r="27">
          <cell r="AT27" t="str">
            <v>好</v>
          </cell>
          <cell r="AU27">
            <v>300</v>
          </cell>
          <cell r="AV27">
            <v>15.246573920762</v>
          </cell>
          <cell r="AW27">
            <v>389.521524593262</v>
          </cell>
          <cell r="AX27">
            <v>2501.96561096161</v>
          </cell>
        </row>
        <row r="27">
          <cell r="AZ27">
            <v>1799.45484932686</v>
          </cell>
        </row>
        <row r="28">
          <cell r="B28" t="str">
            <v>晋宁区</v>
          </cell>
          <cell r="C28" t="str">
            <v>非贫困县</v>
          </cell>
        </row>
        <row r="28">
          <cell r="G28">
            <v>1149</v>
          </cell>
          <cell r="H28">
            <v>689.4</v>
          </cell>
          <cell r="I28">
            <v>689.4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99</v>
          </cell>
          <cell r="O28">
            <v>0</v>
          </cell>
          <cell r="P28">
            <v>0</v>
          </cell>
        </row>
        <row r="28">
          <cell r="U28">
            <v>0</v>
          </cell>
          <cell r="V28">
            <v>41.8490580605387</v>
          </cell>
          <cell r="W28">
            <v>14355.06</v>
          </cell>
          <cell r="X28">
            <v>0.210339808488596</v>
          </cell>
          <cell r="Y28">
            <v>0.0262504080993768</v>
          </cell>
          <cell r="Z28">
            <v>0.00525008161987537</v>
          </cell>
          <cell r="AA28">
            <v>1.91303515229598</v>
          </cell>
          <cell r="AB28">
            <v>72</v>
          </cell>
          <cell r="AC28">
            <v>5.05842441375996</v>
          </cell>
        </row>
        <row r="28">
          <cell r="AG28">
            <v>0</v>
          </cell>
          <cell r="AH28">
            <v>0</v>
          </cell>
        </row>
        <row r="28">
          <cell r="AJ28">
            <v>0</v>
          </cell>
          <cell r="AK28">
            <v>0</v>
          </cell>
        </row>
        <row r="28">
          <cell r="AN28">
            <v>1</v>
          </cell>
          <cell r="AO28">
            <v>600</v>
          </cell>
        </row>
        <row r="28">
          <cell r="AQ28">
            <v>81.58</v>
          </cell>
          <cell r="AR28" t="str">
            <v>B</v>
          </cell>
          <cell r="AS28">
            <v>300</v>
          </cell>
        </row>
        <row r="28">
          <cell r="AV28">
            <v>18.6612188099239</v>
          </cell>
          <cell r="AW28">
            <v>476.7593322531</v>
          </cell>
          <cell r="AX28">
            <v>1984.32591569548</v>
          </cell>
        </row>
        <row r="28">
          <cell r="AZ28">
            <v>1425.57984987969</v>
          </cell>
        </row>
        <row r="29">
          <cell r="B29" t="str">
            <v>宜良县</v>
          </cell>
          <cell r="C29" t="str">
            <v>非贫困县</v>
          </cell>
        </row>
        <row r="29">
          <cell r="G29">
            <v>3781</v>
          </cell>
          <cell r="H29">
            <v>2268.6</v>
          </cell>
          <cell r="I29">
            <v>2268.6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1179</v>
          </cell>
          <cell r="O29">
            <v>18</v>
          </cell>
          <cell r="P29">
            <v>0</v>
          </cell>
        </row>
        <row r="29">
          <cell r="U29">
            <v>0</v>
          </cell>
          <cell r="V29">
            <v>330.16801338847</v>
          </cell>
          <cell r="W29">
            <v>11272.93</v>
          </cell>
          <cell r="X29">
            <v>0.707696602560586</v>
          </cell>
          <cell r="Y29">
            <v>0.351017514870051</v>
          </cell>
          <cell r="Z29">
            <v>0.0702035029740101</v>
          </cell>
          <cell r="AA29">
            <v>25.5808916370304</v>
          </cell>
          <cell r="AB29">
            <v>234.9</v>
          </cell>
          <cell r="AC29">
            <v>16.5031096498919</v>
          </cell>
        </row>
        <row r="29">
          <cell r="AF29">
            <v>38</v>
          </cell>
          <cell r="AG29">
            <v>19</v>
          </cell>
          <cell r="AH29">
            <v>216.943109919571</v>
          </cell>
          <cell r="AI29">
            <v>1</v>
          </cell>
          <cell r="AJ29">
            <v>0.5</v>
          </cell>
          <cell r="AK29">
            <v>231.073554430621</v>
          </cell>
        </row>
        <row r="29">
          <cell r="AN29">
            <v>1</v>
          </cell>
          <cell r="AO29">
            <v>600</v>
          </cell>
        </row>
        <row r="29">
          <cell r="AQ29">
            <v>71.97</v>
          </cell>
          <cell r="AR29" t="str">
            <v>C</v>
          </cell>
        </row>
        <row r="29">
          <cell r="AT29" t="str">
            <v>较好</v>
          </cell>
        </row>
        <row r="29">
          <cell r="AV29">
            <v>0.0689183512872204</v>
          </cell>
          <cell r="AW29">
            <v>1.76073532357953</v>
          </cell>
          <cell r="AX29">
            <v>12.0659827979233</v>
          </cell>
        </row>
        <row r="29">
          <cell r="AZ29">
            <v>1422.02941434916</v>
          </cell>
        </row>
        <row r="30">
          <cell r="B30" t="str">
            <v>石林县</v>
          </cell>
          <cell r="C30" t="str">
            <v>非贫困县</v>
          </cell>
        </row>
        <row r="30">
          <cell r="G30">
            <v>3751</v>
          </cell>
          <cell r="H30">
            <v>2250.6</v>
          </cell>
          <cell r="I30">
            <v>2250.6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362</v>
          </cell>
          <cell r="O30">
            <v>0</v>
          </cell>
          <cell r="P30">
            <v>0</v>
          </cell>
        </row>
        <row r="30">
          <cell r="U30">
            <v>108</v>
          </cell>
          <cell r="V30">
            <v>170.90697342866</v>
          </cell>
          <cell r="W30">
            <v>12043.47</v>
          </cell>
          <cell r="X30">
            <v>0.583356193783464</v>
          </cell>
          <cell r="Y30">
            <v>0.239934402503139</v>
          </cell>
          <cell r="Z30">
            <v>0.0479868805006277</v>
          </cell>
          <cell r="AA30">
            <v>17.4855546815111</v>
          </cell>
          <cell r="AB30">
            <v>382.06</v>
          </cell>
          <cell r="AC30">
            <v>26.8419671044602</v>
          </cell>
        </row>
        <row r="30">
          <cell r="AF30">
            <v>16</v>
          </cell>
          <cell r="AG30">
            <v>8</v>
          </cell>
          <cell r="AH30">
            <v>91.3444673345562</v>
          </cell>
          <cell r="AI30">
            <v>1</v>
          </cell>
          <cell r="AJ30">
            <v>0.5</v>
          </cell>
          <cell r="AK30">
            <v>231.073554430621</v>
          </cell>
        </row>
        <row r="30">
          <cell r="AN30">
            <v>1</v>
          </cell>
          <cell r="AO30">
            <v>600</v>
          </cell>
        </row>
        <row r="30">
          <cell r="AQ30">
            <v>70.38</v>
          </cell>
          <cell r="AR30" t="str">
            <v>C</v>
          </cell>
        </row>
        <row r="30">
          <cell r="AT30" t="str">
            <v>好</v>
          </cell>
          <cell r="AU30">
            <v>300</v>
          </cell>
          <cell r="AV30">
            <v>14.7014573694227</v>
          </cell>
          <cell r="AW30">
            <v>375.594813499857</v>
          </cell>
          <cell r="AX30">
            <v>5.20684635855522</v>
          </cell>
        </row>
        <row r="30">
          <cell r="AZ30">
            <v>1813.24733047967</v>
          </cell>
        </row>
        <row r="31">
          <cell r="B31" t="str">
            <v>嵩明县</v>
          </cell>
          <cell r="C31" t="str">
            <v>非贫困县</v>
          </cell>
        </row>
        <row r="31">
          <cell r="G31">
            <v>3050</v>
          </cell>
          <cell r="H31">
            <v>1830</v>
          </cell>
          <cell r="I31">
            <v>1830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501</v>
          </cell>
          <cell r="O31">
            <v>251</v>
          </cell>
          <cell r="P31">
            <v>0</v>
          </cell>
        </row>
        <row r="31">
          <cell r="U31">
            <v>0</v>
          </cell>
          <cell r="V31">
            <v>164.818248830246</v>
          </cell>
          <cell r="W31">
            <v>11206.99</v>
          </cell>
          <cell r="X31">
            <v>0.718337200783603</v>
          </cell>
          <cell r="Y31">
            <v>0.255081539998257</v>
          </cell>
          <cell r="Z31">
            <v>0.0510163079996515</v>
          </cell>
          <cell r="AA31">
            <v>18.5894234813837</v>
          </cell>
          <cell r="AB31">
            <v>443</v>
          </cell>
          <cell r="AC31">
            <v>31.1233613235509</v>
          </cell>
        </row>
        <row r="31">
          <cell r="AF31">
            <v>8</v>
          </cell>
          <cell r="AG31">
            <v>4</v>
          </cell>
          <cell r="AH31">
            <v>45.6722336672781</v>
          </cell>
          <cell r="AI31">
            <v>0.994047619047619</v>
          </cell>
          <cell r="AJ31">
            <v>0.497023809523809</v>
          </cell>
          <cell r="AK31">
            <v>229.698116606629</v>
          </cell>
          <cell r="AL31" t="str">
            <v>√</v>
          </cell>
          <cell r="AM31">
            <v>100</v>
          </cell>
          <cell r="AN31">
            <v>1</v>
          </cell>
          <cell r="AO31">
            <v>600</v>
          </cell>
        </row>
        <row r="31">
          <cell r="AQ31">
            <v>81.93</v>
          </cell>
          <cell r="AR31" t="str">
            <v>B</v>
          </cell>
          <cell r="AS31">
            <v>300</v>
          </cell>
          <cell r="AT31" t="str">
            <v>好</v>
          </cell>
          <cell r="AU31">
            <v>300</v>
          </cell>
          <cell r="AV31">
            <v>15.2633151248422</v>
          </cell>
          <cell r="AW31">
            <v>389.94923113053</v>
          </cell>
          <cell r="AX31">
            <v>14.7782947836998</v>
          </cell>
        </row>
        <row r="31">
          <cell r="AZ31">
            <v>2179.85061503962</v>
          </cell>
        </row>
        <row r="32">
          <cell r="B32" t="str">
            <v>禄劝县</v>
          </cell>
          <cell r="C32" t="str">
            <v>贫困</v>
          </cell>
          <cell r="D32">
            <v>2018</v>
          </cell>
          <cell r="E32" t="str">
            <v>省级</v>
          </cell>
        </row>
        <row r="32">
          <cell r="G32">
            <v>81053</v>
          </cell>
          <cell r="H32">
            <v>64842.4</v>
          </cell>
          <cell r="I32">
            <v>0</v>
          </cell>
          <cell r="J32">
            <v>0</v>
          </cell>
          <cell r="K32">
            <v>64842.4</v>
          </cell>
          <cell r="L32">
            <v>0</v>
          </cell>
          <cell r="M32">
            <v>0</v>
          </cell>
          <cell r="N32">
            <v>7206</v>
          </cell>
          <cell r="O32">
            <v>1833</v>
          </cell>
          <cell r="P32">
            <v>0</v>
          </cell>
        </row>
        <row r="32">
          <cell r="U32">
            <v>1604</v>
          </cell>
          <cell r="V32">
            <v>3840.45445860271</v>
          </cell>
          <cell r="W32">
            <v>10536.06</v>
          </cell>
          <cell r="X32">
            <v>0.826603754707908</v>
          </cell>
          <cell r="Y32">
            <v>7.29552207867653</v>
          </cell>
          <cell r="Z32">
            <v>7.29552207867653</v>
          </cell>
          <cell r="AA32">
            <v>2658.35680306832</v>
          </cell>
          <cell r="AB32">
            <v>23053.16</v>
          </cell>
          <cell r="AC32">
            <v>1619.62037997659</v>
          </cell>
          <cell r="AD32">
            <v>1</v>
          </cell>
        </row>
        <row r="32">
          <cell r="AF32">
            <v>27</v>
          </cell>
          <cell r="AG32">
            <v>27</v>
          </cell>
          <cell r="AH32">
            <v>308.287577254127</v>
          </cell>
          <cell r="AI32">
            <v>0.916683372759713</v>
          </cell>
          <cell r="AJ32">
            <v>0.916683372759713</v>
          </cell>
          <cell r="AK32">
            <v>423.642570462074</v>
          </cell>
        </row>
        <row r="32">
          <cell r="AN32">
            <v>2</v>
          </cell>
          <cell r="AO32">
            <v>1200</v>
          </cell>
        </row>
        <row r="32">
          <cell r="AQ32">
            <v>85.92</v>
          </cell>
          <cell r="AR32" t="str">
            <v>B</v>
          </cell>
          <cell r="AS32">
            <v>600</v>
          </cell>
          <cell r="AT32" t="str">
            <v>较好</v>
          </cell>
        </row>
        <row r="32">
          <cell r="AV32">
            <v>6.3643504486645</v>
          </cell>
          <cell r="AW32">
            <v>162.597282687474</v>
          </cell>
          <cell r="AX32">
            <v>1280.40395549178</v>
          </cell>
        </row>
        <row r="32">
          <cell r="AZ32">
            <v>10812.9590720513</v>
          </cell>
        </row>
        <row r="33">
          <cell r="B33" t="str">
            <v>东川区</v>
          </cell>
          <cell r="C33" t="str">
            <v>深度贫困</v>
          </cell>
          <cell r="D33">
            <v>2018</v>
          </cell>
          <cell r="E33" t="str">
            <v>国家</v>
          </cell>
        </row>
        <row r="33">
          <cell r="G33">
            <v>93751</v>
          </cell>
          <cell r="H33">
            <v>75000.8</v>
          </cell>
          <cell r="I33">
            <v>0</v>
          </cell>
          <cell r="J33">
            <v>0</v>
          </cell>
          <cell r="K33">
            <v>75000.8</v>
          </cell>
          <cell r="L33">
            <v>0</v>
          </cell>
          <cell r="M33">
            <v>0</v>
          </cell>
          <cell r="N33">
            <v>14284</v>
          </cell>
          <cell r="O33">
            <v>18112</v>
          </cell>
          <cell r="P33">
            <v>14577.2</v>
          </cell>
          <cell r="Q33">
            <v>4542</v>
          </cell>
        </row>
        <row r="33">
          <cell r="S33">
            <v>11852</v>
          </cell>
        </row>
        <row r="33">
          <cell r="U33">
            <v>2108</v>
          </cell>
          <cell r="V33">
            <v>9057.16182713251</v>
          </cell>
          <cell r="W33">
            <v>9665.83</v>
          </cell>
          <cell r="X33">
            <v>0.967030927768508</v>
          </cell>
          <cell r="Y33">
            <v>10.4473186281471</v>
          </cell>
          <cell r="Z33">
            <v>10.4473186281471</v>
          </cell>
          <cell r="AA33">
            <v>3806.81468021758</v>
          </cell>
          <cell r="AB33">
            <v>10971.8547</v>
          </cell>
          <cell r="AC33">
            <v>770.83746775982</v>
          </cell>
        </row>
        <row r="33">
          <cell r="AF33">
            <v>69</v>
          </cell>
          <cell r="AG33">
            <v>69</v>
          </cell>
          <cell r="AH33">
            <v>787.846030760547</v>
          </cell>
          <cell r="AI33">
            <v>0.994134461892564</v>
          </cell>
          <cell r="AJ33">
            <v>0.994134461892564</v>
          </cell>
          <cell r="AK33">
            <v>459.436367382976</v>
          </cell>
        </row>
        <row r="33">
          <cell r="AN33">
            <v>2</v>
          </cell>
          <cell r="AO33">
            <v>1200</v>
          </cell>
          <cell r="AP33">
            <v>5413.4159697628</v>
          </cell>
          <cell r="AQ33">
            <v>81.36</v>
          </cell>
          <cell r="AR33" t="str">
            <v>B</v>
          </cell>
          <cell r="AS33">
            <v>600</v>
          </cell>
          <cell r="AT33" t="str">
            <v>好</v>
          </cell>
          <cell r="AU33">
            <v>800</v>
          </cell>
          <cell r="AV33">
            <v>15.8846812419133</v>
          </cell>
          <cell r="AW33">
            <v>405.823976401829</v>
          </cell>
          <cell r="AX33">
            <v>2033.95236616176</v>
          </cell>
        </row>
        <row r="33">
          <cell r="AZ33">
            <v>23301.3363194181</v>
          </cell>
        </row>
        <row r="34">
          <cell r="B34" t="str">
            <v>寻甸县</v>
          </cell>
          <cell r="C34" t="str">
            <v>贫困</v>
          </cell>
          <cell r="D34">
            <v>2017</v>
          </cell>
          <cell r="E34" t="str">
            <v>省级</v>
          </cell>
        </row>
        <row r="34">
          <cell r="G34">
            <v>122405</v>
          </cell>
          <cell r="H34">
            <v>85683.5</v>
          </cell>
          <cell r="I34">
            <v>0</v>
          </cell>
          <cell r="J34">
            <v>85683.5</v>
          </cell>
          <cell r="K34">
            <v>0</v>
          </cell>
          <cell r="L34">
            <v>0</v>
          </cell>
          <cell r="M34">
            <v>0</v>
          </cell>
          <cell r="N34">
            <v>6832</v>
          </cell>
          <cell r="O34">
            <v>2841</v>
          </cell>
          <cell r="P34">
            <v>0</v>
          </cell>
        </row>
        <row r="34">
          <cell r="U34">
            <v>718</v>
          </cell>
          <cell r="V34">
            <v>4136.67195203261</v>
          </cell>
          <cell r="W34">
            <v>12393.39</v>
          </cell>
          <cell r="X34">
            <v>0.526890344068601</v>
          </cell>
          <cell r="Y34">
            <v>6.80937273963938</v>
          </cell>
          <cell r="Z34">
            <v>6.80937273963938</v>
          </cell>
          <cell r="AA34">
            <v>2481.21274280787</v>
          </cell>
          <cell r="AB34">
            <v>15602.225</v>
          </cell>
          <cell r="AC34">
            <v>1096.14827568022</v>
          </cell>
        </row>
        <row r="34">
          <cell r="AF34">
            <v>37</v>
          </cell>
          <cell r="AG34">
            <v>37</v>
          </cell>
          <cell r="AH34">
            <v>422.468161422323</v>
          </cell>
          <cell r="AI34">
            <v>1</v>
          </cell>
          <cell r="AJ34">
            <v>1</v>
          </cell>
          <cell r="AK34">
            <v>462.147108861242</v>
          </cell>
        </row>
        <row r="34">
          <cell r="AN34">
            <v>2</v>
          </cell>
          <cell r="AO34">
            <v>1200</v>
          </cell>
        </row>
        <row r="34">
          <cell r="AQ34">
            <v>84.7</v>
          </cell>
          <cell r="AR34" t="str">
            <v>B</v>
          </cell>
          <cell r="AS34">
            <v>600</v>
          </cell>
          <cell r="AT34" t="str">
            <v>好</v>
          </cell>
          <cell r="AU34">
            <v>800</v>
          </cell>
          <cell r="AV34">
            <v>5.91006206084597</v>
          </cell>
          <cell r="AW34">
            <v>150.991061752348</v>
          </cell>
          <cell r="AX34">
            <v>0.324908611939638</v>
          </cell>
        </row>
        <row r="34">
          <cell r="AZ34">
            <v>11349.6393025566</v>
          </cell>
        </row>
        <row r="35">
          <cell r="B35" t="str">
            <v>昭通市合计</v>
          </cell>
          <cell r="C35">
            <v>1</v>
          </cell>
        </row>
        <row r="35">
          <cell r="G35">
            <v>1520677</v>
          </cell>
          <cell r="H35">
            <v>1399657.5</v>
          </cell>
          <cell r="I35">
            <v>6786.6</v>
          </cell>
          <cell r="J35">
            <v>0</v>
          </cell>
          <cell r="K35">
            <v>76867.2</v>
          </cell>
          <cell r="L35">
            <v>875504.7</v>
          </cell>
          <cell r="M35">
            <v>440499</v>
          </cell>
          <cell r="N35">
            <v>228865</v>
          </cell>
          <cell r="O35">
            <v>306956</v>
          </cell>
          <cell r="P35">
            <v>224471.45</v>
          </cell>
          <cell r="Q35">
            <v>18090</v>
          </cell>
          <cell r="R35">
            <v>29259</v>
          </cell>
          <cell r="S35">
            <v>106554</v>
          </cell>
          <cell r="T35">
            <v>66925</v>
          </cell>
          <cell r="U35">
            <v>49660</v>
          </cell>
          <cell r="V35">
            <v>152474.187928325</v>
          </cell>
        </row>
        <row r="35">
          <cell r="X35">
            <v>9.57930263255565</v>
          </cell>
          <cell r="Y35">
            <v>151.317052373722</v>
          </cell>
          <cell r="Z35">
            <v>150.523210437565</v>
          </cell>
          <cell r="AA35">
            <v>54847.9459278089</v>
          </cell>
          <cell r="AB35">
            <v>164212.370432</v>
          </cell>
          <cell r="AC35">
            <v>11536.8869949253</v>
          </cell>
          <cell r="AD35">
            <v>1</v>
          </cell>
          <cell r="AE35">
            <v>0</v>
          </cell>
          <cell r="AF35">
            <v>730</v>
          </cell>
          <cell r="AG35">
            <v>721.5</v>
          </cell>
          <cell r="AH35">
            <v>8238.12914773529</v>
          </cell>
          <cell r="AI35">
            <v>9.91064277539363</v>
          </cell>
          <cell r="AJ35">
            <v>9.41064277539363</v>
          </cell>
          <cell r="AK35">
            <v>4349.10135117411</v>
          </cell>
          <cell r="AL35">
            <v>0</v>
          </cell>
          <cell r="AM35">
            <v>1100</v>
          </cell>
          <cell r="AN35">
            <v>32</v>
          </cell>
          <cell r="AO35">
            <v>19200</v>
          </cell>
          <cell r="AP35">
            <v>64780.2760041577</v>
          </cell>
        </row>
        <row r="35">
          <cell r="AR35">
            <v>0</v>
          </cell>
          <cell r="AS35">
            <v>4400</v>
          </cell>
        </row>
        <row r="35">
          <cell r="AU35">
            <v>6700</v>
          </cell>
          <cell r="AV35">
            <v>106.656890805103</v>
          </cell>
          <cell r="AW35">
            <v>2724.88461543526</v>
          </cell>
          <cell r="AX35">
            <v>14571.1942108512</v>
          </cell>
          <cell r="AY35">
            <v>0</v>
          </cell>
          <cell r="AZ35">
            <v>330351.411969561</v>
          </cell>
        </row>
        <row r="36">
          <cell r="B36" t="str">
            <v>昭通市本级</v>
          </cell>
          <cell r="C36">
            <v>2</v>
          </cell>
        </row>
        <row r="36"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6">
          <cell r="P36">
            <v>0</v>
          </cell>
        </row>
        <row r="36">
          <cell r="V36">
            <v>0</v>
          </cell>
        </row>
        <row r="36">
          <cell r="AG36">
            <v>0</v>
          </cell>
          <cell r="AH36">
            <v>0</v>
          </cell>
        </row>
        <row r="36">
          <cell r="AJ36">
            <v>0</v>
          </cell>
          <cell r="AK36">
            <v>0</v>
          </cell>
        </row>
        <row r="36">
          <cell r="AW36">
            <v>0</v>
          </cell>
        </row>
        <row r="36">
          <cell r="AZ36">
            <v>0</v>
          </cell>
        </row>
        <row r="37">
          <cell r="B37" t="str">
            <v>县级小计</v>
          </cell>
          <cell r="C37">
            <v>3</v>
          </cell>
        </row>
        <row r="37">
          <cell r="G37">
            <v>1520677</v>
          </cell>
          <cell r="H37">
            <v>1399657.5</v>
          </cell>
          <cell r="I37">
            <v>6786.6</v>
          </cell>
          <cell r="J37">
            <v>0</v>
          </cell>
          <cell r="K37">
            <v>76867.2</v>
          </cell>
          <cell r="L37">
            <v>875504.7</v>
          </cell>
          <cell r="M37">
            <v>440499</v>
          </cell>
          <cell r="N37">
            <v>228865</v>
          </cell>
          <cell r="O37">
            <v>306956</v>
          </cell>
          <cell r="P37">
            <v>224471.45</v>
          </cell>
          <cell r="Q37">
            <v>18090</v>
          </cell>
          <cell r="R37">
            <v>29259</v>
          </cell>
          <cell r="S37">
            <v>106554</v>
          </cell>
          <cell r="T37">
            <v>66925</v>
          </cell>
          <cell r="U37">
            <v>49660</v>
          </cell>
          <cell r="V37">
            <v>152474.187928325</v>
          </cell>
        </row>
        <row r="37">
          <cell r="X37">
            <v>9.57930263255565</v>
          </cell>
          <cell r="Y37">
            <v>151.317052373722</v>
          </cell>
          <cell r="Z37">
            <v>150.523210437565</v>
          </cell>
          <cell r="AA37">
            <v>54847.9459278089</v>
          </cell>
          <cell r="AB37">
            <v>164212.370432</v>
          </cell>
          <cell r="AC37">
            <v>11536.8869949253</v>
          </cell>
          <cell r="AD37">
            <v>1</v>
          </cell>
          <cell r="AE37">
            <v>0</v>
          </cell>
          <cell r="AF37">
            <v>730</v>
          </cell>
          <cell r="AG37">
            <v>721.5</v>
          </cell>
          <cell r="AH37">
            <v>8238.12914773529</v>
          </cell>
          <cell r="AI37">
            <v>9.91064277539363</v>
          </cell>
          <cell r="AJ37">
            <v>9.41064277539363</v>
          </cell>
          <cell r="AK37">
            <v>4349.10135117411</v>
          </cell>
          <cell r="AL37">
            <v>0</v>
          </cell>
          <cell r="AM37">
            <v>1100</v>
          </cell>
          <cell r="AN37">
            <v>32</v>
          </cell>
          <cell r="AO37">
            <v>19200</v>
          </cell>
          <cell r="AP37">
            <v>64780.2760041577</v>
          </cell>
        </row>
        <row r="37">
          <cell r="AR37">
            <v>0</v>
          </cell>
          <cell r="AS37">
            <v>4400</v>
          </cell>
        </row>
        <row r="37">
          <cell r="AU37">
            <v>6700</v>
          </cell>
          <cell r="AV37">
            <v>106.656890805103</v>
          </cell>
          <cell r="AW37">
            <v>2724.88461543526</v>
          </cell>
          <cell r="AX37">
            <v>14571.1942108512</v>
          </cell>
          <cell r="AY37">
            <v>0</v>
          </cell>
          <cell r="AZ37">
            <v>330351.411969561</v>
          </cell>
        </row>
        <row r="38">
          <cell r="B38" t="str">
            <v>昭阳区</v>
          </cell>
          <cell r="C38" t="str">
            <v>深度贫困</v>
          </cell>
          <cell r="D38">
            <v>2019</v>
          </cell>
          <cell r="E38" t="str">
            <v>国家</v>
          </cell>
        </row>
        <row r="38">
          <cell r="G38">
            <v>209682</v>
          </cell>
          <cell r="H38">
            <v>188713.8</v>
          </cell>
          <cell r="I38">
            <v>0</v>
          </cell>
          <cell r="J38">
            <v>0</v>
          </cell>
          <cell r="K38">
            <v>0</v>
          </cell>
          <cell r="L38">
            <v>188713.8</v>
          </cell>
          <cell r="M38">
            <v>0</v>
          </cell>
          <cell r="N38">
            <v>19743</v>
          </cell>
          <cell r="O38">
            <v>34418</v>
          </cell>
          <cell r="P38">
            <v>66391.3</v>
          </cell>
          <cell r="Q38">
            <v>5026</v>
          </cell>
          <cell r="R38">
            <v>3309</v>
          </cell>
          <cell r="S38">
            <v>21866</v>
          </cell>
          <cell r="T38">
            <v>31090</v>
          </cell>
          <cell r="U38">
            <v>7208</v>
          </cell>
          <cell r="V38">
            <v>26135.6505286688</v>
          </cell>
          <cell r="W38">
            <v>10059.08</v>
          </cell>
          <cell r="X38">
            <v>0.903573007671429</v>
          </cell>
          <cell r="Y38">
            <v>20.7302237285018</v>
          </cell>
          <cell r="Z38">
            <v>20.7302237285018</v>
          </cell>
          <cell r="AA38">
            <v>7553.72003312315</v>
          </cell>
          <cell r="AB38">
            <v>10623.15</v>
          </cell>
          <cell r="AC38">
            <v>746.338907097697</v>
          </cell>
        </row>
        <row r="38">
          <cell r="AF38">
            <v>135</v>
          </cell>
          <cell r="AG38">
            <v>135</v>
          </cell>
          <cell r="AH38">
            <v>1541.43788627064</v>
          </cell>
          <cell r="AI38">
            <v>0.864294204013144</v>
          </cell>
          <cell r="AJ38">
            <v>0.864294204013144</v>
          </cell>
          <cell r="AK38">
            <v>399.431067590203</v>
          </cell>
          <cell r="AL38" t="str">
            <v>√</v>
          </cell>
          <cell r="AM38">
            <v>100</v>
          </cell>
          <cell r="AN38">
            <v>3</v>
          </cell>
          <cell r="AO38">
            <v>1800</v>
          </cell>
          <cell r="AP38">
            <v>5571.41357400077</v>
          </cell>
          <cell r="AQ38">
            <v>90.08</v>
          </cell>
          <cell r="AR38" t="str">
            <v>A</v>
          </cell>
          <cell r="AS38">
            <v>1000</v>
          </cell>
          <cell r="AT38" t="str">
            <v>较好</v>
          </cell>
        </row>
        <row r="38">
          <cell r="AV38">
            <v>6.86727966125123</v>
          </cell>
          <cell r="AW38">
            <v>175.44618596682</v>
          </cell>
          <cell r="AX38">
            <v>2247.50436735713</v>
          </cell>
        </row>
        <row r="38">
          <cell r="AZ38">
            <v>45023.438182718</v>
          </cell>
        </row>
        <row r="39">
          <cell r="B39" t="str">
            <v>鲁甸县</v>
          </cell>
          <cell r="C39" t="str">
            <v>深度贫困</v>
          </cell>
          <cell r="D39">
            <v>2019</v>
          </cell>
          <cell r="E39" t="str">
            <v>国家</v>
          </cell>
        </row>
        <row r="39">
          <cell r="G39">
            <v>121463</v>
          </cell>
          <cell r="H39">
            <v>109316.7</v>
          </cell>
          <cell r="I39">
            <v>0</v>
          </cell>
          <cell r="J39">
            <v>0</v>
          </cell>
          <cell r="K39">
            <v>0</v>
          </cell>
          <cell r="L39">
            <v>109316.7</v>
          </cell>
          <cell r="M39">
            <v>0</v>
          </cell>
          <cell r="N39">
            <v>14312</v>
          </cell>
          <cell r="O39">
            <v>19688</v>
          </cell>
          <cell r="P39">
            <v>44793.75</v>
          </cell>
          <cell r="Q39">
            <v>0</v>
          </cell>
        </row>
        <row r="39">
          <cell r="S39">
            <v>0</v>
          </cell>
          <cell r="T39">
            <v>35835</v>
          </cell>
          <cell r="U39">
            <v>3517</v>
          </cell>
          <cell r="V39">
            <v>17029.1032583497</v>
          </cell>
          <cell r="W39">
            <v>9634.32</v>
          </cell>
          <cell r="X39">
            <v>0.972115629770438</v>
          </cell>
          <cell r="Y39">
            <v>13.1988999632081</v>
          </cell>
          <cell r="Z39">
            <v>13.1988999632081</v>
          </cell>
          <cell r="AA39">
            <v>4809.44134385755</v>
          </cell>
          <cell r="AB39">
            <v>12573.79</v>
          </cell>
          <cell r="AC39">
            <v>883.382865409596</v>
          </cell>
        </row>
        <row r="39">
          <cell r="AF39">
            <v>15</v>
          </cell>
          <cell r="AG39">
            <v>15</v>
          </cell>
          <cell r="AH39">
            <v>171.270876252293</v>
          </cell>
          <cell r="AI39">
            <v>0.976034143138542</v>
          </cell>
          <cell r="AJ39">
            <v>0.976034143138542</v>
          </cell>
          <cell r="AK39">
            <v>451.071357401337</v>
          </cell>
          <cell r="AL39" t="str">
            <v>√</v>
          </cell>
          <cell r="AM39">
            <v>100</v>
          </cell>
          <cell r="AN39">
            <v>3</v>
          </cell>
          <cell r="AO39">
            <v>1800</v>
          </cell>
          <cell r="AP39">
            <v>5414.22636231065</v>
          </cell>
          <cell r="AQ39">
            <v>74.45</v>
          </cell>
          <cell r="AR39" t="str">
            <v>C</v>
          </cell>
        </row>
        <row r="39">
          <cell r="AT39" t="str">
            <v>好</v>
          </cell>
          <cell r="AU39">
            <v>800</v>
          </cell>
          <cell r="AV39">
            <v>6.35336950648106</v>
          </cell>
          <cell r="AW39">
            <v>162.316740097185</v>
          </cell>
          <cell r="AX39">
            <v>68.8837033579589</v>
          </cell>
        </row>
        <row r="39">
          <cell r="AZ39">
            <v>31620.8128036783</v>
          </cell>
        </row>
        <row r="40">
          <cell r="B40" t="str">
            <v>巧家县</v>
          </cell>
          <cell r="C40" t="str">
            <v>深度贫困</v>
          </cell>
          <cell r="D40">
            <v>2019</v>
          </cell>
          <cell r="E40" t="str">
            <v>国家</v>
          </cell>
        </row>
        <row r="40">
          <cell r="G40">
            <v>129509</v>
          </cell>
          <cell r="H40">
            <v>116558.1</v>
          </cell>
          <cell r="I40">
            <v>0</v>
          </cell>
          <cell r="J40">
            <v>0</v>
          </cell>
          <cell r="K40">
            <v>0</v>
          </cell>
          <cell r="L40">
            <v>116558.1</v>
          </cell>
          <cell r="M40">
            <v>0</v>
          </cell>
          <cell r="N40">
            <v>21282</v>
          </cell>
          <cell r="O40">
            <v>26169</v>
          </cell>
          <cell r="P40">
            <v>588.6</v>
          </cell>
          <cell r="Q40">
            <v>981</v>
          </cell>
        </row>
        <row r="40">
          <cell r="U40">
            <v>3894</v>
          </cell>
          <cell r="V40">
            <v>9150.82845337266</v>
          </cell>
          <cell r="W40">
            <v>9470.03</v>
          </cell>
          <cell r="X40">
            <v>0.998626759313347</v>
          </cell>
          <cell r="Y40">
            <v>15.0583927663619</v>
          </cell>
          <cell r="Z40">
            <v>15.0583927663619</v>
          </cell>
          <cell r="AA40">
            <v>5487.00701910491</v>
          </cell>
          <cell r="AB40">
            <v>11513.56</v>
          </cell>
          <cell r="AC40">
            <v>808.895458240141</v>
          </cell>
        </row>
        <row r="40">
          <cell r="AF40">
            <v>86</v>
          </cell>
          <cell r="AG40">
            <v>86</v>
          </cell>
          <cell r="AH40">
            <v>981.953023846479</v>
          </cell>
          <cell r="AI40">
            <v>0.85737385836203</v>
          </cell>
          <cell r="AJ40">
            <v>0.85737385836203</v>
          </cell>
          <cell r="AK40">
            <v>396.232849855221</v>
          </cell>
          <cell r="AL40" t="str">
            <v>√</v>
          </cell>
          <cell r="AM40">
            <v>100</v>
          </cell>
          <cell r="AN40">
            <v>3</v>
          </cell>
          <cell r="AO40">
            <v>1800</v>
          </cell>
          <cell r="AP40">
            <v>5615.95622154103</v>
          </cell>
          <cell r="AQ40">
            <v>85.89</v>
          </cell>
          <cell r="AR40" t="str">
            <v>B</v>
          </cell>
          <cell r="AS40">
            <v>600</v>
          </cell>
          <cell r="AT40" t="str">
            <v>好</v>
          </cell>
          <cell r="AU40">
            <v>800</v>
          </cell>
          <cell r="AV40">
            <v>13.931062449009</v>
          </cell>
          <cell r="AW40">
            <v>355.912660283139</v>
          </cell>
          <cell r="AX40">
            <v>68.9902950098605</v>
          </cell>
        </row>
        <row r="40">
          <cell r="AZ40">
            <v>26096.7856862436</v>
          </cell>
        </row>
        <row r="41">
          <cell r="B41" t="str">
            <v>盐津县</v>
          </cell>
          <cell r="C41" t="str">
            <v>贫困</v>
          </cell>
          <cell r="D41">
            <v>2019</v>
          </cell>
          <cell r="E41" t="str">
            <v>国家</v>
          </cell>
        </row>
        <row r="41">
          <cell r="G41">
            <v>93810</v>
          </cell>
          <cell r="H41">
            <v>84429</v>
          </cell>
          <cell r="I41">
            <v>0</v>
          </cell>
          <cell r="J41">
            <v>0</v>
          </cell>
          <cell r="K41">
            <v>0</v>
          </cell>
          <cell r="L41">
            <v>84429</v>
          </cell>
          <cell r="M41">
            <v>0</v>
          </cell>
          <cell r="N41">
            <v>12277</v>
          </cell>
          <cell r="O41">
            <v>28774</v>
          </cell>
          <cell r="P41">
            <v>18762.2</v>
          </cell>
          <cell r="Q41">
            <v>3640</v>
          </cell>
          <cell r="R41">
            <v>3084</v>
          </cell>
          <cell r="S41">
            <v>14111</v>
          </cell>
        </row>
        <row r="41">
          <cell r="U41">
            <v>1458</v>
          </cell>
          <cell r="V41">
            <v>9640.25249902653</v>
          </cell>
          <cell r="W41">
            <v>11420.52</v>
          </cell>
          <cell r="X41">
            <v>0.683880316668334</v>
          </cell>
          <cell r="Y41">
            <v>7.25508111543936</v>
          </cell>
          <cell r="Z41">
            <v>7.25508111543936</v>
          </cell>
          <cell r="AA41">
            <v>2643.62084468388</v>
          </cell>
          <cell r="AB41">
            <v>7273.5217</v>
          </cell>
          <cell r="AC41">
            <v>511.007774184623</v>
          </cell>
          <cell r="AD41">
            <v>1</v>
          </cell>
        </row>
        <row r="41">
          <cell r="AF41">
            <v>37</v>
          </cell>
          <cell r="AG41">
            <v>37</v>
          </cell>
          <cell r="AH41">
            <v>422.468161422323</v>
          </cell>
          <cell r="AI41">
            <v>0.898434850026651</v>
          </cell>
          <cell r="AJ41">
            <v>0.898434850026651</v>
          </cell>
          <cell r="AK41">
            <v>415.209068440001</v>
          </cell>
          <cell r="AL41" t="str">
            <v>√</v>
          </cell>
          <cell r="AM41">
            <v>100</v>
          </cell>
          <cell r="AN41">
            <v>3</v>
          </cell>
          <cell r="AO41">
            <v>1800</v>
          </cell>
          <cell r="AP41">
            <v>5355.32818963721</v>
          </cell>
          <cell r="AQ41">
            <v>90.76</v>
          </cell>
          <cell r="AR41" t="str">
            <v>A</v>
          </cell>
          <cell r="AS41">
            <v>1000</v>
          </cell>
          <cell r="AT41" t="str">
            <v>好</v>
          </cell>
          <cell r="AU41">
            <v>800</v>
          </cell>
          <cell r="AV41">
            <v>6.35604871664581</v>
          </cell>
          <cell r="AW41">
            <v>162.385188919426</v>
          </cell>
          <cell r="AX41">
            <v>1903.46615667463</v>
          </cell>
        </row>
        <row r="41">
          <cell r="AZ41">
            <v>22850.271726314</v>
          </cell>
        </row>
        <row r="42">
          <cell r="B42" t="str">
            <v>大关县</v>
          </cell>
          <cell r="C42" t="str">
            <v>深度贫困</v>
          </cell>
          <cell r="D42">
            <v>2019</v>
          </cell>
          <cell r="E42" t="str">
            <v>国家</v>
          </cell>
        </row>
        <row r="42">
          <cell r="G42">
            <v>80177</v>
          </cell>
          <cell r="H42">
            <v>72159.3</v>
          </cell>
          <cell r="I42">
            <v>0</v>
          </cell>
          <cell r="J42">
            <v>0</v>
          </cell>
          <cell r="K42">
            <v>0</v>
          </cell>
          <cell r="L42">
            <v>72159.3</v>
          </cell>
          <cell r="M42">
            <v>0</v>
          </cell>
          <cell r="N42">
            <v>18082</v>
          </cell>
          <cell r="O42">
            <v>29592</v>
          </cell>
          <cell r="P42">
            <v>555</v>
          </cell>
          <cell r="Q42">
            <v>925</v>
          </cell>
        </row>
        <row r="42">
          <cell r="U42">
            <v>3144</v>
          </cell>
          <cell r="V42">
            <v>6987.28153370406</v>
          </cell>
          <cell r="W42">
            <v>10218.72</v>
          </cell>
          <cell r="X42">
            <v>0.877812238785739</v>
          </cell>
          <cell r="Y42">
            <v>8.62529527708479</v>
          </cell>
          <cell r="Z42">
            <v>8.62529527708479</v>
          </cell>
          <cell r="AA42">
            <v>3142.90219823048</v>
          </cell>
          <cell r="AB42">
            <v>16047.1</v>
          </cell>
          <cell r="AC42">
            <v>1127.40336680622</v>
          </cell>
        </row>
        <row r="42">
          <cell r="AF42">
            <v>104</v>
          </cell>
          <cell r="AG42">
            <v>104</v>
          </cell>
          <cell r="AH42">
            <v>1187.47807534923</v>
          </cell>
          <cell r="AI42">
            <v>1</v>
          </cell>
          <cell r="AJ42">
            <v>1</v>
          </cell>
          <cell r="AK42">
            <v>462.147108861242</v>
          </cell>
          <cell r="AL42" t="str">
            <v>√</v>
          </cell>
          <cell r="AM42">
            <v>100</v>
          </cell>
          <cell r="AN42">
            <v>3</v>
          </cell>
          <cell r="AO42">
            <v>1800</v>
          </cell>
          <cell r="AP42">
            <v>5523.33993035922</v>
          </cell>
          <cell r="AQ42">
            <v>88.12</v>
          </cell>
          <cell r="AR42" t="str">
            <v>B</v>
          </cell>
          <cell r="AS42">
            <v>600</v>
          </cell>
          <cell r="AT42" t="str">
            <v>较好</v>
          </cell>
        </row>
        <row r="42">
          <cell r="AV42">
            <v>6.11114740360562</v>
          </cell>
          <cell r="AW42">
            <v>156.128417180012</v>
          </cell>
          <cell r="AX42">
            <v>2537.54255978488</v>
          </cell>
        </row>
        <row r="42">
          <cell r="AZ42">
            <v>21086.6806304905</v>
          </cell>
        </row>
        <row r="43">
          <cell r="B43" t="str">
            <v>永善县</v>
          </cell>
          <cell r="C43" t="str">
            <v>深度贫困</v>
          </cell>
          <cell r="D43">
            <v>2019</v>
          </cell>
          <cell r="E43" t="str">
            <v>国家</v>
          </cell>
        </row>
        <row r="43">
          <cell r="G43">
            <v>133974</v>
          </cell>
          <cell r="H43">
            <v>120576.6</v>
          </cell>
          <cell r="I43">
            <v>0</v>
          </cell>
          <cell r="J43">
            <v>0</v>
          </cell>
          <cell r="K43">
            <v>0</v>
          </cell>
          <cell r="L43">
            <v>120576.6</v>
          </cell>
          <cell r="M43">
            <v>0</v>
          </cell>
          <cell r="N43">
            <v>23700</v>
          </cell>
          <cell r="O43">
            <v>40191</v>
          </cell>
          <cell r="P43">
            <v>13859.8</v>
          </cell>
          <cell r="Q43">
            <v>1678</v>
          </cell>
        </row>
        <row r="43">
          <cell r="S43">
            <v>12853</v>
          </cell>
        </row>
        <row r="43">
          <cell r="U43">
            <v>8829</v>
          </cell>
          <cell r="V43">
            <v>13902.2873674664</v>
          </cell>
          <cell r="W43">
            <v>9928.62</v>
          </cell>
          <cell r="X43">
            <v>0.924625061723215</v>
          </cell>
          <cell r="Y43">
            <v>14.5789331982146</v>
          </cell>
          <cell r="Z43">
            <v>14.5789331982146</v>
          </cell>
          <cell r="AA43">
            <v>5312.30059082805</v>
          </cell>
          <cell r="AB43">
            <v>12006.1</v>
          </cell>
          <cell r="AC43">
            <v>843.499296583938</v>
          </cell>
        </row>
        <row r="43">
          <cell r="AF43">
            <v>41</v>
          </cell>
          <cell r="AG43">
            <v>41</v>
          </cell>
          <cell r="AH43">
            <v>468.140395089601</v>
          </cell>
          <cell r="AI43">
            <v>0.852272442405555</v>
          </cell>
          <cell r="AJ43">
            <v>0.852272442405555</v>
          </cell>
          <cell r="AK43">
            <v>393.875245219837</v>
          </cell>
          <cell r="AL43" t="str">
            <v>√</v>
          </cell>
          <cell r="AM43">
            <v>100</v>
          </cell>
          <cell r="AN43">
            <v>3</v>
          </cell>
          <cell r="AO43">
            <v>1800</v>
          </cell>
          <cell r="AP43">
            <v>5685.93940656528</v>
          </cell>
          <cell r="AQ43">
            <v>80.38</v>
          </cell>
          <cell r="AR43" t="str">
            <v>B</v>
          </cell>
          <cell r="AS43">
            <v>600</v>
          </cell>
          <cell r="AT43" t="str">
            <v>好</v>
          </cell>
          <cell r="AU43">
            <v>800</v>
          </cell>
          <cell r="AV43">
            <v>15.4131436871941</v>
          </cell>
          <cell r="AW43">
            <v>393.777071426864</v>
          </cell>
          <cell r="AX43">
            <v>114.479969813157</v>
          </cell>
        </row>
        <row r="43">
          <cell r="AZ43">
            <v>30299.81937318</v>
          </cell>
        </row>
        <row r="44">
          <cell r="B44" t="str">
            <v>绥江县</v>
          </cell>
          <cell r="C44" t="str">
            <v>贫困</v>
          </cell>
          <cell r="D44">
            <v>2018</v>
          </cell>
          <cell r="E44" t="str">
            <v>省级</v>
          </cell>
        </row>
        <row r="44">
          <cell r="G44">
            <v>39345</v>
          </cell>
          <cell r="H44">
            <v>31476</v>
          </cell>
          <cell r="I44">
            <v>0</v>
          </cell>
          <cell r="J44">
            <v>0</v>
          </cell>
          <cell r="K44">
            <v>31476</v>
          </cell>
          <cell r="L44">
            <v>0</v>
          </cell>
          <cell r="M44">
            <v>0</v>
          </cell>
          <cell r="N44">
            <v>8053</v>
          </cell>
          <cell r="O44">
            <v>8207</v>
          </cell>
          <cell r="P44">
            <v>3855.2</v>
          </cell>
          <cell r="Q44">
            <v>0</v>
          </cell>
          <cell r="R44">
            <v>4819</v>
          </cell>
        </row>
        <row r="44">
          <cell r="U44">
            <v>1226</v>
          </cell>
          <cell r="V44">
            <v>3847.31190350463</v>
          </cell>
          <cell r="W44">
            <v>9461.52</v>
          </cell>
          <cell r="X44">
            <v>1</v>
          </cell>
          <cell r="Y44">
            <v>4.7398</v>
          </cell>
          <cell r="Z44">
            <v>4.7398</v>
          </cell>
          <cell r="AA44">
            <v>1727.09772368601</v>
          </cell>
          <cell r="AB44">
            <v>2023.07</v>
          </cell>
          <cell r="AC44">
            <v>142.132592760352</v>
          </cell>
        </row>
        <row r="44">
          <cell r="AF44">
            <v>39</v>
          </cell>
          <cell r="AG44">
            <v>39</v>
          </cell>
          <cell r="AH44">
            <v>445.304278255962</v>
          </cell>
          <cell r="AI44">
            <v>1</v>
          </cell>
          <cell r="AJ44">
            <v>1</v>
          </cell>
          <cell r="AK44">
            <v>462.147108861242</v>
          </cell>
          <cell r="AL44" t="str">
            <v>√</v>
          </cell>
          <cell r="AM44">
            <v>100</v>
          </cell>
          <cell r="AN44">
            <v>3</v>
          </cell>
          <cell r="AO44">
            <v>1800</v>
          </cell>
        </row>
        <row r="44">
          <cell r="AQ44">
            <v>84.8</v>
          </cell>
          <cell r="AR44" t="str">
            <v>B</v>
          </cell>
          <cell r="AS44">
            <v>600</v>
          </cell>
          <cell r="AT44" t="str">
            <v>好</v>
          </cell>
          <cell r="AU44">
            <v>800</v>
          </cell>
          <cell r="AV44">
            <v>14.060974828215</v>
          </cell>
          <cell r="AW44">
            <v>359.231679249292</v>
          </cell>
          <cell r="AX44">
            <v>1572.50436735713</v>
          </cell>
        </row>
        <row r="44">
          <cell r="AZ44">
            <v>10283.2252863175</v>
          </cell>
        </row>
        <row r="45">
          <cell r="B45" t="str">
            <v>镇雄县</v>
          </cell>
          <cell r="C45" t="str">
            <v>深度贫困</v>
          </cell>
          <cell r="D45">
            <v>2020</v>
          </cell>
          <cell r="E45" t="str">
            <v>国家</v>
          </cell>
        </row>
        <row r="45">
          <cell r="G45">
            <v>440499</v>
          </cell>
          <cell r="H45">
            <v>440499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440499</v>
          </cell>
          <cell r="N45">
            <v>69400</v>
          </cell>
          <cell r="O45">
            <v>57501</v>
          </cell>
          <cell r="P45">
            <v>44439.6</v>
          </cell>
          <cell r="Q45">
            <v>0</v>
          </cell>
          <cell r="R45">
            <v>14177</v>
          </cell>
          <cell r="S45">
            <v>33098</v>
          </cell>
        </row>
        <row r="45">
          <cell r="U45">
            <v>11722</v>
          </cell>
          <cell r="V45">
            <v>40693.1799675288</v>
          </cell>
          <cell r="W45">
            <v>10690.68</v>
          </cell>
          <cell r="X45">
            <v>0.801653052596248</v>
          </cell>
          <cell r="Y45">
            <v>40.8762089865774</v>
          </cell>
          <cell r="Z45">
            <v>40.8762089865774</v>
          </cell>
          <cell r="AA45">
            <v>14894.5540937658</v>
          </cell>
          <cell r="AB45">
            <v>63245.419</v>
          </cell>
          <cell r="AC45">
            <v>4443.36349344553</v>
          </cell>
        </row>
        <row r="45">
          <cell r="AF45">
            <v>153</v>
          </cell>
          <cell r="AG45">
            <v>153</v>
          </cell>
          <cell r="AH45">
            <v>1746.96293777339</v>
          </cell>
          <cell r="AI45">
            <v>0.821689259645464</v>
          </cell>
          <cell r="AJ45">
            <v>0.821689259645464</v>
          </cell>
          <cell r="AK45">
            <v>379.741315727486</v>
          </cell>
          <cell r="AL45" t="str">
            <v>√</v>
          </cell>
          <cell r="AM45">
            <v>100</v>
          </cell>
          <cell r="AN45">
            <v>3</v>
          </cell>
          <cell r="AO45">
            <v>1800</v>
          </cell>
          <cell r="AP45">
            <v>25290.2993767854</v>
          </cell>
          <cell r="AQ45">
            <v>72.63</v>
          </cell>
          <cell r="AR45" t="str">
            <v>C</v>
          </cell>
        </row>
        <row r="45">
          <cell r="AT45" t="str">
            <v>好</v>
          </cell>
          <cell r="AU45">
            <v>800</v>
          </cell>
          <cell r="AV45">
            <v>18.3993299626297</v>
          </cell>
          <cell r="AW45">
            <v>470.068560699952</v>
          </cell>
          <cell r="AX45">
            <v>1498.12827551784</v>
          </cell>
        </row>
        <row r="45">
          <cell r="AZ45">
            <v>90618.1697457264</v>
          </cell>
        </row>
        <row r="46">
          <cell r="B46" t="str">
            <v>彝良县</v>
          </cell>
          <cell r="C46" t="str">
            <v>深度贫困</v>
          </cell>
          <cell r="D46">
            <v>2019</v>
          </cell>
          <cell r="E46" t="str">
            <v>国家</v>
          </cell>
        </row>
        <row r="46">
          <cell r="G46">
            <v>204168</v>
          </cell>
          <cell r="H46">
            <v>183751.2</v>
          </cell>
          <cell r="I46">
            <v>0</v>
          </cell>
          <cell r="J46">
            <v>0</v>
          </cell>
          <cell r="K46">
            <v>0</v>
          </cell>
          <cell r="L46">
            <v>183751.2</v>
          </cell>
          <cell r="M46">
            <v>0</v>
          </cell>
          <cell r="N46">
            <v>32031</v>
          </cell>
          <cell r="O46">
            <v>44470</v>
          </cell>
          <cell r="P46">
            <v>26691.8</v>
          </cell>
          <cell r="Q46">
            <v>3443</v>
          </cell>
        </row>
        <row r="46">
          <cell r="S46">
            <v>24626</v>
          </cell>
        </row>
        <row r="46">
          <cell r="U46">
            <v>7317</v>
          </cell>
          <cell r="V46">
            <v>20041.2694081505</v>
          </cell>
          <cell r="W46">
            <v>10239.68</v>
          </cell>
          <cell r="X46">
            <v>0.874429967952338</v>
          </cell>
          <cell r="Y46">
            <v>20.6539484000374</v>
          </cell>
          <cell r="Z46">
            <v>20.6539484000374</v>
          </cell>
          <cell r="AA46">
            <v>7525.92667767265</v>
          </cell>
          <cell r="AB46">
            <v>25700.77</v>
          </cell>
          <cell r="AC46">
            <v>1805.63058917263</v>
          </cell>
        </row>
        <row r="46">
          <cell r="AF46">
            <v>14</v>
          </cell>
          <cell r="AG46">
            <v>14</v>
          </cell>
          <cell r="AH46">
            <v>159.852817835473</v>
          </cell>
          <cell r="AI46">
            <v>0.849997280588843</v>
          </cell>
          <cell r="AJ46">
            <v>0.849997280588843</v>
          </cell>
          <cell r="AK46">
            <v>392.823785764052</v>
          </cell>
          <cell r="AL46" t="str">
            <v>√</v>
          </cell>
          <cell r="AM46">
            <v>100</v>
          </cell>
          <cell r="AN46">
            <v>3</v>
          </cell>
          <cell r="AO46">
            <v>1800</v>
          </cell>
          <cell r="AP46">
            <v>6323.77294295807</v>
          </cell>
          <cell r="AQ46">
            <v>76.73</v>
          </cell>
          <cell r="AR46" t="str">
            <v>C</v>
          </cell>
        </row>
        <row r="46">
          <cell r="AT46" t="str">
            <v>好</v>
          </cell>
          <cell r="AU46">
            <v>800</v>
          </cell>
          <cell r="AV46">
            <v>7.71823121759278</v>
          </cell>
          <cell r="AW46">
            <v>197.186410971062</v>
          </cell>
          <cell r="AX46">
            <v>1982.57424507113</v>
          </cell>
        </row>
        <row r="46">
          <cell r="AZ46">
            <v>39146.4626325244</v>
          </cell>
        </row>
        <row r="47">
          <cell r="B47" t="str">
            <v>威信县</v>
          </cell>
          <cell r="C47" t="str">
            <v>贫困</v>
          </cell>
          <cell r="D47">
            <v>2018</v>
          </cell>
          <cell r="E47" t="str">
            <v>省级</v>
          </cell>
        </row>
        <row r="47">
          <cell r="G47">
            <v>56739</v>
          </cell>
          <cell r="H47">
            <v>45391.2</v>
          </cell>
          <cell r="I47">
            <v>0</v>
          </cell>
          <cell r="J47">
            <v>0</v>
          </cell>
          <cell r="K47">
            <v>45391.2</v>
          </cell>
          <cell r="L47">
            <v>0</v>
          </cell>
          <cell r="M47">
            <v>0</v>
          </cell>
          <cell r="N47">
            <v>9593</v>
          </cell>
          <cell r="O47">
            <v>16255</v>
          </cell>
          <cell r="P47">
            <v>4534.2</v>
          </cell>
          <cell r="Q47">
            <v>2397</v>
          </cell>
          <cell r="R47">
            <v>3870</v>
          </cell>
        </row>
        <row r="47">
          <cell r="U47">
            <v>1345</v>
          </cell>
          <cell r="V47">
            <v>4766.46018399136</v>
          </cell>
          <cell r="W47">
            <v>11353.58</v>
          </cell>
          <cell r="X47">
            <v>0.694682282774624</v>
          </cell>
          <cell r="Y47">
            <v>4.60796651810064</v>
          </cell>
          <cell r="Z47">
            <v>4.60796651810064</v>
          </cell>
          <cell r="AA47">
            <v>1679.05997810729</v>
          </cell>
          <cell r="AB47">
            <v>2429.509732</v>
          </cell>
          <cell r="AC47">
            <v>170.687379747448</v>
          </cell>
        </row>
        <row r="47">
          <cell r="AF47">
            <v>89</v>
          </cell>
          <cell r="AG47">
            <v>89</v>
          </cell>
          <cell r="AH47">
            <v>1016.20719909694</v>
          </cell>
          <cell r="AI47">
            <v>0.790546737213404</v>
          </cell>
          <cell r="AJ47">
            <v>0.790546737213404</v>
          </cell>
          <cell r="AK47">
            <v>365.348889022863</v>
          </cell>
          <cell r="AL47" t="str">
            <v>√</v>
          </cell>
          <cell r="AM47">
            <v>100</v>
          </cell>
          <cell r="AN47">
            <v>3</v>
          </cell>
          <cell r="AO47">
            <v>1800</v>
          </cell>
        </row>
        <row r="47">
          <cell r="AQ47">
            <v>71.2</v>
          </cell>
          <cell r="AR47" t="str">
            <v>C</v>
          </cell>
        </row>
        <row r="47">
          <cell r="AT47" t="str">
            <v>好</v>
          </cell>
          <cell r="AU47">
            <v>800</v>
          </cell>
          <cell r="AV47">
            <v>5.63548051219134</v>
          </cell>
          <cell r="AW47">
            <v>143.976015354844</v>
          </cell>
          <cell r="AX47">
            <v>2500</v>
          </cell>
        </row>
        <row r="47">
          <cell r="AZ47">
            <v>10841.7396453207</v>
          </cell>
        </row>
        <row r="48">
          <cell r="B48" t="str">
            <v>水富市</v>
          </cell>
          <cell r="C48" t="str">
            <v>非贫困县</v>
          </cell>
        </row>
        <row r="48">
          <cell r="G48">
            <v>11311</v>
          </cell>
          <cell r="H48">
            <v>6786.6</v>
          </cell>
          <cell r="I48">
            <v>6786.6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392</v>
          </cell>
          <cell r="O48">
            <v>1691</v>
          </cell>
          <cell r="P48">
            <v>0</v>
          </cell>
        </row>
        <row r="48">
          <cell r="U48">
            <v>0</v>
          </cell>
          <cell r="V48">
            <v>280.562824561581</v>
          </cell>
          <cell r="W48">
            <v>10404.06</v>
          </cell>
          <cell r="X48">
            <v>0.847904315299935</v>
          </cell>
          <cell r="Y48">
            <v>0.992302420195514</v>
          </cell>
          <cell r="Z48">
            <v>0.198460484039103</v>
          </cell>
          <cell r="AA48">
            <v>72.3154247490522</v>
          </cell>
          <cell r="AB48">
            <v>776.38</v>
          </cell>
          <cell r="AC48">
            <v>54.5452714771522</v>
          </cell>
        </row>
        <row r="48">
          <cell r="AF48">
            <v>17</v>
          </cell>
          <cell r="AG48">
            <v>8.5</v>
          </cell>
          <cell r="AH48">
            <v>97.053496542966</v>
          </cell>
          <cell r="AI48">
            <v>1</v>
          </cell>
          <cell r="AJ48">
            <v>0.5</v>
          </cell>
          <cell r="AK48">
            <v>231.073554430621</v>
          </cell>
          <cell r="AL48" t="str">
            <v>√</v>
          </cell>
          <cell r="AM48">
            <v>100</v>
          </cell>
          <cell r="AN48">
            <v>2</v>
          </cell>
          <cell r="AO48">
            <v>1200</v>
          </cell>
        </row>
        <row r="48">
          <cell r="AQ48">
            <v>77.06</v>
          </cell>
          <cell r="AR48" t="str">
            <v>C</v>
          </cell>
        </row>
        <row r="48">
          <cell r="AT48" t="str">
            <v>好</v>
          </cell>
          <cell r="AU48">
            <v>300</v>
          </cell>
          <cell r="AV48">
            <v>5.81082286028732</v>
          </cell>
          <cell r="AW48">
            <v>148.455685286664</v>
          </cell>
          <cell r="AX48">
            <v>77.1202709074938</v>
          </cell>
        </row>
        <row r="48">
          <cell r="AZ48">
            <v>2484.00625704804</v>
          </cell>
        </row>
        <row r="49">
          <cell r="B49" t="str">
            <v>曲靖市合计</v>
          </cell>
          <cell r="C49">
            <v>1</v>
          </cell>
        </row>
        <row r="49">
          <cell r="G49">
            <v>740646</v>
          </cell>
          <cell r="H49">
            <v>651099.4</v>
          </cell>
          <cell r="I49">
            <v>47099.4</v>
          </cell>
          <cell r="J49">
            <v>25648</v>
          </cell>
          <cell r="K49">
            <v>128608</v>
          </cell>
          <cell r="L49">
            <v>135027</v>
          </cell>
          <cell r="M49">
            <v>314717</v>
          </cell>
          <cell r="N49">
            <v>94118</v>
          </cell>
          <cell r="O49">
            <v>156823</v>
          </cell>
          <cell r="P49">
            <v>85243.4</v>
          </cell>
          <cell r="Q49">
            <v>16634</v>
          </cell>
          <cell r="R49">
            <v>0</v>
          </cell>
          <cell r="S49">
            <v>75263</v>
          </cell>
          <cell r="T49">
            <v>0</v>
          </cell>
          <cell r="U49">
            <v>13880</v>
          </cell>
          <cell r="V49">
            <v>61736.1873442222</v>
          </cell>
        </row>
        <row r="49">
          <cell r="X49">
            <v>6.0643067151631</v>
          </cell>
          <cell r="Y49">
            <v>63.7546475441422</v>
          </cell>
          <cell r="Z49">
            <v>55.0047284345541</v>
          </cell>
          <cell r="AA49">
            <v>20042.7320290488</v>
          </cell>
          <cell r="AB49">
            <v>48597.519</v>
          </cell>
          <cell r="AC49">
            <v>3414.26217441339</v>
          </cell>
          <cell r="AD49">
            <v>0</v>
          </cell>
          <cell r="AE49">
            <v>0</v>
          </cell>
          <cell r="AF49">
            <v>411</v>
          </cell>
          <cell r="AG49">
            <v>331</v>
          </cell>
          <cell r="AH49">
            <v>3779.37733596726</v>
          </cell>
          <cell r="AI49">
            <v>9</v>
          </cell>
          <cell r="AJ49">
            <v>7</v>
          </cell>
          <cell r="AK49">
            <v>3235.0297620287</v>
          </cell>
          <cell r="AL49">
            <v>0</v>
          </cell>
          <cell r="AM49">
            <v>500</v>
          </cell>
          <cell r="AN49">
            <v>12</v>
          </cell>
          <cell r="AO49">
            <v>7200</v>
          </cell>
          <cell r="AP49">
            <v>23549.6846080256</v>
          </cell>
        </row>
        <row r="49">
          <cell r="AR49">
            <v>0</v>
          </cell>
          <cell r="AS49">
            <v>900</v>
          </cell>
        </row>
        <row r="49">
          <cell r="AU49">
            <v>2200</v>
          </cell>
          <cell r="AV49">
            <v>99.5388583526971</v>
          </cell>
          <cell r="AW49">
            <v>2543.03216337783</v>
          </cell>
          <cell r="AX49">
            <v>6626.76483781271</v>
          </cell>
          <cell r="AY49">
            <v>0</v>
          </cell>
          <cell r="AZ49">
            <v>129100.305417084</v>
          </cell>
        </row>
        <row r="50">
          <cell r="B50" t="str">
            <v>曲靖市本级</v>
          </cell>
          <cell r="C50">
            <v>2</v>
          </cell>
        </row>
        <row r="50"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0">
          <cell r="P50">
            <v>0</v>
          </cell>
        </row>
        <row r="50">
          <cell r="V50">
            <v>0</v>
          </cell>
        </row>
        <row r="50">
          <cell r="AG50">
            <v>0</v>
          </cell>
          <cell r="AH50">
            <v>0</v>
          </cell>
        </row>
        <row r="50">
          <cell r="AJ50">
            <v>0</v>
          </cell>
          <cell r="AK50">
            <v>0</v>
          </cell>
        </row>
        <row r="50">
          <cell r="AW50">
            <v>0</v>
          </cell>
        </row>
        <row r="50">
          <cell r="AZ50">
            <v>0</v>
          </cell>
        </row>
        <row r="51">
          <cell r="B51" t="str">
            <v>县级小计</v>
          </cell>
          <cell r="C51">
            <v>3</v>
          </cell>
        </row>
        <row r="51">
          <cell r="G51">
            <v>740646</v>
          </cell>
          <cell r="H51">
            <v>651099.4</v>
          </cell>
          <cell r="I51">
            <v>47099.4</v>
          </cell>
          <cell r="J51">
            <v>25648</v>
          </cell>
          <cell r="K51">
            <v>128608</v>
          </cell>
          <cell r="L51">
            <v>135027</v>
          </cell>
          <cell r="M51">
            <v>314717</v>
          </cell>
          <cell r="N51">
            <v>94118</v>
          </cell>
          <cell r="O51">
            <v>156823</v>
          </cell>
          <cell r="P51">
            <v>85243.4</v>
          </cell>
          <cell r="Q51">
            <v>16634</v>
          </cell>
          <cell r="R51">
            <v>0</v>
          </cell>
          <cell r="S51">
            <v>75263</v>
          </cell>
          <cell r="T51">
            <v>0</v>
          </cell>
          <cell r="U51">
            <v>13880</v>
          </cell>
          <cell r="V51">
            <v>61736.1873442222</v>
          </cell>
        </row>
        <row r="51">
          <cell r="X51">
            <v>6.0643067151631</v>
          </cell>
          <cell r="Y51">
            <v>63.7546475441422</v>
          </cell>
          <cell r="Z51">
            <v>55.0047284345541</v>
          </cell>
          <cell r="AA51">
            <v>20042.7320290488</v>
          </cell>
          <cell r="AB51">
            <v>48597.519</v>
          </cell>
          <cell r="AC51">
            <v>3414.26217441339</v>
          </cell>
          <cell r="AD51">
            <v>0</v>
          </cell>
          <cell r="AE51">
            <v>0</v>
          </cell>
          <cell r="AF51">
            <v>411</v>
          </cell>
          <cell r="AG51">
            <v>331</v>
          </cell>
          <cell r="AH51">
            <v>3779.37733596726</v>
          </cell>
          <cell r="AI51">
            <v>9</v>
          </cell>
          <cell r="AJ51">
            <v>7</v>
          </cell>
          <cell r="AK51">
            <v>3235.0297620287</v>
          </cell>
          <cell r="AL51">
            <v>0</v>
          </cell>
          <cell r="AM51">
            <v>500</v>
          </cell>
          <cell r="AN51">
            <v>12</v>
          </cell>
          <cell r="AO51">
            <v>7200</v>
          </cell>
          <cell r="AP51">
            <v>23549.6846080256</v>
          </cell>
        </row>
        <row r="51">
          <cell r="AR51">
            <v>0</v>
          </cell>
          <cell r="AS51">
            <v>900</v>
          </cell>
        </row>
        <row r="51">
          <cell r="AU51">
            <v>2200</v>
          </cell>
          <cell r="AV51">
            <v>99.5388583526971</v>
          </cell>
          <cell r="AW51">
            <v>2543.03216337783</v>
          </cell>
          <cell r="AX51">
            <v>6626.76483781271</v>
          </cell>
          <cell r="AY51">
            <v>0</v>
          </cell>
          <cell r="AZ51">
            <v>129100.305417084</v>
          </cell>
        </row>
        <row r="52">
          <cell r="B52" t="str">
            <v>麒麟区</v>
          </cell>
          <cell r="C52" t="str">
            <v>非贫困县</v>
          </cell>
        </row>
        <row r="52">
          <cell r="G52">
            <v>11313</v>
          </cell>
          <cell r="H52">
            <v>6787.8</v>
          </cell>
          <cell r="I52">
            <v>6787.8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1073</v>
          </cell>
          <cell r="O52">
            <v>618</v>
          </cell>
          <cell r="P52">
            <v>0</v>
          </cell>
        </row>
        <row r="52">
          <cell r="U52">
            <v>253</v>
          </cell>
          <cell r="V52">
            <v>494.021540837369</v>
          </cell>
          <cell r="W52">
            <v>12050.25</v>
          </cell>
          <cell r="X52">
            <v>0.582262119534873</v>
          </cell>
          <cell r="Y52">
            <v>0.721189861255894</v>
          </cell>
          <cell r="Z52">
            <v>0.144237972251179</v>
          </cell>
          <cell r="AA52">
            <v>52.5577183729475</v>
          </cell>
          <cell r="AB52">
            <v>334.4</v>
          </cell>
          <cell r="AC52">
            <v>23.4935711661296</v>
          </cell>
        </row>
        <row r="52">
          <cell r="AF52">
            <v>69</v>
          </cell>
          <cell r="AG52">
            <v>34.5</v>
          </cell>
          <cell r="AH52">
            <v>393.923015380274</v>
          </cell>
          <cell r="AI52">
            <v>1</v>
          </cell>
          <cell r="AJ52">
            <v>0.5</v>
          </cell>
          <cell r="AK52">
            <v>231.073554430621</v>
          </cell>
        </row>
        <row r="52">
          <cell r="AQ52">
            <v>86.74</v>
          </cell>
          <cell r="AR52" t="str">
            <v>B</v>
          </cell>
          <cell r="AS52">
            <v>300</v>
          </cell>
          <cell r="AT52" t="str">
            <v>较好</v>
          </cell>
        </row>
        <row r="52">
          <cell r="AV52">
            <v>14.2046046110404</v>
          </cell>
          <cell r="AW52">
            <v>362.901152291164</v>
          </cell>
          <cell r="AX52">
            <v>28.9480962931157</v>
          </cell>
        </row>
        <row r="52">
          <cell r="AZ52">
            <v>1857.9705524785</v>
          </cell>
        </row>
        <row r="53">
          <cell r="B53" t="str">
            <v>沾益区</v>
          </cell>
          <cell r="C53" t="str">
            <v>非贫困县</v>
          </cell>
        </row>
        <row r="53">
          <cell r="G53">
            <v>17582</v>
          </cell>
          <cell r="H53">
            <v>10549.2</v>
          </cell>
          <cell r="I53">
            <v>10549.2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2680</v>
          </cell>
          <cell r="O53">
            <v>747</v>
          </cell>
          <cell r="P53">
            <v>0</v>
          </cell>
        </row>
        <row r="53">
          <cell r="U53">
            <v>351</v>
          </cell>
          <cell r="V53">
            <v>986.164666543951</v>
          </cell>
          <cell r="W53">
            <v>11222.87</v>
          </cell>
          <cell r="X53">
            <v>0.715774678797228</v>
          </cell>
          <cell r="Y53">
            <v>1.45030265417894</v>
          </cell>
          <cell r="Z53">
            <v>0.290060530835789</v>
          </cell>
          <cell r="AA53">
            <v>105.692831456527</v>
          </cell>
          <cell r="AB53">
            <v>1544.6</v>
          </cell>
          <cell r="AC53">
            <v>108.517254854078</v>
          </cell>
        </row>
        <row r="53">
          <cell r="AF53">
            <v>30</v>
          </cell>
          <cell r="AG53">
            <v>15</v>
          </cell>
          <cell r="AH53">
            <v>171.270876252293</v>
          </cell>
          <cell r="AI53">
            <v>1</v>
          </cell>
          <cell r="AJ53">
            <v>0.5</v>
          </cell>
          <cell r="AK53">
            <v>231.073554430621</v>
          </cell>
        </row>
        <row r="53">
          <cell r="AN53">
            <v>1</v>
          </cell>
          <cell r="AO53">
            <v>600</v>
          </cell>
        </row>
        <row r="53">
          <cell r="AQ53">
            <v>82.11</v>
          </cell>
          <cell r="AR53" t="str">
            <v>B</v>
          </cell>
          <cell r="AS53">
            <v>300</v>
          </cell>
          <cell r="AT53" t="str">
            <v>较好</v>
          </cell>
        </row>
        <row r="53">
          <cell r="AV53">
            <v>14.5525867894213</v>
          </cell>
          <cell r="AW53">
            <v>371.791447865675</v>
          </cell>
          <cell r="AX53">
            <v>2336.89792862491</v>
          </cell>
        </row>
        <row r="53">
          <cell r="AZ53">
            <v>2874.51063140315</v>
          </cell>
        </row>
        <row r="54">
          <cell r="B54" t="str">
            <v>马龙区</v>
          </cell>
          <cell r="C54" t="str">
            <v>非贫困县</v>
          </cell>
        </row>
        <row r="54">
          <cell r="G54">
            <v>15759</v>
          </cell>
          <cell r="H54">
            <v>9455.4</v>
          </cell>
          <cell r="I54">
            <v>9455.4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1010</v>
          </cell>
          <cell r="O54">
            <v>784</v>
          </cell>
          <cell r="P54">
            <v>0</v>
          </cell>
        </row>
        <row r="54">
          <cell r="U54">
            <v>442</v>
          </cell>
          <cell r="V54">
            <v>600.02060092171</v>
          </cell>
          <cell r="W54">
            <v>11895.86</v>
          </cell>
          <cell r="X54">
            <v>0.607175707033381</v>
          </cell>
          <cell r="Y54">
            <v>1.01817294312428</v>
          </cell>
          <cell r="Z54">
            <v>0.203634588624855</v>
          </cell>
          <cell r="AA54">
            <v>74.2007752389813</v>
          </cell>
          <cell r="AB54">
            <v>705.5</v>
          </cell>
          <cell r="AC54">
            <v>49.5655336653841</v>
          </cell>
        </row>
        <row r="54">
          <cell r="AF54">
            <v>36</v>
          </cell>
          <cell r="AG54">
            <v>18</v>
          </cell>
          <cell r="AH54">
            <v>205.525051502751</v>
          </cell>
          <cell r="AI54">
            <v>1</v>
          </cell>
          <cell r="AJ54">
            <v>0.5</v>
          </cell>
          <cell r="AK54">
            <v>231.073554430621</v>
          </cell>
        </row>
        <row r="54">
          <cell r="AN54">
            <v>1</v>
          </cell>
          <cell r="AO54">
            <v>600</v>
          </cell>
        </row>
        <row r="54">
          <cell r="AQ54">
            <v>67.92</v>
          </cell>
          <cell r="AR54" t="str">
            <v>C</v>
          </cell>
        </row>
        <row r="54">
          <cell r="AT54" t="str">
            <v>好</v>
          </cell>
          <cell r="AU54">
            <v>300</v>
          </cell>
          <cell r="AV54">
            <v>8.15056260844373</v>
          </cell>
          <cell r="AW54">
            <v>208.231671589545</v>
          </cell>
          <cell r="AX54">
            <v>67.4141890890052</v>
          </cell>
        </row>
        <row r="54">
          <cell r="AZ54">
            <v>2268.61718734899</v>
          </cell>
        </row>
        <row r="55">
          <cell r="B55" t="str">
            <v>宣威市</v>
          </cell>
          <cell r="C55" t="str">
            <v>深度贫困</v>
          </cell>
          <cell r="D55">
            <v>2019</v>
          </cell>
          <cell r="E55" t="str">
            <v>国家</v>
          </cell>
        </row>
        <row r="55">
          <cell r="G55">
            <v>150030</v>
          </cell>
          <cell r="H55">
            <v>135027</v>
          </cell>
          <cell r="I55">
            <v>0</v>
          </cell>
          <cell r="J55">
            <v>0</v>
          </cell>
          <cell r="K55">
            <v>0</v>
          </cell>
          <cell r="L55">
            <v>135027</v>
          </cell>
          <cell r="M55">
            <v>0</v>
          </cell>
          <cell r="N55">
            <v>20995</v>
          </cell>
          <cell r="O55">
            <v>51303</v>
          </cell>
          <cell r="P55">
            <v>18185.4</v>
          </cell>
          <cell r="Q55">
            <v>9484</v>
          </cell>
        </row>
        <row r="55">
          <cell r="S55">
            <v>12495</v>
          </cell>
        </row>
        <row r="55">
          <cell r="U55">
            <v>3216</v>
          </cell>
          <cell r="V55">
            <v>13327.7320460802</v>
          </cell>
          <cell r="W55">
            <v>11910.17</v>
          </cell>
          <cell r="X55">
            <v>0.604866532623745</v>
          </cell>
          <cell r="Y55">
            <v>10.3447298741976</v>
          </cell>
          <cell r="Z55">
            <v>10.3447298741976</v>
          </cell>
          <cell r="AA55">
            <v>3769.43318660562</v>
          </cell>
          <cell r="AB55">
            <v>11507.85</v>
          </cell>
          <cell r="AC55">
            <v>808.494297081772</v>
          </cell>
        </row>
        <row r="55">
          <cell r="AF55">
            <v>91</v>
          </cell>
          <cell r="AG55">
            <v>91</v>
          </cell>
          <cell r="AH55">
            <v>1039.04331593058</v>
          </cell>
          <cell r="AI55">
            <v>1</v>
          </cell>
          <cell r="AJ55">
            <v>1</v>
          </cell>
          <cell r="AK55">
            <v>462.147108861242</v>
          </cell>
          <cell r="AL55" t="str">
            <v>√</v>
          </cell>
          <cell r="AM55">
            <v>100</v>
          </cell>
          <cell r="AN55">
            <v>3</v>
          </cell>
          <cell r="AO55">
            <v>1800</v>
          </cell>
          <cell r="AP55">
            <v>5935.5797255833</v>
          </cell>
          <cell r="AQ55">
            <v>63.25</v>
          </cell>
          <cell r="AR55" t="str">
            <v>C</v>
          </cell>
        </row>
        <row r="55">
          <cell r="AT55" t="str">
            <v>好</v>
          </cell>
          <cell r="AU55">
            <v>800</v>
          </cell>
          <cell r="AV55">
            <v>9.15352109519497</v>
          </cell>
          <cell r="AW55">
            <v>233.855390130738</v>
          </cell>
          <cell r="AX55">
            <v>1984.57699026703</v>
          </cell>
        </row>
        <row r="55">
          <cell r="AZ55">
            <v>28276.2850702734</v>
          </cell>
        </row>
        <row r="56">
          <cell r="B56" t="str">
            <v>富源县</v>
          </cell>
          <cell r="C56" t="str">
            <v>贫困</v>
          </cell>
          <cell r="D56">
            <v>2018</v>
          </cell>
          <cell r="E56" t="str">
            <v>省级</v>
          </cell>
        </row>
        <row r="56">
          <cell r="G56">
            <v>96295</v>
          </cell>
          <cell r="H56">
            <v>77036</v>
          </cell>
          <cell r="I56">
            <v>0</v>
          </cell>
          <cell r="J56">
            <v>0</v>
          </cell>
          <cell r="K56">
            <v>77036</v>
          </cell>
          <cell r="L56">
            <v>0</v>
          </cell>
          <cell r="M56">
            <v>0</v>
          </cell>
          <cell r="N56">
            <v>9996</v>
          </cell>
          <cell r="O56">
            <v>5894</v>
          </cell>
          <cell r="P56">
            <v>619.8</v>
          </cell>
          <cell r="Q56">
            <v>1033</v>
          </cell>
        </row>
        <row r="56">
          <cell r="U56">
            <v>1863</v>
          </cell>
          <cell r="V56">
            <v>5012.86506291585</v>
          </cell>
          <cell r="W56">
            <v>11878.64</v>
          </cell>
          <cell r="X56">
            <v>0.609954461983341</v>
          </cell>
          <cell r="Y56">
            <v>6.48326697186713</v>
          </cell>
          <cell r="Z56">
            <v>6.48326697186713</v>
          </cell>
          <cell r="AA56">
            <v>2362.38567643369</v>
          </cell>
          <cell r="AB56">
            <v>4509.8</v>
          </cell>
          <cell r="AC56">
            <v>316.840033627426</v>
          </cell>
        </row>
        <row r="56">
          <cell r="AF56">
            <v>40</v>
          </cell>
          <cell r="AG56">
            <v>40</v>
          </cell>
          <cell r="AH56">
            <v>456.722336672781</v>
          </cell>
          <cell r="AI56">
            <v>1</v>
          </cell>
          <cell r="AJ56">
            <v>1</v>
          </cell>
          <cell r="AK56">
            <v>462.147108861242</v>
          </cell>
          <cell r="AL56" t="str">
            <v>√</v>
          </cell>
          <cell r="AM56">
            <v>100</v>
          </cell>
          <cell r="AN56">
            <v>2</v>
          </cell>
          <cell r="AO56">
            <v>1200</v>
          </cell>
        </row>
        <row r="56">
          <cell r="AQ56">
            <v>60.96</v>
          </cell>
          <cell r="AR56" t="str">
            <v>C</v>
          </cell>
        </row>
        <row r="56">
          <cell r="AT56" t="str">
            <v>较好</v>
          </cell>
        </row>
        <row r="56">
          <cell r="AV56">
            <v>15.347668903212</v>
          </cell>
          <cell r="AW56">
            <v>392.104312824724</v>
          </cell>
          <cell r="AX56">
            <v>32.8235047939514</v>
          </cell>
        </row>
        <row r="56">
          <cell r="AZ56">
            <v>10303.0645313357</v>
          </cell>
        </row>
        <row r="57">
          <cell r="B57" t="str">
            <v>罗平县</v>
          </cell>
          <cell r="C57" t="str">
            <v>贫困</v>
          </cell>
          <cell r="D57">
            <v>2017</v>
          </cell>
        </row>
        <row r="57">
          <cell r="G57">
            <v>36640</v>
          </cell>
          <cell r="H57">
            <v>25648</v>
          </cell>
          <cell r="I57">
            <v>0</v>
          </cell>
          <cell r="J57">
            <v>25648</v>
          </cell>
          <cell r="K57">
            <v>0</v>
          </cell>
          <cell r="L57">
            <v>0</v>
          </cell>
          <cell r="M57">
            <v>0</v>
          </cell>
          <cell r="N57">
            <v>5851</v>
          </cell>
          <cell r="O57">
            <v>4424</v>
          </cell>
          <cell r="P57">
            <v>0</v>
          </cell>
        </row>
        <row r="57">
          <cell r="U57">
            <v>0</v>
          </cell>
          <cell r="V57">
            <v>2045.91771290699</v>
          </cell>
          <cell r="W57">
            <v>12298.75</v>
          </cell>
          <cell r="X57">
            <v>0.542162200541551</v>
          </cell>
          <cell r="Y57">
            <v>2.3037014063211</v>
          </cell>
          <cell r="Z57">
            <v>1.15185070316055</v>
          </cell>
          <cell r="AA57">
            <v>419.71364349861</v>
          </cell>
          <cell r="AB57">
            <v>4259.439</v>
          </cell>
          <cell r="AC57">
            <v>299.250697590574</v>
          </cell>
        </row>
        <row r="57">
          <cell r="AF57">
            <v>34</v>
          </cell>
          <cell r="AG57">
            <v>34</v>
          </cell>
          <cell r="AH57">
            <v>388.213986171864</v>
          </cell>
          <cell r="AI57">
            <v>1</v>
          </cell>
          <cell r="AJ57">
            <v>1</v>
          </cell>
          <cell r="AK57">
            <v>462.147108861242</v>
          </cell>
          <cell r="AL57" t="str">
            <v>√</v>
          </cell>
          <cell r="AM57">
            <v>100</v>
          </cell>
          <cell r="AN57">
            <v>1</v>
          </cell>
          <cell r="AO57">
            <v>600</v>
          </cell>
        </row>
        <row r="57">
          <cell r="AQ57">
            <v>65.67</v>
          </cell>
          <cell r="AR57" t="str">
            <v>C</v>
          </cell>
        </row>
        <row r="57">
          <cell r="AT57" t="str">
            <v>较好</v>
          </cell>
        </row>
        <row r="57">
          <cell r="AV57">
            <v>0.16984391542812</v>
          </cell>
          <cell r="AW57">
            <v>4.33919523325565</v>
          </cell>
          <cell r="AX57">
            <v>24.8628672629889</v>
          </cell>
        </row>
        <row r="57">
          <cell r="AZ57">
            <v>4319.58234426254</v>
          </cell>
        </row>
        <row r="58">
          <cell r="B58" t="str">
            <v>师宗县</v>
          </cell>
          <cell r="C58" t="str">
            <v>贫困</v>
          </cell>
          <cell r="D58">
            <v>2018</v>
          </cell>
        </row>
        <row r="58">
          <cell r="G58">
            <v>64465</v>
          </cell>
          <cell r="H58">
            <v>51572</v>
          </cell>
          <cell r="I58">
            <v>0</v>
          </cell>
          <cell r="J58">
            <v>0</v>
          </cell>
          <cell r="K58">
            <v>51572</v>
          </cell>
          <cell r="L58">
            <v>0</v>
          </cell>
          <cell r="M58">
            <v>0</v>
          </cell>
          <cell r="N58">
            <v>5895</v>
          </cell>
          <cell r="O58">
            <v>5692</v>
          </cell>
          <cell r="P58">
            <v>552.6</v>
          </cell>
          <cell r="Q58">
            <v>921</v>
          </cell>
        </row>
        <row r="58">
          <cell r="U58">
            <v>1538</v>
          </cell>
          <cell r="V58">
            <v>3275.24089012509</v>
          </cell>
          <cell r="W58">
            <v>10774.39</v>
          </cell>
          <cell r="X58">
            <v>0.788144947087471</v>
          </cell>
          <cell r="Y58">
            <v>5.54538784770745</v>
          </cell>
          <cell r="Z58">
            <v>2.77269392385372</v>
          </cell>
          <cell r="AA58">
            <v>1010.31971061348</v>
          </cell>
          <cell r="AB58">
            <v>2897.69</v>
          </cell>
          <cell r="AC58">
            <v>203.579803326502</v>
          </cell>
        </row>
        <row r="58">
          <cell r="AF58">
            <v>17</v>
          </cell>
          <cell r="AG58">
            <v>17</v>
          </cell>
          <cell r="AH58">
            <v>194.106993085932</v>
          </cell>
          <cell r="AI58">
            <v>1</v>
          </cell>
          <cell r="AJ58">
            <v>1</v>
          </cell>
          <cell r="AK58">
            <v>462.147108861242</v>
          </cell>
        </row>
        <row r="58">
          <cell r="AN58">
            <v>1</v>
          </cell>
          <cell r="AO58">
            <v>600</v>
          </cell>
        </row>
        <row r="58">
          <cell r="AQ58">
            <v>60.88</v>
          </cell>
          <cell r="AR58" t="str">
            <v>C</v>
          </cell>
        </row>
        <row r="58">
          <cell r="AT58" t="str">
            <v>好</v>
          </cell>
          <cell r="AU58">
            <v>800</v>
          </cell>
          <cell r="AV58">
            <v>5.91564988640979</v>
          </cell>
          <cell r="AW58">
            <v>151.133820272662</v>
          </cell>
          <cell r="AX58">
            <v>0</v>
          </cell>
        </row>
        <row r="58">
          <cell r="AZ58">
            <v>6696.52832628491</v>
          </cell>
        </row>
        <row r="59">
          <cell r="B59" t="str">
            <v>陆良县</v>
          </cell>
          <cell r="C59" t="str">
            <v>非贫困县</v>
          </cell>
        </row>
        <row r="59">
          <cell r="G59">
            <v>33845</v>
          </cell>
          <cell r="H59">
            <v>20307</v>
          </cell>
          <cell r="I59">
            <v>20307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8035</v>
          </cell>
          <cell r="O59">
            <v>3734</v>
          </cell>
          <cell r="P59">
            <v>0</v>
          </cell>
        </row>
        <row r="59">
          <cell r="U59">
            <v>988</v>
          </cell>
          <cell r="V59">
            <v>2620.92395710352</v>
          </cell>
          <cell r="W59">
            <v>11453.13</v>
          </cell>
          <cell r="X59">
            <v>0.678618109994804</v>
          </cell>
          <cell r="Y59">
            <v>2.84205264465824</v>
          </cell>
          <cell r="Z59">
            <v>0.568410528931648</v>
          </cell>
          <cell r="AA59">
            <v>207.118555769654</v>
          </cell>
          <cell r="AB59">
            <v>2938.31</v>
          </cell>
          <cell r="AC59">
            <v>206.433597766598</v>
          </cell>
        </row>
        <row r="59">
          <cell r="AF59">
            <v>25</v>
          </cell>
          <cell r="AG59">
            <v>12.5</v>
          </cell>
          <cell r="AH59">
            <v>142.725730210244</v>
          </cell>
          <cell r="AI59">
            <v>1</v>
          </cell>
          <cell r="AJ59">
            <v>0.5</v>
          </cell>
          <cell r="AK59">
            <v>231.073554430621</v>
          </cell>
          <cell r="AL59" t="str">
            <v>√</v>
          </cell>
          <cell r="AM59">
            <v>100</v>
          </cell>
          <cell r="AN59">
            <v>1</v>
          </cell>
          <cell r="AO59">
            <v>600</v>
          </cell>
        </row>
        <row r="59">
          <cell r="AQ59">
            <v>80.39</v>
          </cell>
          <cell r="AR59" t="str">
            <v>B</v>
          </cell>
          <cell r="AS59">
            <v>300</v>
          </cell>
          <cell r="AT59" t="str">
            <v>好</v>
          </cell>
          <cell r="AU59">
            <v>300</v>
          </cell>
          <cell r="AV59">
            <v>13.5348964806962</v>
          </cell>
          <cell r="AW59">
            <v>345.791358751978</v>
          </cell>
          <cell r="AX59">
            <v>2072.50436735712</v>
          </cell>
        </row>
        <row r="59">
          <cell r="AZ59">
            <v>5054.06675403262</v>
          </cell>
        </row>
        <row r="60">
          <cell r="B60" t="str">
            <v>会泽县</v>
          </cell>
          <cell r="C60" t="str">
            <v>深度贫困</v>
          </cell>
          <cell r="D60">
            <v>2020</v>
          </cell>
          <cell r="E60" t="str">
            <v>国家</v>
          </cell>
        </row>
        <row r="60">
          <cell r="G60">
            <v>314717</v>
          </cell>
          <cell r="H60">
            <v>314717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314717</v>
          </cell>
          <cell r="N60">
            <v>38583</v>
          </cell>
          <cell r="O60">
            <v>83627</v>
          </cell>
          <cell r="P60">
            <v>65885.6</v>
          </cell>
          <cell r="Q60">
            <v>5196</v>
          </cell>
        </row>
        <row r="60">
          <cell r="S60">
            <v>62768</v>
          </cell>
        </row>
        <row r="60">
          <cell r="U60">
            <v>5229</v>
          </cell>
          <cell r="V60">
            <v>33373.3008667875</v>
          </cell>
          <cell r="W60">
            <v>9862.17</v>
          </cell>
          <cell r="X60">
            <v>0.935347957566702</v>
          </cell>
          <cell r="Y60">
            <v>33.0458433408316</v>
          </cell>
          <cell r="Z60">
            <v>33.0458433408316</v>
          </cell>
          <cell r="AA60">
            <v>12041.3099310593</v>
          </cell>
          <cell r="AB60">
            <v>19899.93</v>
          </cell>
          <cell r="AC60">
            <v>1398.08738533492</v>
          </cell>
        </row>
        <row r="60">
          <cell r="AF60">
            <v>69</v>
          </cell>
          <cell r="AG60">
            <v>69</v>
          </cell>
          <cell r="AH60">
            <v>787.846030760547</v>
          </cell>
          <cell r="AI60">
            <v>1</v>
          </cell>
          <cell r="AJ60">
            <v>1</v>
          </cell>
          <cell r="AK60">
            <v>462.147108861242</v>
          </cell>
          <cell r="AL60" t="str">
            <v>√</v>
          </cell>
          <cell r="AM60">
            <v>100</v>
          </cell>
          <cell r="AN60">
            <v>2</v>
          </cell>
          <cell r="AO60">
            <v>1200</v>
          </cell>
          <cell r="AP60">
            <v>17614.1048824423</v>
          </cell>
          <cell r="AQ60">
            <v>78.07</v>
          </cell>
          <cell r="AR60" t="str">
            <v>C</v>
          </cell>
        </row>
        <row r="60">
          <cell r="AT60" t="str">
            <v>较好</v>
          </cell>
        </row>
        <row r="60">
          <cell r="AV60">
            <v>18.5095240628506</v>
          </cell>
          <cell r="AW60">
            <v>472.883814418085</v>
          </cell>
          <cell r="AX60">
            <v>78.7368941245866</v>
          </cell>
        </row>
        <row r="60">
          <cell r="AZ60">
            <v>67449.6800196639</v>
          </cell>
        </row>
        <row r="61">
          <cell r="B61" t="str">
            <v>玉溪市合计</v>
          </cell>
          <cell r="C61">
            <v>1</v>
          </cell>
        </row>
        <row r="61">
          <cell r="G61">
            <v>85777</v>
          </cell>
          <cell r="H61">
            <v>51466.2</v>
          </cell>
          <cell r="I61">
            <v>51466.2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10598</v>
          </cell>
          <cell r="O61">
            <v>5246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2860</v>
          </cell>
          <cell r="V61">
            <v>4523.8116958416</v>
          </cell>
        </row>
        <row r="61">
          <cell r="X61">
            <v>3.95858170540034</v>
          </cell>
          <cell r="Y61">
            <v>4.15291754569131</v>
          </cell>
          <cell r="Z61">
            <v>0.830583509138264</v>
          </cell>
          <cell r="AA61">
            <v>302.649666223012</v>
          </cell>
          <cell r="AB61">
            <v>7595.64</v>
          </cell>
          <cell r="AC61">
            <v>533.638483529608</v>
          </cell>
          <cell r="AD61">
            <v>0</v>
          </cell>
          <cell r="AE61">
            <v>0</v>
          </cell>
          <cell r="AF61">
            <v>84</v>
          </cell>
          <cell r="AG61">
            <v>42</v>
          </cell>
          <cell r="AH61">
            <v>479.55845350642</v>
          </cell>
          <cell r="AI61">
            <v>5.52816082872936</v>
          </cell>
          <cell r="AJ61">
            <v>2.76408041436468</v>
          </cell>
          <cell r="AK61">
            <v>1277.41177215862</v>
          </cell>
          <cell r="AL61">
            <v>0</v>
          </cell>
          <cell r="AM61">
            <v>300</v>
          </cell>
          <cell r="AN61">
            <v>9</v>
          </cell>
          <cell r="AO61">
            <v>5400</v>
          </cell>
          <cell r="AP61">
            <v>0</v>
          </cell>
        </row>
        <row r="61">
          <cell r="AR61">
            <v>0</v>
          </cell>
          <cell r="AS61">
            <v>2100</v>
          </cell>
        </row>
        <row r="61">
          <cell r="AU61">
            <v>900</v>
          </cell>
          <cell r="AV61">
            <v>100.232436812835</v>
          </cell>
          <cell r="AW61">
            <v>2560.75179931847</v>
          </cell>
          <cell r="AX61">
            <v>5351.1011773081</v>
          </cell>
          <cell r="AY61">
            <v>0</v>
          </cell>
          <cell r="AZ61">
            <v>18377.8218705777</v>
          </cell>
        </row>
        <row r="62">
          <cell r="B62" t="str">
            <v>玉溪市本级</v>
          </cell>
          <cell r="C62">
            <v>2</v>
          </cell>
        </row>
        <row r="62"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2">
          <cell r="P62">
            <v>0</v>
          </cell>
        </row>
        <row r="62">
          <cell r="V62">
            <v>0</v>
          </cell>
        </row>
        <row r="62">
          <cell r="AG62">
            <v>0</v>
          </cell>
          <cell r="AH62">
            <v>0</v>
          </cell>
        </row>
        <row r="62">
          <cell r="AJ62">
            <v>0</v>
          </cell>
          <cell r="AK62">
            <v>0</v>
          </cell>
        </row>
        <row r="62">
          <cell r="AW62">
            <v>0</v>
          </cell>
        </row>
        <row r="62">
          <cell r="AZ62">
            <v>0</v>
          </cell>
        </row>
        <row r="63">
          <cell r="B63" t="str">
            <v>县级小计</v>
          </cell>
          <cell r="C63">
            <v>3</v>
          </cell>
        </row>
        <row r="63">
          <cell r="G63">
            <v>85777</v>
          </cell>
          <cell r="H63">
            <v>51466.2</v>
          </cell>
          <cell r="I63">
            <v>51466.2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10598</v>
          </cell>
          <cell r="O63">
            <v>5246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2860</v>
          </cell>
          <cell r="V63">
            <v>4523.8116958416</v>
          </cell>
        </row>
        <row r="63">
          <cell r="X63">
            <v>3.95858170540034</v>
          </cell>
          <cell r="Y63">
            <v>4.15291754569131</v>
          </cell>
          <cell r="Z63">
            <v>0.830583509138264</v>
          </cell>
          <cell r="AA63">
            <v>302.649666223012</v>
          </cell>
          <cell r="AB63">
            <v>7595.64</v>
          </cell>
          <cell r="AC63">
            <v>533.638483529608</v>
          </cell>
          <cell r="AD63">
            <v>0</v>
          </cell>
          <cell r="AE63">
            <v>0</v>
          </cell>
          <cell r="AF63">
            <v>84</v>
          </cell>
          <cell r="AG63">
            <v>42</v>
          </cell>
          <cell r="AH63">
            <v>479.55845350642</v>
          </cell>
          <cell r="AI63">
            <v>5.52816082872936</v>
          </cell>
          <cell r="AJ63">
            <v>2.76408041436468</v>
          </cell>
          <cell r="AK63">
            <v>1277.41177215862</v>
          </cell>
          <cell r="AL63">
            <v>0</v>
          </cell>
          <cell r="AM63">
            <v>300</v>
          </cell>
          <cell r="AN63">
            <v>9</v>
          </cell>
          <cell r="AO63">
            <v>5400</v>
          </cell>
          <cell r="AP63">
            <v>0</v>
          </cell>
          <cell r="AQ63">
            <v>741.2</v>
          </cell>
          <cell r="AR63">
            <v>0</v>
          </cell>
          <cell r="AS63">
            <v>2100</v>
          </cell>
        </row>
        <row r="63">
          <cell r="AU63">
            <v>900</v>
          </cell>
          <cell r="AV63">
            <v>100.232436812835</v>
          </cell>
          <cell r="AW63">
            <v>2560.75179931847</v>
          </cell>
          <cell r="AX63">
            <v>5351.1011773081</v>
          </cell>
          <cell r="AY63">
            <v>0</v>
          </cell>
          <cell r="AZ63">
            <v>18377.8218705777</v>
          </cell>
        </row>
        <row r="64">
          <cell r="B64" t="str">
            <v>红塔区</v>
          </cell>
          <cell r="C64" t="str">
            <v>非贫困县</v>
          </cell>
        </row>
        <row r="64">
          <cell r="G64">
            <v>5253</v>
          </cell>
          <cell r="H64">
            <v>3151.8</v>
          </cell>
          <cell r="I64">
            <v>3151.8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118</v>
          </cell>
          <cell r="O64">
            <v>343</v>
          </cell>
          <cell r="P64">
            <v>0</v>
          </cell>
        </row>
        <row r="64">
          <cell r="U64">
            <v>212</v>
          </cell>
          <cell r="V64">
            <v>165.972533703614</v>
          </cell>
          <cell r="W64">
            <v>15658.54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667.96</v>
          </cell>
          <cell r="AC64">
            <v>46.9281273807654</v>
          </cell>
        </row>
        <row r="64">
          <cell r="AF64">
            <v>15</v>
          </cell>
          <cell r="AG64">
            <v>7.5</v>
          </cell>
          <cell r="AH64">
            <v>85.6354381261465</v>
          </cell>
          <cell r="AI64">
            <v>0.908561928512053</v>
          </cell>
          <cell r="AJ64">
            <v>0.454280964256026</v>
          </cell>
          <cell r="AK64">
            <v>209.94463424162</v>
          </cell>
          <cell r="AL64" t="str">
            <v>√</v>
          </cell>
          <cell r="AM64">
            <v>100</v>
          </cell>
          <cell r="AN64">
            <v>1</v>
          </cell>
          <cell r="AO64">
            <v>600</v>
          </cell>
        </row>
        <row r="64">
          <cell r="AQ64">
            <v>81.72</v>
          </cell>
          <cell r="AR64" t="str">
            <v>B</v>
          </cell>
          <cell r="AS64">
            <v>300</v>
          </cell>
          <cell r="AT64" t="str">
            <v>较好</v>
          </cell>
        </row>
        <row r="64">
          <cell r="AV64">
            <v>13.3609890858863</v>
          </cell>
          <cell r="AW64">
            <v>341.348349200032</v>
          </cell>
          <cell r="AX64">
            <v>67.7033205902521</v>
          </cell>
        </row>
        <row r="64">
          <cell r="AZ64">
            <v>1849.82908265218</v>
          </cell>
        </row>
        <row r="65">
          <cell r="B65" t="str">
            <v>通海县</v>
          </cell>
          <cell r="C65" t="str">
            <v>非贫困县</v>
          </cell>
        </row>
        <row r="65">
          <cell r="G65">
            <v>2166</v>
          </cell>
          <cell r="H65">
            <v>1299.6</v>
          </cell>
          <cell r="I65">
            <v>1299.6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349</v>
          </cell>
          <cell r="O65">
            <v>88</v>
          </cell>
          <cell r="P65">
            <v>0</v>
          </cell>
        </row>
        <row r="65">
          <cell r="U65">
            <v>66</v>
          </cell>
          <cell r="V65">
            <v>131.12006813217</v>
          </cell>
          <cell r="W65">
            <v>10967.09</v>
          </cell>
          <cell r="X65">
            <v>0.757049355980778</v>
          </cell>
          <cell r="Y65">
            <v>0.190397913029166</v>
          </cell>
          <cell r="Z65">
            <v>0.0380795826058331</v>
          </cell>
          <cell r="AA65">
            <v>13.8755138270492</v>
          </cell>
          <cell r="AB65">
            <v>40</v>
          </cell>
          <cell r="AC65">
            <v>2.8102357854222</v>
          </cell>
        </row>
        <row r="65">
          <cell r="AF65">
            <v>6</v>
          </cell>
          <cell r="AG65">
            <v>3</v>
          </cell>
          <cell r="AH65">
            <v>34.2541752504586</v>
          </cell>
          <cell r="AI65">
            <v>1</v>
          </cell>
          <cell r="AJ65">
            <v>0.5</v>
          </cell>
          <cell r="AK65">
            <v>231.073554430621</v>
          </cell>
        </row>
        <row r="65">
          <cell r="AN65">
            <v>1</v>
          </cell>
          <cell r="AO65">
            <v>600</v>
          </cell>
        </row>
        <row r="65">
          <cell r="AQ65">
            <v>75.89</v>
          </cell>
          <cell r="AR65" t="str">
            <v>C</v>
          </cell>
        </row>
        <row r="65">
          <cell r="AT65" t="str">
            <v>好</v>
          </cell>
          <cell r="AU65">
            <v>300</v>
          </cell>
          <cell r="AV65">
            <v>13.778398359381</v>
          </cell>
          <cell r="AW65">
            <v>352.012377553944</v>
          </cell>
          <cell r="AX65">
            <v>2240.43270238209</v>
          </cell>
        </row>
        <row r="65">
          <cell r="AZ65">
            <v>1665.14592497967</v>
          </cell>
        </row>
        <row r="66">
          <cell r="B66" t="str">
            <v>江川区</v>
          </cell>
          <cell r="C66" t="str">
            <v>非贫困县</v>
          </cell>
        </row>
        <row r="66">
          <cell r="G66">
            <v>6785</v>
          </cell>
          <cell r="H66">
            <v>4071</v>
          </cell>
          <cell r="I66">
            <v>4071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551</v>
          </cell>
          <cell r="O66">
            <v>19</v>
          </cell>
          <cell r="P66">
            <v>0</v>
          </cell>
        </row>
        <row r="66">
          <cell r="U66">
            <v>315</v>
          </cell>
          <cell r="V66">
            <v>314.017862189186</v>
          </cell>
          <cell r="W66">
            <v>11997.51</v>
          </cell>
          <cell r="X66">
            <v>0.590772661698687</v>
          </cell>
          <cell r="Y66">
            <v>0.433390824622157</v>
          </cell>
          <cell r="Z66">
            <v>0.0866781649244314</v>
          </cell>
          <cell r="AA66">
            <v>31.5839616300826</v>
          </cell>
          <cell r="AB66">
            <v>79</v>
          </cell>
          <cell r="AC66">
            <v>5.55021567620885</v>
          </cell>
        </row>
        <row r="66">
          <cell r="AF66">
            <v>1</v>
          </cell>
          <cell r="AG66">
            <v>0.5</v>
          </cell>
          <cell r="AH66">
            <v>5.70902920840976</v>
          </cell>
          <cell r="AI66">
            <v>0.519893899204244</v>
          </cell>
          <cell r="AJ66">
            <v>0.259946949602122</v>
          </cell>
          <cell r="AK66">
            <v>120.13373121592</v>
          </cell>
        </row>
        <row r="66">
          <cell r="AN66">
            <v>1</v>
          </cell>
          <cell r="AO66">
            <v>600</v>
          </cell>
        </row>
        <row r="66">
          <cell r="AQ66">
            <v>84.74</v>
          </cell>
          <cell r="AR66" t="str">
            <v>B</v>
          </cell>
          <cell r="AS66">
            <v>300</v>
          </cell>
          <cell r="AT66" t="str">
            <v>好</v>
          </cell>
          <cell r="AU66">
            <v>300</v>
          </cell>
          <cell r="AV66">
            <v>0.138482115603914</v>
          </cell>
          <cell r="AW66">
            <v>3.53795974618808</v>
          </cell>
          <cell r="AX66">
            <v>17.2027617962106</v>
          </cell>
        </row>
        <row r="66">
          <cell r="AZ66">
            <v>1680.532759666</v>
          </cell>
        </row>
        <row r="67">
          <cell r="B67" t="str">
            <v>澄江市</v>
          </cell>
          <cell r="C67" t="str">
            <v>非贫困县</v>
          </cell>
        </row>
        <row r="67">
          <cell r="G67">
            <v>6899</v>
          </cell>
          <cell r="H67">
            <v>4139.4</v>
          </cell>
          <cell r="I67">
            <v>4139.4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646</v>
          </cell>
          <cell r="O67">
            <v>272</v>
          </cell>
          <cell r="P67">
            <v>0</v>
          </cell>
        </row>
        <row r="67">
          <cell r="U67">
            <v>312</v>
          </cell>
          <cell r="V67">
            <v>336.673665181806</v>
          </cell>
          <cell r="W67">
            <v>12334.95</v>
          </cell>
          <cell r="X67">
            <v>0.536320683167071</v>
          </cell>
          <cell r="Y67">
            <v>0.404653955449555</v>
          </cell>
          <cell r="Z67">
            <v>0.080930791089911</v>
          </cell>
          <cell r="AA67">
            <v>29.4897221544143</v>
          </cell>
          <cell r="AB67">
            <v>135</v>
          </cell>
          <cell r="AC67">
            <v>9.48454577579994</v>
          </cell>
        </row>
        <row r="67">
          <cell r="AF67">
            <v>2</v>
          </cell>
          <cell r="AG67">
            <v>1</v>
          </cell>
          <cell r="AH67">
            <v>11.4180584168195</v>
          </cell>
          <cell r="AI67">
            <v>0.0108695652173913</v>
          </cell>
          <cell r="AJ67">
            <v>0.00543478260869565</v>
          </cell>
          <cell r="AK67">
            <v>2.51166906989806</v>
          </cell>
        </row>
        <row r="67">
          <cell r="AN67">
            <v>1</v>
          </cell>
          <cell r="AO67">
            <v>600</v>
          </cell>
        </row>
        <row r="67">
          <cell r="AQ67">
            <v>84.2</v>
          </cell>
          <cell r="AR67" t="str">
            <v>B</v>
          </cell>
          <cell r="AS67">
            <v>300</v>
          </cell>
          <cell r="AT67" t="str">
            <v>较好</v>
          </cell>
        </row>
        <row r="67">
          <cell r="AV67">
            <v>13.6434834822444</v>
          </cell>
          <cell r="AW67">
            <v>348.565554096708</v>
          </cell>
          <cell r="AX67">
            <v>24.6315934354603</v>
          </cell>
        </row>
        <row r="67">
          <cell r="AZ67">
            <v>1638.14321469545</v>
          </cell>
        </row>
        <row r="68">
          <cell r="B68" t="str">
            <v>华宁县</v>
          </cell>
          <cell r="C68" t="str">
            <v>非贫困县</v>
          </cell>
        </row>
        <row r="68">
          <cell r="G68">
            <v>9464</v>
          </cell>
          <cell r="H68">
            <v>5678.4</v>
          </cell>
          <cell r="I68">
            <v>5678.4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956</v>
          </cell>
          <cell r="O68">
            <v>102</v>
          </cell>
          <cell r="P68">
            <v>0</v>
          </cell>
        </row>
        <row r="68">
          <cell r="U68">
            <v>280</v>
          </cell>
          <cell r="V68">
            <v>442.604834199342</v>
          </cell>
          <cell r="W68">
            <v>12056.07</v>
          </cell>
          <cell r="X68">
            <v>0.581322958454225</v>
          </cell>
          <cell r="Y68">
            <v>0.605738522709302</v>
          </cell>
          <cell r="Z68">
            <v>0.12114770454186</v>
          </cell>
          <cell r="AA68">
            <v>44.1440408337971</v>
          </cell>
          <cell r="AB68">
            <v>3636.1</v>
          </cell>
          <cell r="AC68">
            <v>255.457458484342</v>
          </cell>
        </row>
        <row r="68">
          <cell r="AF68">
            <v>8</v>
          </cell>
          <cell r="AG68">
            <v>4</v>
          </cell>
          <cell r="AH68">
            <v>45.6722336672781</v>
          </cell>
          <cell r="AI68">
            <v>0.781143344709898</v>
          </cell>
          <cell r="AJ68">
            <v>0.390571672354949</v>
          </cell>
          <cell r="AK68">
            <v>180.50156918194</v>
          </cell>
        </row>
        <row r="68">
          <cell r="AN68">
            <v>1</v>
          </cell>
          <cell r="AO68">
            <v>600</v>
          </cell>
        </row>
        <row r="68">
          <cell r="AQ68">
            <v>86.04</v>
          </cell>
          <cell r="AR68" t="str">
            <v>B</v>
          </cell>
          <cell r="AS68">
            <v>300</v>
          </cell>
          <cell r="AT68" t="str">
            <v>好</v>
          </cell>
          <cell r="AU68">
            <v>300</v>
          </cell>
          <cell r="AV68">
            <v>13.6924532375482</v>
          </cell>
          <cell r="AW68">
            <v>349.816640002567</v>
          </cell>
          <cell r="AX68">
            <v>13.1081958552776</v>
          </cell>
        </row>
        <row r="68">
          <cell r="AZ68">
            <v>2518.19677636927</v>
          </cell>
        </row>
        <row r="69">
          <cell r="B69" t="str">
            <v>易门县</v>
          </cell>
          <cell r="C69" t="str">
            <v>非贫困县</v>
          </cell>
        </row>
        <row r="69">
          <cell r="G69">
            <v>11773</v>
          </cell>
          <cell r="H69">
            <v>7063.8</v>
          </cell>
          <cell r="I69">
            <v>7063.8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1081</v>
          </cell>
          <cell r="O69">
            <v>1238</v>
          </cell>
          <cell r="P69">
            <v>0</v>
          </cell>
        </row>
        <row r="69">
          <cell r="U69">
            <v>521</v>
          </cell>
          <cell r="V69">
            <v>567.002453598515</v>
          </cell>
          <cell r="W69">
            <v>14172.93</v>
          </cell>
          <cell r="X69">
            <v>0.239729741069095</v>
          </cell>
          <cell r="Y69">
            <v>0.308148609170214</v>
          </cell>
          <cell r="Z69">
            <v>0.0616297218340428</v>
          </cell>
          <cell r="AA69">
            <v>22.4567602622425</v>
          </cell>
          <cell r="AB69">
            <v>215</v>
          </cell>
          <cell r="AC69">
            <v>15.1050173466443</v>
          </cell>
        </row>
        <row r="69">
          <cell r="AF69">
            <v>19</v>
          </cell>
          <cell r="AG69">
            <v>9.5</v>
          </cell>
          <cell r="AH69">
            <v>108.471554959786</v>
          </cell>
          <cell r="AI69">
            <v>0.814678899082569</v>
          </cell>
          <cell r="AJ69">
            <v>0.407339449541284</v>
          </cell>
          <cell r="AK69">
            <v>188.250748930634</v>
          </cell>
        </row>
        <row r="69">
          <cell r="AN69">
            <v>1</v>
          </cell>
          <cell r="AO69">
            <v>600</v>
          </cell>
        </row>
        <row r="69">
          <cell r="AQ69">
            <v>80.24</v>
          </cell>
          <cell r="AR69" t="str">
            <v>B</v>
          </cell>
          <cell r="AS69">
            <v>300</v>
          </cell>
          <cell r="AT69" t="str">
            <v>较好</v>
          </cell>
        </row>
        <row r="69">
          <cell r="AV69">
            <v>13.3201269808388</v>
          </cell>
          <cell r="AW69">
            <v>340.304398635209</v>
          </cell>
          <cell r="AX69">
            <v>1329.18394419012</v>
          </cell>
        </row>
        <row r="69">
          <cell r="AZ69">
            <v>2141.59093373303</v>
          </cell>
        </row>
        <row r="70">
          <cell r="B70" t="str">
            <v>峨山县</v>
          </cell>
          <cell r="C70" t="str">
            <v>非贫困县</v>
          </cell>
        </row>
        <row r="70">
          <cell r="G70">
            <v>10779</v>
          </cell>
          <cell r="H70">
            <v>6467.4</v>
          </cell>
          <cell r="I70">
            <v>6467.4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1745</v>
          </cell>
          <cell r="O70">
            <v>308</v>
          </cell>
          <cell r="P70">
            <v>0</v>
          </cell>
        </row>
        <row r="70">
          <cell r="U70">
            <v>443</v>
          </cell>
          <cell r="V70">
            <v>681.450190953975</v>
          </cell>
          <cell r="W70">
            <v>13821.81</v>
          </cell>
          <cell r="X70">
            <v>0.296389232243885</v>
          </cell>
          <cell r="Y70">
            <v>0.371197874462242</v>
          </cell>
          <cell r="Z70">
            <v>0.0742395748924484</v>
          </cell>
          <cell r="AA70">
            <v>27.0515635267658</v>
          </cell>
          <cell r="AB70">
            <v>893</v>
          </cell>
          <cell r="AC70">
            <v>62.7385139095507</v>
          </cell>
        </row>
        <row r="70">
          <cell r="AF70">
            <v>5</v>
          </cell>
          <cell r="AG70">
            <v>2.5</v>
          </cell>
          <cell r="AH70">
            <v>28.5451460420488</v>
          </cell>
          <cell r="AI70">
            <v>0.124774774774775</v>
          </cell>
          <cell r="AJ70">
            <v>0.0623873873873875</v>
          </cell>
          <cell r="AK70">
            <v>28.8321507104875</v>
          </cell>
        </row>
        <row r="70">
          <cell r="AN70">
            <v>1</v>
          </cell>
          <cell r="AO70">
            <v>600</v>
          </cell>
        </row>
        <row r="70">
          <cell r="AQ70">
            <v>87.42</v>
          </cell>
          <cell r="AR70" t="str">
            <v>B</v>
          </cell>
          <cell r="AS70">
            <v>300</v>
          </cell>
          <cell r="AT70" t="str">
            <v>较好</v>
          </cell>
        </row>
        <row r="70">
          <cell r="AV70">
            <v>13.2560007345511</v>
          </cell>
          <cell r="AW70">
            <v>338.666092655765</v>
          </cell>
          <cell r="AX70">
            <v>13.2170899432091</v>
          </cell>
        </row>
        <row r="70">
          <cell r="AZ70">
            <v>2067.28365779859</v>
          </cell>
        </row>
        <row r="71">
          <cell r="B71" t="str">
            <v>新平县</v>
          </cell>
          <cell r="C71" t="str">
            <v>非贫困县</v>
          </cell>
        </row>
        <row r="71">
          <cell r="G71">
            <v>10233</v>
          </cell>
          <cell r="H71">
            <v>6139.8</v>
          </cell>
          <cell r="I71">
            <v>6139.8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1932</v>
          </cell>
          <cell r="O71">
            <v>1042</v>
          </cell>
          <cell r="P71">
            <v>0</v>
          </cell>
        </row>
        <row r="71">
          <cell r="U71">
            <v>287</v>
          </cell>
          <cell r="V71">
            <v>677.473059479811</v>
          </cell>
          <cell r="W71">
            <v>12832.05</v>
          </cell>
          <cell r="X71">
            <v>0.456104708392098</v>
          </cell>
          <cell r="Y71">
            <v>0.554851377758988</v>
          </cell>
          <cell r="Z71">
            <v>0.110970275551798</v>
          </cell>
          <cell r="AA71">
            <v>40.4355690751338</v>
          </cell>
          <cell r="AB71">
            <v>1668.7</v>
          </cell>
          <cell r="AC71">
            <v>117.236011378351</v>
          </cell>
        </row>
        <row r="71">
          <cell r="AF71">
            <v>25</v>
          </cell>
          <cell r="AG71">
            <v>12.5</v>
          </cell>
          <cell r="AH71">
            <v>142.725730210244</v>
          </cell>
          <cell r="AI71">
            <v>0.918070444104135</v>
          </cell>
          <cell r="AJ71">
            <v>0.459035222052067</v>
          </cell>
          <cell r="AK71">
            <v>212.141800736841</v>
          </cell>
          <cell r="AL71" t="str">
            <v>√</v>
          </cell>
          <cell r="AM71">
            <v>100</v>
          </cell>
          <cell r="AN71">
            <v>1</v>
          </cell>
          <cell r="AO71">
            <v>600</v>
          </cell>
        </row>
        <row r="71">
          <cell r="AQ71">
            <v>81.87</v>
          </cell>
          <cell r="AR71" t="str">
            <v>B</v>
          </cell>
          <cell r="AS71">
            <v>300</v>
          </cell>
          <cell r="AT71" t="str">
            <v>较好</v>
          </cell>
        </row>
        <row r="71">
          <cell r="AV71">
            <v>13.8016491894833</v>
          </cell>
          <cell r="AW71">
            <v>352.606392893821</v>
          </cell>
          <cell r="AX71">
            <v>29.475915206558</v>
          </cell>
        </row>
        <row r="71">
          <cell r="AZ71">
            <v>2542.6185637742</v>
          </cell>
        </row>
        <row r="72">
          <cell r="B72" t="str">
            <v>元江县</v>
          </cell>
          <cell r="C72" t="str">
            <v>非贫困县</v>
          </cell>
        </row>
        <row r="72">
          <cell r="G72">
            <v>22425</v>
          </cell>
          <cell r="H72">
            <v>13455</v>
          </cell>
          <cell r="I72">
            <v>13455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3220</v>
          </cell>
          <cell r="O72">
            <v>1834</v>
          </cell>
          <cell r="P72">
            <v>0</v>
          </cell>
        </row>
        <row r="72">
          <cell r="U72">
            <v>424</v>
          </cell>
          <cell r="V72">
            <v>1207.49702840318</v>
          </cell>
          <cell r="W72">
            <v>12554.5</v>
          </cell>
          <cell r="X72">
            <v>0.500892364394499</v>
          </cell>
          <cell r="Y72">
            <v>1.28453846848969</v>
          </cell>
          <cell r="Z72">
            <v>0.256907693697939</v>
          </cell>
          <cell r="AA72">
            <v>93.6125349135264</v>
          </cell>
          <cell r="AB72">
            <v>260.88</v>
          </cell>
          <cell r="AC72">
            <v>18.3283577925236</v>
          </cell>
        </row>
        <row r="72">
          <cell r="AF72">
            <v>3</v>
          </cell>
          <cell r="AG72">
            <v>1.5</v>
          </cell>
          <cell r="AH72">
            <v>17.1270876252293</v>
          </cell>
          <cell r="AI72">
            <v>0.4501679731243</v>
          </cell>
          <cell r="AJ72">
            <v>0.22508398656215</v>
          </cell>
          <cell r="AK72">
            <v>104.02191364066</v>
          </cell>
          <cell r="AL72" t="str">
            <v>√</v>
          </cell>
          <cell r="AM72">
            <v>100</v>
          </cell>
          <cell r="AN72">
            <v>1</v>
          </cell>
          <cell r="AO72">
            <v>600</v>
          </cell>
        </row>
        <row r="72">
          <cell r="AQ72">
            <v>79.08</v>
          </cell>
          <cell r="AR72" t="str">
            <v>C</v>
          </cell>
        </row>
        <row r="72">
          <cell r="AT72" t="str">
            <v>较好</v>
          </cell>
        </row>
        <row r="72">
          <cell r="AV72">
            <v>5.24085362729834</v>
          </cell>
          <cell r="AW72">
            <v>133.894034534242</v>
          </cell>
          <cell r="AX72">
            <v>1616.14565390892</v>
          </cell>
        </row>
        <row r="72">
          <cell r="AZ72">
            <v>2274.48095690936</v>
          </cell>
        </row>
        <row r="73">
          <cell r="B73" t="str">
            <v>红河州合计</v>
          </cell>
          <cell r="C73">
            <v>1</v>
          </cell>
        </row>
        <row r="73">
          <cell r="G73">
            <v>819007</v>
          </cell>
          <cell r="H73">
            <v>673466.6</v>
          </cell>
          <cell r="I73">
            <v>118389.6</v>
          </cell>
          <cell r="J73">
            <v>23216.2</v>
          </cell>
          <cell r="K73">
            <v>38713.6</v>
          </cell>
          <cell r="L73">
            <v>422872.2</v>
          </cell>
          <cell r="M73">
            <v>70275</v>
          </cell>
          <cell r="N73">
            <v>77031</v>
          </cell>
          <cell r="O73">
            <v>75806</v>
          </cell>
          <cell r="P73">
            <v>5923.2</v>
          </cell>
          <cell r="Q73">
            <v>9872</v>
          </cell>
          <cell r="R73">
            <v>0</v>
          </cell>
          <cell r="S73">
            <v>0</v>
          </cell>
          <cell r="T73">
            <v>0</v>
          </cell>
          <cell r="U73">
            <v>11924</v>
          </cell>
          <cell r="V73">
            <v>40567.4077433707</v>
          </cell>
        </row>
        <row r="73">
          <cell r="X73">
            <v>9.06531849179122</v>
          </cell>
          <cell r="Y73">
            <v>63.9216920408519</v>
          </cell>
          <cell r="Z73">
            <v>49.2534478880655</v>
          </cell>
          <cell r="AA73">
            <v>17947.0690179259</v>
          </cell>
          <cell r="AB73">
            <v>69842.21</v>
          </cell>
          <cell r="AC73">
            <v>4906.82694687431</v>
          </cell>
          <cell r="AD73">
            <v>1</v>
          </cell>
          <cell r="AE73">
            <v>0</v>
          </cell>
          <cell r="AF73">
            <v>415</v>
          </cell>
          <cell r="AG73">
            <v>300</v>
          </cell>
          <cell r="AH73">
            <v>3425.41752504586</v>
          </cell>
          <cell r="AI73">
            <v>12.740524025349</v>
          </cell>
          <cell r="AJ73">
            <v>9.793555932605</v>
          </cell>
          <cell r="AK73">
            <v>4526.06355972427</v>
          </cell>
          <cell r="AL73">
            <v>0</v>
          </cell>
          <cell r="AM73">
            <v>100</v>
          </cell>
          <cell r="AN73">
            <v>18</v>
          </cell>
          <cell r="AO73">
            <v>10800</v>
          </cell>
          <cell r="AP73">
            <v>33484.3690918729</v>
          </cell>
          <cell r="AQ73">
            <v>1080.73</v>
          </cell>
          <cell r="AR73">
            <v>0</v>
          </cell>
          <cell r="AS73">
            <v>4200</v>
          </cell>
        </row>
        <row r="73">
          <cell r="AU73">
            <v>3800</v>
          </cell>
          <cell r="AV73">
            <v>121.91694121307</v>
          </cell>
          <cell r="AW73">
            <v>3114.75043913923</v>
          </cell>
          <cell r="AX73">
            <v>10765.294361501</v>
          </cell>
          <cell r="AY73">
            <v>0</v>
          </cell>
          <cell r="AZ73">
            <v>126871.904323953</v>
          </cell>
        </row>
        <row r="74">
          <cell r="B74" t="str">
            <v>红河州本级</v>
          </cell>
          <cell r="C74">
            <v>2</v>
          </cell>
        </row>
        <row r="74"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4">
          <cell r="P74">
            <v>0</v>
          </cell>
        </row>
        <row r="74">
          <cell r="V74">
            <v>0</v>
          </cell>
        </row>
        <row r="74">
          <cell r="AG74">
            <v>0</v>
          </cell>
          <cell r="AH74">
            <v>0</v>
          </cell>
        </row>
        <row r="74">
          <cell r="AJ74">
            <v>0</v>
          </cell>
          <cell r="AK74">
            <v>0</v>
          </cell>
        </row>
        <row r="74">
          <cell r="AW74">
            <v>0</v>
          </cell>
        </row>
        <row r="74">
          <cell r="AZ74">
            <v>0</v>
          </cell>
        </row>
        <row r="75">
          <cell r="B75" t="str">
            <v>县级小计</v>
          </cell>
          <cell r="C75">
            <v>3</v>
          </cell>
        </row>
        <row r="75">
          <cell r="G75">
            <v>819007</v>
          </cell>
          <cell r="H75">
            <v>673466.6</v>
          </cell>
          <cell r="I75">
            <v>118389.6</v>
          </cell>
          <cell r="J75">
            <v>23216.2</v>
          </cell>
          <cell r="K75">
            <v>38713.6</v>
          </cell>
          <cell r="L75">
            <v>422872.2</v>
          </cell>
          <cell r="M75">
            <v>70275</v>
          </cell>
          <cell r="N75">
            <v>77031</v>
          </cell>
          <cell r="O75">
            <v>75806</v>
          </cell>
          <cell r="P75">
            <v>5923.2</v>
          </cell>
          <cell r="Q75">
            <v>9872</v>
          </cell>
          <cell r="R75">
            <v>0</v>
          </cell>
          <cell r="S75">
            <v>0</v>
          </cell>
          <cell r="T75">
            <v>0</v>
          </cell>
          <cell r="U75">
            <v>11924</v>
          </cell>
          <cell r="V75">
            <v>40567.4077433707</v>
          </cell>
        </row>
        <row r="75">
          <cell r="X75">
            <v>9.06531849179122</v>
          </cell>
          <cell r="Y75">
            <v>63.9216920408519</v>
          </cell>
          <cell r="Z75">
            <v>49.2534478880655</v>
          </cell>
          <cell r="AA75">
            <v>17947.0690179259</v>
          </cell>
          <cell r="AB75">
            <v>69842.21</v>
          </cell>
          <cell r="AC75">
            <v>4906.82694687431</v>
          </cell>
          <cell r="AD75">
            <v>1</v>
          </cell>
          <cell r="AE75">
            <v>0</v>
          </cell>
          <cell r="AF75">
            <v>415</v>
          </cell>
          <cell r="AG75">
            <v>300</v>
          </cell>
          <cell r="AH75">
            <v>3425.41752504586</v>
          </cell>
          <cell r="AI75">
            <v>12.740524025349</v>
          </cell>
          <cell r="AJ75">
            <v>9.793555932605</v>
          </cell>
          <cell r="AK75">
            <v>4526.06355972427</v>
          </cell>
          <cell r="AL75">
            <v>0</v>
          </cell>
          <cell r="AM75">
            <v>100</v>
          </cell>
          <cell r="AN75">
            <v>18</v>
          </cell>
          <cell r="AO75">
            <v>10800</v>
          </cell>
          <cell r="AP75">
            <v>33484.3690918729</v>
          </cell>
          <cell r="AQ75">
            <v>1080.73</v>
          </cell>
          <cell r="AR75">
            <v>0</v>
          </cell>
          <cell r="AS75">
            <v>4200</v>
          </cell>
        </row>
        <row r="75">
          <cell r="AU75">
            <v>3800</v>
          </cell>
          <cell r="AV75">
            <v>121.91694121307</v>
          </cell>
          <cell r="AW75">
            <v>3114.75043913923</v>
          </cell>
          <cell r="AX75">
            <v>10765.294361501</v>
          </cell>
          <cell r="AY75">
            <v>0</v>
          </cell>
          <cell r="AZ75">
            <v>126871.904323953</v>
          </cell>
        </row>
        <row r="76">
          <cell r="B76" t="str">
            <v>个旧市</v>
          </cell>
          <cell r="C76" t="str">
            <v>非贫困县</v>
          </cell>
        </row>
        <row r="76">
          <cell r="G76">
            <v>11957</v>
          </cell>
          <cell r="H76">
            <v>7174.2</v>
          </cell>
          <cell r="I76">
            <v>7174.2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1492</v>
          </cell>
          <cell r="O76">
            <v>2096</v>
          </cell>
          <cell r="P76">
            <v>611.4</v>
          </cell>
          <cell r="Q76">
            <v>1019</v>
          </cell>
        </row>
        <row r="76">
          <cell r="U76">
            <v>412</v>
          </cell>
          <cell r="V76">
            <v>771.841562808563</v>
          </cell>
          <cell r="W76">
            <v>10335.94</v>
          </cell>
          <cell r="X76">
            <v>0.858896695508486</v>
          </cell>
          <cell r="Y76">
            <v>1.15513016578936</v>
          </cell>
          <cell r="Z76">
            <v>0.231026033157873</v>
          </cell>
          <cell r="AA76">
            <v>84.1817241189861</v>
          </cell>
          <cell r="AB76">
            <v>1648.5</v>
          </cell>
          <cell r="AC76">
            <v>115.816842306713</v>
          </cell>
        </row>
        <row r="76">
          <cell r="AF76">
            <v>5</v>
          </cell>
          <cell r="AG76">
            <v>2.5</v>
          </cell>
          <cell r="AH76">
            <v>28.5451460420488</v>
          </cell>
          <cell r="AI76">
            <v>1</v>
          </cell>
          <cell r="AJ76">
            <v>0.5</v>
          </cell>
          <cell r="AK76">
            <v>231.073554430621</v>
          </cell>
        </row>
        <row r="76">
          <cell r="AN76">
            <v>1</v>
          </cell>
          <cell r="AO76">
            <v>600</v>
          </cell>
        </row>
        <row r="76">
          <cell r="AQ76">
            <v>84</v>
          </cell>
          <cell r="AR76" t="str">
            <v>B</v>
          </cell>
          <cell r="AS76">
            <v>300</v>
          </cell>
          <cell r="AT76" t="str">
            <v>较好</v>
          </cell>
        </row>
        <row r="76">
          <cell r="AV76">
            <v>7.24973167384405</v>
          </cell>
          <cell r="AW76">
            <v>185.217121509661</v>
          </cell>
          <cell r="AX76">
            <v>23.0352092953193</v>
          </cell>
        </row>
        <row r="76">
          <cell r="AZ76">
            <v>2316.67595121659</v>
          </cell>
        </row>
        <row r="77">
          <cell r="B77" t="str">
            <v>开远市</v>
          </cell>
          <cell r="C77" t="str">
            <v>非贫困县</v>
          </cell>
        </row>
        <row r="77">
          <cell r="G77">
            <v>22408</v>
          </cell>
          <cell r="H77">
            <v>13444.8</v>
          </cell>
          <cell r="I77">
            <v>13444.8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1405</v>
          </cell>
          <cell r="O77">
            <v>1046</v>
          </cell>
          <cell r="P77">
            <v>0</v>
          </cell>
        </row>
        <row r="77">
          <cell r="U77">
            <v>663</v>
          </cell>
          <cell r="V77">
            <v>854.316188999042</v>
          </cell>
          <cell r="W77">
            <v>11774.28</v>
          </cell>
          <cell r="X77">
            <v>0.626794814281703</v>
          </cell>
          <cell r="Y77">
            <v>1.49258649124902</v>
          </cell>
          <cell r="Z77">
            <v>0.298517298249804</v>
          </cell>
          <cell r="AA77">
            <v>108.774325137798</v>
          </cell>
          <cell r="AB77">
            <v>918.38</v>
          </cell>
          <cell r="AC77">
            <v>64.5216085154011</v>
          </cell>
        </row>
        <row r="77">
          <cell r="AF77">
            <v>19</v>
          </cell>
          <cell r="AG77">
            <v>9.5</v>
          </cell>
          <cell r="AH77">
            <v>108.471554959786</v>
          </cell>
          <cell r="AI77">
            <v>0.99013848090642</v>
          </cell>
          <cell r="AJ77">
            <v>0.49506924045321</v>
          </cell>
          <cell r="AK77">
            <v>228.794818161582</v>
          </cell>
          <cell r="AL77" t="str">
            <v>√</v>
          </cell>
          <cell r="AM77">
            <v>100</v>
          </cell>
          <cell r="AN77">
            <v>1</v>
          </cell>
          <cell r="AO77">
            <v>600</v>
          </cell>
        </row>
        <row r="77">
          <cell r="AQ77">
            <v>83.55</v>
          </cell>
          <cell r="AR77" t="str">
            <v>B</v>
          </cell>
          <cell r="AS77">
            <v>300</v>
          </cell>
          <cell r="AT77" t="str">
            <v>较好</v>
          </cell>
        </row>
        <row r="77">
          <cell r="AV77">
            <v>14.4135893167577</v>
          </cell>
          <cell r="AW77">
            <v>368.240321707896</v>
          </cell>
          <cell r="AX77">
            <v>3.67835437473935</v>
          </cell>
        </row>
        <row r="77">
          <cell r="AZ77">
            <v>2733.1188174815</v>
          </cell>
        </row>
        <row r="78">
          <cell r="B78" t="str">
            <v>蒙自市</v>
          </cell>
          <cell r="C78" t="str">
            <v>非贫困县</v>
          </cell>
        </row>
        <row r="78">
          <cell r="G78">
            <v>58704</v>
          </cell>
          <cell r="H78">
            <v>35222.4</v>
          </cell>
          <cell r="I78">
            <v>35222.4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3357</v>
          </cell>
          <cell r="O78">
            <v>2836</v>
          </cell>
          <cell r="P78">
            <v>0</v>
          </cell>
        </row>
        <row r="78">
          <cell r="U78">
            <v>734</v>
          </cell>
          <cell r="V78">
            <v>1927.96900722189</v>
          </cell>
          <cell r="W78">
            <v>11660.55</v>
          </cell>
          <cell r="X78">
            <v>0.645147183646333</v>
          </cell>
          <cell r="Y78">
            <v>4.00384793642751</v>
          </cell>
          <cell r="Z78">
            <v>0.800769587285502</v>
          </cell>
          <cell r="AA78">
            <v>291.786010253127</v>
          </cell>
          <cell r="AB78">
            <v>1617</v>
          </cell>
          <cell r="AC78">
            <v>113.603781625693</v>
          </cell>
        </row>
        <row r="78">
          <cell r="AF78">
            <v>44</v>
          </cell>
          <cell r="AG78">
            <v>22</v>
          </cell>
          <cell r="AH78">
            <v>251.19728517003</v>
          </cell>
          <cell r="AI78">
            <v>1</v>
          </cell>
          <cell r="AJ78">
            <v>0.5</v>
          </cell>
          <cell r="AK78">
            <v>231.073554430621</v>
          </cell>
        </row>
        <row r="78">
          <cell r="AN78">
            <v>1</v>
          </cell>
          <cell r="AO78">
            <v>600</v>
          </cell>
        </row>
        <row r="78">
          <cell r="AQ78">
            <v>86.19</v>
          </cell>
          <cell r="AR78" t="str">
            <v>B</v>
          </cell>
          <cell r="AS78">
            <v>300</v>
          </cell>
          <cell r="AT78" t="str">
            <v>好</v>
          </cell>
          <cell r="AU78">
            <v>300</v>
          </cell>
          <cell r="AV78">
            <v>14.9072115036474</v>
          </cell>
          <cell r="AW78">
            <v>380.851447840863</v>
          </cell>
          <cell r="AX78">
            <v>2496.25655103569</v>
          </cell>
        </row>
        <row r="78">
          <cell r="AZ78">
            <v>4396.48108654223</v>
          </cell>
        </row>
        <row r="79">
          <cell r="B79" t="str">
            <v>建水县</v>
          </cell>
          <cell r="C79" t="str">
            <v>非贫困县</v>
          </cell>
        </row>
        <row r="79">
          <cell r="G79">
            <v>48521</v>
          </cell>
          <cell r="H79">
            <v>29112.6</v>
          </cell>
          <cell r="I79">
            <v>29112.6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3812</v>
          </cell>
          <cell r="O79">
            <v>1464</v>
          </cell>
          <cell r="P79">
            <v>0</v>
          </cell>
        </row>
        <row r="79">
          <cell r="U79">
            <v>1220</v>
          </cell>
          <cell r="V79">
            <v>1972.52339302626</v>
          </cell>
          <cell r="W79">
            <v>11061.8</v>
          </cell>
          <cell r="X79">
            <v>0.741766203755999</v>
          </cell>
          <cell r="Y79">
            <v>3.88188507411627</v>
          </cell>
          <cell r="Z79">
            <v>0.776377014823254</v>
          </cell>
          <cell r="AA79">
            <v>282.897796325452</v>
          </cell>
          <cell r="AB79">
            <v>2514.3</v>
          </cell>
          <cell r="AC79">
            <v>176.644395882176</v>
          </cell>
        </row>
        <row r="79">
          <cell r="AF79">
            <v>92</v>
          </cell>
          <cell r="AG79">
            <v>46</v>
          </cell>
          <cell r="AH79">
            <v>525.230687173698</v>
          </cell>
          <cell r="AI79">
            <v>1</v>
          </cell>
          <cell r="AJ79">
            <v>0.5</v>
          </cell>
          <cell r="AK79">
            <v>231.073554430621</v>
          </cell>
        </row>
        <row r="79">
          <cell r="AN79">
            <v>1</v>
          </cell>
          <cell r="AO79">
            <v>600</v>
          </cell>
        </row>
        <row r="79">
          <cell r="AQ79">
            <v>84.8</v>
          </cell>
          <cell r="AR79" t="str">
            <v>B</v>
          </cell>
          <cell r="AS79">
            <v>300</v>
          </cell>
          <cell r="AT79" t="str">
            <v>好</v>
          </cell>
          <cell r="AU79">
            <v>300</v>
          </cell>
          <cell r="AV79">
            <v>5.29004158031299</v>
          </cell>
          <cell r="AW79">
            <v>135.150694984613</v>
          </cell>
          <cell r="AX79">
            <v>0</v>
          </cell>
        </row>
        <row r="79">
          <cell r="AZ79">
            <v>4523.52052182282</v>
          </cell>
        </row>
        <row r="80">
          <cell r="B80" t="str">
            <v>石屏县</v>
          </cell>
          <cell r="C80" t="str">
            <v>贫困</v>
          </cell>
          <cell r="D80">
            <v>2017</v>
          </cell>
        </row>
        <row r="80">
          <cell r="G80">
            <v>33166</v>
          </cell>
          <cell r="H80">
            <v>23216.2</v>
          </cell>
          <cell r="I80">
            <v>0</v>
          </cell>
          <cell r="J80">
            <v>23216.2</v>
          </cell>
          <cell r="K80">
            <v>0</v>
          </cell>
          <cell r="L80">
            <v>0</v>
          </cell>
          <cell r="M80">
            <v>0</v>
          </cell>
          <cell r="N80">
            <v>2207</v>
          </cell>
          <cell r="O80">
            <v>2719</v>
          </cell>
          <cell r="P80">
            <v>0</v>
          </cell>
        </row>
        <row r="80">
          <cell r="U80">
            <v>825</v>
          </cell>
          <cell r="V80">
            <v>1350.16670682435</v>
          </cell>
          <cell r="W80">
            <v>12729.27</v>
          </cell>
          <cell r="X80">
            <v>0.47269009943489</v>
          </cell>
          <cell r="Y80">
            <v>1.67204668873104</v>
          </cell>
          <cell r="Z80">
            <v>0.836023344365518</v>
          </cell>
          <cell r="AA80">
            <v>304.631844171072</v>
          </cell>
          <cell r="AB80">
            <v>2510.4772</v>
          </cell>
          <cell r="AC80">
            <v>176.375821648163</v>
          </cell>
        </row>
        <row r="80">
          <cell r="AF80">
            <v>4</v>
          </cell>
          <cell r="AG80">
            <v>4</v>
          </cell>
          <cell r="AH80">
            <v>45.6722336672781</v>
          </cell>
          <cell r="AI80">
            <v>1</v>
          </cell>
          <cell r="AJ80">
            <v>1</v>
          </cell>
          <cell r="AK80">
            <v>462.147108861242</v>
          </cell>
        </row>
        <row r="80">
          <cell r="AN80">
            <v>1</v>
          </cell>
          <cell r="AO80">
            <v>600</v>
          </cell>
        </row>
        <row r="80">
          <cell r="AQ80">
            <v>83.09</v>
          </cell>
          <cell r="AR80" t="str">
            <v>B</v>
          </cell>
          <cell r="AS80">
            <v>600</v>
          </cell>
          <cell r="AT80" t="str">
            <v>好</v>
          </cell>
          <cell r="AU80">
            <v>800</v>
          </cell>
          <cell r="AV80">
            <v>5.60413439318139</v>
          </cell>
          <cell r="AW80">
            <v>143.175180483331</v>
          </cell>
          <cell r="AX80">
            <v>0</v>
          </cell>
        </row>
        <row r="80">
          <cell r="AZ80">
            <v>4482.16889565543</v>
          </cell>
        </row>
        <row r="81">
          <cell r="B81" t="str">
            <v>弥勒市</v>
          </cell>
          <cell r="C81" t="str">
            <v>非贫困县</v>
          </cell>
        </row>
        <row r="81">
          <cell r="G81">
            <v>42543</v>
          </cell>
          <cell r="H81">
            <v>25525.8</v>
          </cell>
          <cell r="I81">
            <v>25525.8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5469</v>
          </cell>
          <cell r="O81">
            <v>2092</v>
          </cell>
          <cell r="P81">
            <v>546.6</v>
          </cell>
          <cell r="Q81">
            <v>911</v>
          </cell>
        </row>
        <row r="81">
          <cell r="U81">
            <v>1055</v>
          </cell>
          <cell r="V81">
            <v>2326.21541975851</v>
          </cell>
          <cell r="W81">
            <v>11208.04</v>
          </cell>
          <cell r="X81">
            <v>0.718167764506166</v>
          </cell>
          <cell r="Y81">
            <v>3.448067070947</v>
          </cell>
          <cell r="Z81">
            <v>0.689613414189401</v>
          </cell>
          <cell r="AA81">
            <v>251.28270346214</v>
          </cell>
          <cell r="AB81">
            <v>3855.05</v>
          </cell>
          <cell r="AC81">
            <v>270.839986614797</v>
          </cell>
        </row>
        <row r="81">
          <cell r="AF81">
            <v>56</v>
          </cell>
          <cell r="AG81">
            <v>28</v>
          </cell>
          <cell r="AH81">
            <v>319.705635670947</v>
          </cell>
          <cell r="AI81">
            <v>0.903797704581506</v>
          </cell>
          <cell r="AJ81">
            <v>0.451898852290753</v>
          </cell>
          <cell r="AK81">
            <v>208.843748083885</v>
          </cell>
        </row>
        <row r="81">
          <cell r="AN81">
            <v>1</v>
          </cell>
          <cell r="AO81">
            <v>600</v>
          </cell>
        </row>
        <row r="81">
          <cell r="AQ81">
            <v>84.28</v>
          </cell>
          <cell r="AR81" t="str">
            <v>B</v>
          </cell>
          <cell r="AS81">
            <v>300</v>
          </cell>
          <cell r="AT81" t="str">
            <v>较好</v>
          </cell>
        </row>
        <row r="81">
          <cell r="AV81">
            <v>15.5705993022583</v>
          </cell>
          <cell r="AW81">
            <v>397.799768693432</v>
          </cell>
          <cell r="AX81">
            <v>0</v>
          </cell>
        </row>
        <row r="81">
          <cell r="AZ81">
            <v>4674.68726228371</v>
          </cell>
        </row>
        <row r="82">
          <cell r="B82" t="str">
            <v>泸西县</v>
          </cell>
          <cell r="C82" t="str">
            <v>贫困</v>
          </cell>
          <cell r="D82">
            <v>2018</v>
          </cell>
        </row>
        <row r="82">
          <cell r="G82">
            <v>48392</v>
          </cell>
          <cell r="H82">
            <v>38713.6</v>
          </cell>
          <cell r="I82">
            <v>0</v>
          </cell>
          <cell r="J82">
            <v>0</v>
          </cell>
          <cell r="K82">
            <v>38713.6</v>
          </cell>
          <cell r="L82">
            <v>0</v>
          </cell>
          <cell r="M82">
            <v>0</v>
          </cell>
          <cell r="N82">
            <v>5957</v>
          </cell>
          <cell r="O82">
            <v>2929</v>
          </cell>
          <cell r="P82">
            <v>0</v>
          </cell>
        </row>
        <row r="82">
          <cell r="U82">
            <v>0</v>
          </cell>
          <cell r="V82">
            <v>2439.74007291676</v>
          </cell>
          <cell r="W82">
            <v>11556.8</v>
          </cell>
          <cell r="X82">
            <v>0.6618891015359</v>
          </cell>
          <cell r="Y82">
            <v>3.59730107793746</v>
          </cell>
          <cell r="Z82">
            <v>1.79865053896873</v>
          </cell>
          <cell r="AA82">
            <v>655.395850364889</v>
          </cell>
          <cell r="AB82">
            <v>5715.8</v>
          </cell>
          <cell r="AC82">
            <v>401.568642557906</v>
          </cell>
        </row>
        <row r="82">
          <cell r="AF82">
            <v>43</v>
          </cell>
          <cell r="AG82">
            <v>43</v>
          </cell>
          <cell r="AH82">
            <v>490.97651192324</v>
          </cell>
          <cell r="AI82">
            <v>1</v>
          </cell>
          <cell r="AJ82">
            <v>1</v>
          </cell>
          <cell r="AK82">
            <v>462.147108861242</v>
          </cell>
        </row>
        <row r="82">
          <cell r="AN82">
            <v>1</v>
          </cell>
          <cell r="AO82">
            <v>600</v>
          </cell>
        </row>
        <row r="82">
          <cell r="AQ82">
            <v>83.55</v>
          </cell>
          <cell r="AR82" t="str">
            <v>B</v>
          </cell>
          <cell r="AS82">
            <v>600</v>
          </cell>
          <cell r="AT82" t="str">
            <v>好</v>
          </cell>
          <cell r="AU82">
            <v>800</v>
          </cell>
          <cell r="AV82">
            <v>5.32403158404458</v>
          </cell>
          <cell r="AW82">
            <v>136.019076179187</v>
          </cell>
          <cell r="AX82">
            <v>2074.34754416388</v>
          </cell>
        </row>
        <row r="82">
          <cell r="AZ82">
            <v>6585.84726280322</v>
          </cell>
        </row>
        <row r="83">
          <cell r="B83" t="str">
            <v>屏边县</v>
          </cell>
          <cell r="C83" t="str">
            <v>贫困</v>
          </cell>
          <cell r="D83">
            <v>2020</v>
          </cell>
          <cell r="E83" t="str">
            <v>省级</v>
          </cell>
        </row>
        <row r="83">
          <cell r="G83">
            <v>70275</v>
          </cell>
          <cell r="H83">
            <v>70275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70275</v>
          </cell>
          <cell r="N83">
            <v>3982</v>
          </cell>
          <cell r="O83">
            <v>10471</v>
          </cell>
          <cell r="P83">
            <v>2007.6</v>
          </cell>
          <cell r="Q83">
            <v>3346</v>
          </cell>
        </row>
        <row r="83">
          <cell r="U83">
            <v>52</v>
          </cell>
          <cell r="V83">
            <v>3342.66715556712</v>
          </cell>
          <cell r="W83">
            <v>11381.03</v>
          </cell>
          <cell r="X83">
            <v>0.690252734378782</v>
          </cell>
          <cell r="Y83">
            <v>5.12560972967652</v>
          </cell>
          <cell r="Z83">
            <v>5.12560972967652</v>
          </cell>
          <cell r="AA83">
            <v>1867.67983810017</v>
          </cell>
          <cell r="AB83">
            <v>3088.68</v>
          </cell>
          <cell r="AC83">
            <v>216.997976642946</v>
          </cell>
        </row>
        <row r="83">
          <cell r="AF83">
            <v>15</v>
          </cell>
          <cell r="AG83">
            <v>15</v>
          </cell>
          <cell r="AH83">
            <v>171.270876252293</v>
          </cell>
          <cell r="AI83">
            <v>1</v>
          </cell>
          <cell r="AJ83">
            <v>1</v>
          </cell>
          <cell r="AK83">
            <v>462.147108861242</v>
          </cell>
        </row>
        <row r="83">
          <cell r="AN83">
            <v>2</v>
          </cell>
          <cell r="AO83">
            <v>1200</v>
          </cell>
        </row>
        <row r="83">
          <cell r="AQ83">
            <v>89.44</v>
          </cell>
          <cell r="AR83" t="str">
            <v>B</v>
          </cell>
          <cell r="AS83">
            <v>600</v>
          </cell>
          <cell r="AT83" t="str">
            <v>较好</v>
          </cell>
        </row>
        <row r="83">
          <cell r="AV83">
            <v>14.1910347996127</v>
          </cell>
          <cell r="AW83">
            <v>362.554468920642</v>
          </cell>
          <cell r="AX83">
            <v>2101.76614691642</v>
          </cell>
        </row>
        <row r="83">
          <cell r="AZ83">
            <v>8223.31742434441</v>
          </cell>
        </row>
        <row r="84">
          <cell r="B84" t="str">
            <v>河口县</v>
          </cell>
          <cell r="C84" t="str">
            <v>非贫困县</v>
          </cell>
        </row>
        <row r="84">
          <cell r="F84" t="str">
            <v>是</v>
          </cell>
          <cell r="G84">
            <v>13183</v>
          </cell>
          <cell r="H84">
            <v>7909.8</v>
          </cell>
          <cell r="I84">
            <v>7909.8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1522</v>
          </cell>
          <cell r="O84">
            <v>3775</v>
          </cell>
          <cell r="P84">
            <v>0</v>
          </cell>
        </row>
        <row r="84">
          <cell r="U84">
            <v>24</v>
          </cell>
          <cell r="V84">
            <v>572.923948622582</v>
          </cell>
          <cell r="W84">
            <v>11189.58</v>
          </cell>
          <cell r="X84">
            <v>0.721146615631384</v>
          </cell>
          <cell r="Y84">
            <v>1.06044609828595</v>
          </cell>
          <cell r="Z84">
            <v>0.21208921965719</v>
          </cell>
          <cell r="AA84">
            <v>77.2814904612588</v>
          </cell>
          <cell r="AB84">
            <v>940.5</v>
          </cell>
          <cell r="AC84">
            <v>66.0756689047395</v>
          </cell>
        </row>
        <row r="84">
          <cell r="AF84">
            <v>14</v>
          </cell>
          <cell r="AG84">
            <v>7</v>
          </cell>
          <cell r="AH84">
            <v>79.9264089177367</v>
          </cell>
          <cell r="AI84">
            <v>1</v>
          </cell>
          <cell r="AJ84">
            <v>0.5</v>
          </cell>
          <cell r="AK84">
            <v>231.073554430621</v>
          </cell>
        </row>
        <row r="84">
          <cell r="AN84">
            <v>1</v>
          </cell>
          <cell r="AO84">
            <v>600</v>
          </cell>
        </row>
        <row r="84">
          <cell r="AQ84">
            <v>80.02</v>
          </cell>
          <cell r="AR84" t="str">
            <v>B</v>
          </cell>
          <cell r="AS84">
            <v>300</v>
          </cell>
          <cell r="AT84" t="str">
            <v>较好</v>
          </cell>
        </row>
        <row r="84">
          <cell r="AV84">
            <v>6.24714879059699</v>
          </cell>
          <cell r="AW84">
            <v>159.602998937395</v>
          </cell>
          <cell r="AX84">
            <v>37.7105720767314</v>
          </cell>
        </row>
        <row r="84">
          <cell r="AZ84">
            <v>2086.88407027433</v>
          </cell>
        </row>
        <row r="85">
          <cell r="B85" t="str">
            <v>金平县</v>
          </cell>
          <cell r="C85" t="str">
            <v>深度贫困</v>
          </cell>
          <cell r="D85">
            <v>2019</v>
          </cell>
          <cell r="E85" t="str">
            <v>国家</v>
          </cell>
          <cell r="F85" t="str">
            <v>是</v>
          </cell>
          <cell r="G85">
            <v>111848</v>
          </cell>
          <cell r="H85">
            <v>100663.2</v>
          </cell>
          <cell r="I85">
            <v>0</v>
          </cell>
          <cell r="J85">
            <v>0</v>
          </cell>
          <cell r="K85">
            <v>0</v>
          </cell>
          <cell r="L85">
            <v>100663.2</v>
          </cell>
          <cell r="M85">
            <v>0</v>
          </cell>
          <cell r="N85">
            <v>13742</v>
          </cell>
          <cell r="O85">
            <v>12127</v>
          </cell>
          <cell r="P85">
            <v>0</v>
          </cell>
        </row>
        <row r="85">
          <cell r="U85">
            <v>1600</v>
          </cell>
          <cell r="V85">
            <v>6327.9493598673</v>
          </cell>
          <cell r="W85">
            <v>11857.92</v>
          </cell>
          <cell r="X85">
            <v>0.613298004524756</v>
          </cell>
          <cell r="Y85">
            <v>7.70240963882641</v>
          </cell>
          <cell r="Z85">
            <v>7.70240963882641</v>
          </cell>
          <cell r="AA85">
            <v>2806.61929915065</v>
          </cell>
          <cell r="AB85">
            <v>7685.31</v>
          </cell>
          <cell r="AC85">
            <v>539.938329601578</v>
          </cell>
        </row>
        <row r="85">
          <cell r="AF85">
            <v>42</v>
          </cell>
          <cell r="AG85">
            <v>42</v>
          </cell>
          <cell r="AH85">
            <v>479.55845350642</v>
          </cell>
          <cell r="AI85">
            <v>0.957694515044683</v>
          </cell>
          <cell r="AJ85">
            <v>0.957694515044683</v>
          </cell>
          <cell r="AK85">
            <v>442.59575130017</v>
          </cell>
        </row>
        <row r="85">
          <cell r="AN85">
            <v>2</v>
          </cell>
          <cell r="AO85">
            <v>1200</v>
          </cell>
          <cell r="AP85">
            <v>7934.95310191245</v>
          </cell>
          <cell r="AQ85">
            <v>78.3</v>
          </cell>
          <cell r="AR85" t="str">
            <v>C</v>
          </cell>
        </row>
        <row r="85">
          <cell r="AT85" t="str">
            <v>好</v>
          </cell>
          <cell r="AU85">
            <v>800</v>
          </cell>
          <cell r="AV85">
            <v>6.31319637090285</v>
          </cell>
          <cell r="AW85">
            <v>161.290391417184</v>
          </cell>
          <cell r="AX85">
            <v>0</v>
          </cell>
        </row>
        <row r="85">
          <cell r="AZ85">
            <v>20692.9046867558</v>
          </cell>
        </row>
        <row r="86">
          <cell r="B86" t="str">
            <v>元阳县</v>
          </cell>
          <cell r="C86" t="str">
            <v>深度贫困</v>
          </cell>
          <cell r="D86">
            <v>2019</v>
          </cell>
          <cell r="E86" t="str">
            <v>国家</v>
          </cell>
        </row>
        <row r="86">
          <cell r="G86">
            <v>154382</v>
          </cell>
          <cell r="H86">
            <v>138943.8</v>
          </cell>
          <cell r="I86">
            <v>0</v>
          </cell>
          <cell r="J86">
            <v>0</v>
          </cell>
          <cell r="K86">
            <v>0</v>
          </cell>
          <cell r="L86">
            <v>138943.8</v>
          </cell>
          <cell r="M86">
            <v>0</v>
          </cell>
          <cell r="N86">
            <v>15403</v>
          </cell>
          <cell r="O86">
            <v>10660</v>
          </cell>
          <cell r="P86">
            <v>0</v>
          </cell>
        </row>
        <row r="86">
          <cell r="U86">
            <v>2988</v>
          </cell>
          <cell r="V86">
            <v>8114.56899051811</v>
          </cell>
          <cell r="W86">
            <v>10382.4</v>
          </cell>
          <cell r="X86">
            <v>0.851399543651626</v>
          </cell>
          <cell r="Y86">
            <v>14.4554871518891</v>
          </cell>
          <cell r="Z86">
            <v>14.4554871518891</v>
          </cell>
          <cell r="AA86">
            <v>5267.3190756572</v>
          </cell>
          <cell r="AB86">
            <v>14924.3628</v>
          </cell>
          <cell r="AC86">
            <v>1048.5244603796</v>
          </cell>
        </row>
        <row r="86">
          <cell r="AF86">
            <v>36</v>
          </cell>
          <cell r="AG86">
            <v>36</v>
          </cell>
          <cell r="AH86">
            <v>411.050103005503</v>
          </cell>
          <cell r="AI86">
            <v>1</v>
          </cell>
          <cell r="AJ86">
            <v>1</v>
          </cell>
          <cell r="AK86">
            <v>462.147108861242</v>
          </cell>
        </row>
        <row r="86">
          <cell r="AN86">
            <v>2</v>
          </cell>
          <cell r="AO86">
            <v>1200</v>
          </cell>
          <cell r="AP86">
            <v>8950.42017195809</v>
          </cell>
          <cell r="AQ86">
            <v>86.94</v>
          </cell>
          <cell r="AR86" t="str">
            <v>B</v>
          </cell>
          <cell r="AS86">
            <v>600</v>
          </cell>
          <cell r="AT86" t="str">
            <v>较好</v>
          </cell>
        </row>
        <row r="86">
          <cell r="AV86">
            <v>14.5022583428805</v>
          </cell>
          <cell r="AW86">
            <v>370.505649933047</v>
          </cell>
          <cell r="AX86">
            <v>2178.78712253556</v>
          </cell>
        </row>
        <row r="86">
          <cell r="AZ86">
            <v>26424.5355603128</v>
          </cell>
        </row>
        <row r="87">
          <cell r="B87" t="str">
            <v>红河县</v>
          </cell>
          <cell r="C87" t="str">
            <v>深度贫困</v>
          </cell>
          <cell r="D87">
            <v>2019</v>
          </cell>
          <cell r="E87" t="str">
            <v>国家</v>
          </cell>
        </row>
        <row r="87">
          <cell r="G87">
            <v>105952</v>
          </cell>
          <cell r="H87">
            <v>95356.8</v>
          </cell>
          <cell r="I87">
            <v>0</v>
          </cell>
          <cell r="J87">
            <v>0</v>
          </cell>
          <cell r="K87">
            <v>0</v>
          </cell>
          <cell r="L87">
            <v>95356.8</v>
          </cell>
          <cell r="M87">
            <v>0</v>
          </cell>
          <cell r="N87">
            <v>10395</v>
          </cell>
          <cell r="O87">
            <v>12905</v>
          </cell>
          <cell r="P87">
            <v>1967.4</v>
          </cell>
          <cell r="Q87">
            <v>3279</v>
          </cell>
        </row>
        <row r="87">
          <cell r="U87">
            <v>1689</v>
          </cell>
          <cell r="V87">
            <v>5877.48989877555</v>
          </cell>
          <cell r="W87">
            <v>10793.52</v>
          </cell>
          <cell r="X87">
            <v>0.78505797948046</v>
          </cell>
          <cell r="Y87">
            <v>9.13391407386131</v>
          </cell>
          <cell r="Z87">
            <v>9.13391407386131</v>
          </cell>
          <cell r="AA87">
            <v>3328.23372406208</v>
          </cell>
          <cell r="AB87">
            <v>8815.48</v>
          </cell>
          <cell r="AC87">
            <v>619.339434041843</v>
          </cell>
        </row>
        <row r="87">
          <cell r="AF87">
            <v>9</v>
          </cell>
          <cell r="AG87">
            <v>9</v>
          </cell>
          <cell r="AH87">
            <v>102.762525751376</v>
          </cell>
          <cell r="AI87">
            <v>0.888893324816353</v>
          </cell>
          <cell r="AJ87">
            <v>0.888893324816353</v>
          </cell>
          <cell r="AK87">
            <v>410.799480149935</v>
          </cell>
        </row>
        <row r="87">
          <cell r="AN87">
            <v>2</v>
          </cell>
          <cell r="AO87">
            <v>1200</v>
          </cell>
          <cell r="AP87">
            <v>8189.18069496177</v>
          </cell>
          <cell r="AQ87">
            <v>78.39</v>
          </cell>
          <cell r="AR87" t="str">
            <v>C</v>
          </cell>
        </row>
        <row r="87">
          <cell r="AT87" t="str">
            <v>好</v>
          </cell>
          <cell r="AU87">
            <v>800</v>
          </cell>
          <cell r="AV87">
            <v>6.33151571215024</v>
          </cell>
          <cell r="AW87">
            <v>161.75841641541</v>
          </cell>
          <cell r="AX87">
            <v>1849.71286110266</v>
          </cell>
        </row>
        <row r="87">
          <cell r="AZ87">
            <v>20689.564174158</v>
          </cell>
        </row>
        <row r="88">
          <cell r="B88" t="str">
            <v>绿春县</v>
          </cell>
          <cell r="C88" t="str">
            <v>深度贫困</v>
          </cell>
          <cell r="D88">
            <v>2019</v>
          </cell>
          <cell r="E88" t="str">
            <v>国家</v>
          </cell>
          <cell r="F88" t="str">
            <v>是</v>
          </cell>
          <cell r="G88">
            <v>97676</v>
          </cell>
          <cell r="H88">
            <v>87908.4</v>
          </cell>
          <cell r="I88">
            <v>0</v>
          </cell>
          <cell r="J88">
            <v>0</v>
          </cell>
          <cell r="K88">
            <v>0</v>
          </cell>
          <cell r="L88">
            <v>87908.4</v>
          </cell>
          <cell r="M88">
            <v>0</v>
          </cell>
          <cell r="N88">
            <v>8288</v>
          </cell>
          <cell r="O88">
            <v>10686</v>
          </cell>
          <cell r="P88">
            <v>790.2</v>
          </cell>
          <cell r="Q88">
            <v>1317</v>
          </cell>
        </row>
        <row r="88">
          <cell r="U88">
            <v>662</v>
          </cell>
          <cell r="V88">
            <v>4689.03603846465</v>
          </cell>
          <cell r="W88">
            <v>11451.93</v>
          </cell>
          <cell r="X88">
            <v>0.678811751454731</v>
          </cell>
          <cell r="Y88">
            <v>7.19296084311492</v>
          </cell>
          <cell r="Z88">
            <v>7.19296084311492</v>
          </cell>
          <cell r="AA88">
            <v>2620.98533666112</v>
          </cell>
          <cell r="AB88">
            <v>15608.37</v>
          </cell>
          <cell r="AC88">
            <v>1096.57999815276</v>
          </cell>
          <cell r="AD88">
            <v>1</v>
          </cell>
        </row>
        <row r="88">
          <cell r="AF88">
            <v>36</v>
          </cell>
          <cell r="AG88">
            <v>36</v>
          </cell>
          <cell r="AH88">
            <v>411.050103005503</v>
          </cell>
          <cell r="AI88">
            <v>1</v>
          </cell>
          <cell r="AJ88">
            <v>1</v>
          </cell>
          <cell r="AK88">
            <v>462.147108861242</v>
          </cell>
        </row>
        <row r="88">
          <cell r="AN88">
            <v>2</v>
          </cell>
          <cell r="AO88">
            <v>1200</v>
          </cell>
          <cell r="AP88">
            <v>8409.81512304059</v>
          </cell>
          <cell r="AQ88">
            <v>78.18</v>
          </cell>
          <cell r="AR88" t="str">
            <v>C</v>
          </cell>
        </row>
        <row r="88">
          <cell r="AT88" t="str">
            <v>较好</v>
          </cell>
        </row>
        <row r="88">
          <cell r="AV88">
            <v>5.97244784288058</v>
          </cell>
          <cell r="AW88">
            <v>152.584902116574</v>
          </cell>
          <cell r="AX88">
            <v>0</v>
          </cell>
        </row>
        <row r="88">
          <cell r="AZ88">
            <v>19042.1986103024</v>
          </cell>
        </row>
        <row r="89">
          <cell r="B89" t="str">
            <v>文山州合计</v>
          </cell>
          <cell r="C89">
            <v>1</v>
          </cell>
        </row>
        <row r="89">
          <cell r="G89">
            <v>573982</v>
          </cell>
          <cell r="H89">
            <v>521571.3</v>
          </cell>
          <cell r="I89">
            <v>0</v>
          </cell>
          <cell r="J89">
            <v>0</v>
          </cell>
          <cell r="K89">
            <v>72706.4</v>
          </cell>
          <cell r="L89">
            <v>308106.9</v>
          </cell>
          <cell r="M89">
            <v>140758</v>
          </cell>
          <cell r="N89">
            <v>70367</v>
          </cell>
          <cell r="O89">
            <v>37005</v>
          </cell>
          <cell r="P89">
            <v>12735.4</v>
          </cell>
          <cell r="Q89">
            <v>9011</v>
          </cell>
          <cell r="R89">
            <v>9161</v>
          </cell>
          <cell r="S89">
            <v>0</v>
          </cell>
          <cell r="T89">
            <v>0</v>
          </cell>
          <cell r="U89">
            <v>10586</v>
          </cell>
          <cell r="V89">
            <v>35949.145473803</v>
          </cell>
        </row>
        <row r="89">
          <cell r="X89">
            <v>3.9161048374864</v>
          </cell>
          <cell r="Y89">
            <v>32.2656863110011</v>
          </cell>
          <cell r="Z89">
            <v>29.5466655301258</v>
          </cell>
          <cell r="AA89">
            <v>10766.2725810355</v>
          </cell>
          <cell r="AB89">
            <v>27284.9314</v>
          </cell>
          <cell r="AC89">
            <v>1916.92726557675</v>
          </cell>
          <cell r="AD89">
            <v>1</v>
          </cell>
          <cell r="AE89">
            <v>0</v>
          </cell>
          <cell r="AF89">
            <v>244</v>
          </cell>
          <cell r="AG89">
            <v>244</v>
          </cell>
          <cell r="AH89">
            <v>2786.00625370396</v>
          </cell>
          <cell r="AI89">
            <v>7.81113829528694</v>
          </cell>
          <cell r="AJ89">
            <v>7.81113829528694</v>
          </cell>
          <cell r="AK89">
            <v>3609.89498008219</v>
          </cell>
          <cell r="AL89">
            <v>0</v>
          </cell>
          <cell r="AM89">
            <v>100</v>
          </cell>
          <cell r="AN89">
            <v>14</v>
          </cell>
          <cell r="AO89">
            <v>8400</v>
          </cell>
          <cell r="AP89">
            <v>21892.6308519395</v>
          </cell>
          <cell r="AQ89">
            <v>609.01</v>
          </cell>
          <cell r="AR89">
            <v>0</v>
          </cell>
          <cell r="AS89">
            <v>2400</v>
          </cell>
        </row>
        <row r="89">
          <cell r="AU89">
            <v>2400</v>
          </cell>
          <cell r="AV89">
            <v>64.1675573981563</v>
          </cell>
          <cell r="AW89">
            <v>1639.36140126006</v>
          </cell>
          <cell r="AX89">
            <v>17775.3720546059</v>
          </cell>
          <cell r="AY89">
            <v>0</v>
          </cell>
          <cell r="AZ89">
            <v>91860.2388074009</v>
          </cell>
        </row>
        <row r="90">
          <cell r="B90" t="str">
            <v>文山州本级</v>
          </cell>
          <cell r="C90">
            <v>2</v>
          </cell>
        </row>
        <row r="90"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0">
          <cell r="P90">
            <v>0</v>
          </cell>
        </row>
        <row r="90">
          <cell r="V90">
            <v>0</v>
          </cell>
        </row>
        <row r="90">
          <cell r="AG90">
            <v>0</v>
          </cell>
          <cell r="AH90">
            <v>0</v>
          </cell>
        </row>
        <row r="90">
          <cell r="AJ90">
            <v>0</v>
          </cell>
          <cell r="AK90">
            <v>0</v>
          </cell>
        </row>
        <row r="90">
          <cell r="AW90">
            <v>0</v>
          </cell>
        </row>
        <row r="90">
          <cell r="AZ90">
            <v>0</v>
          </cell>
        </row>
        <row r="91">
          <cell r="B91" t="str">
            <v>县级小计</v>
          </cell>
          <cell r="C91">
            <v>3</v>
          </cell>
        </row>
        <row r="91">
          <cell r="G91">
            <v>573982</v>
          </cell>
          <cell r="H91">
            <v>521571.3</v>
          </cell>
          <cell r="I91">
            <v>0</v>
          </cell>
          <cell r="J91">
            <v>0</v>
          </cell>
          <cell r="K91">
            <v>72706.4</v>
          </cell>
          <cell r="L91">
            <v>308106.9</v>
          </cell>
          <cell r="M91">
            <v>140758</v>
          </cell>
          <cell r="N91">
            <v>70367</v>
          </cell>
          <cell r="O91">
            <v>37005</v>
          </cell>
          <cell r="P91">
            <v>12735.4</v>
          </cell>
          <cell r="Q91">
            <v>9011</v>
          </cell>
          <cell r="R91">
            <v>9161</v>
          </cell>
          <cell r="S91">
            <v>0</v>
          </cell>
          <cell r="T91">
            <v>0</v>
          </cell>
          <cell r="U91">
            <v>10586</v>
          </cell>
          <cell r="V91">
            <v>35949.145473803</v>
          </cell>
        </row>
        <row r="91">
          <cell r="X91">
            <v>3.9161048374864</v>
          </cell>
          <cell r="Y91">
            <v>32.2656863110011</v>
          </cell>
          <cell r="Z91">
            <v>29.5466655301258</v>
          </cell>
          <cell r="AA91">
            <v>10766.2725810355</v>
          </cell>
          <cell r="AB91">
            <v>27284.9314</v>
          </cell>
          <cell r="AC91">
            <v>1916.92726557675</v>
          </cell>
          <cell r="AD91">
            <v>1</v>
          </cell>
          <cell r="AE91">
            <v>0</v>
          </cell>
          <cell r="AF91">
            <v>244</v>
          </cell>
          <cell r="AG91">
            <v>244</v>
          </cell>
          <cell r="AH91">
            <v>2786.00625370396</v>
          </cell>
          <cell r="AI91">
            <v>7.81113829528694</v>
          </cell>
          <cell r="AJ91">
            <v>7.81113829528694</v>
          </cell>
          <cell r="AK91">
            <v>3609.89498008219</v>
          </cell>
          <cell r="AL91">
            <v>0</v>
          </cell>
          <cell r="AM91">
            <v>100</v>
          </cell>
          <cell r="AN91">
            <v>14</v>
          </cell>
          <cell r="AO91">
            <v>8400</v>
          </cell>
          <cell r="AP91">
            <v>21892.6308519395</v>
          </cell>
          <cell r="AQ91">
            <v>609.01</v>
          </cell>
          <cell r="AR91">
            <v>0</v>
          </cell>
          <cell r="AS91">
            <v>2400</v>
          </cell>
        </row>
        <row r="91">
          <cell r="AU91">
            <v>2400</v>
          </cell>
          <cell r="AV91">
            <v>64.1675573981563</v>
          </cell>
          <cell r="AW91">
            <v>1639.36140126006</v>
          </cell>
          <cell r="AX91">
            <v>17775.3720546059</v>
          </cell>
          <cell r="AY91">
            <v>0</v>
          </cell>
          <cell r="AZ91">
            <v>91860.2388074009</v>
          </cell>
        </row>
        <row r="92">
          <cell r="B92" t="str">
            <v>文山市</v>
          </cell>
          <cell r="C92" t="str">
            <v>贫困</v>
          </cell>
          <cell r="D92">
            <v>2019</v>
          </cell>
        </row>
        <row r="92">
          <cell r="G92">
            <v>56067</v>
          </cell>
          <cell r="H92">
            <v>50460.3</v>
          </cell>
          <cell r="I92">
            <v>0</v>
          </cell>
          <cell r="J92">
            <v>0</v>
          </cell>
          <cell r="K92">
            <v>0</v>
          </cell>
          <cell r="L92">
            <v>50460.3</v>
          </cell>
          <cell r="M92">
            <v>0</v>
          </cell>
          <cell r="N92">
            <v>6906</v>
          </cell>
          <cell r="O92">
            <v>4466</v>
          </cell>
          <cell r="P92">
            <v>1583.4</v>
          </cell>
          <cell r="Q92">
            <v>2639</v>
          </cell>
        </row>
        <row r="92">
          <cell r="U92">
            <v>726</v>
          </cell>
          <cell r="V92">
            <v>3507.06304176152</v>
          </cell>
          <cell r="W92">
            <v>13445.76</v>
          </cell>
          <cell r="X92">
            <v>0.35707162474867</v>
          </cell>
          <cell r="Y92">
            <v>2.2485871425298</v>
          </cell>
          <cell r="Z92">
            <v>1.1242935712649</v>
          </cell>
          <cell r="AA92">
            <v>409.672321128828</v>
          </cell>
          <cell r="AB92">
            <v>1575.53</v>
          </cell>
          <cell r="AC92">
            <v>110.690269675156</v>
          </cell>
        </row>
        <row r="92">
          <cell r="AF92">
            <v>51</v>
          </cell>
          <cell r="AG92">
            <v>51</v>
          </cell>
          <cell r="AH92">
            <v>582.320979257796</v>
          </cell>
          <cell r="AI92">
            <v>0.972845042351769</v>
          </cell>
          <cell r="AJ92">
            <v>0.972845042351769</v>
          </cell>
          <cell r="AK92">
            <v>449.597523692863</v>
          </cell>
        </row>
        <row r="92">
          <cell r="AN92">
            <v>1</v>
          </cell>
          <cell r="AO92">
            <v>600</v>
          </cell>
        </row>
        <row r="92">
          <cell r="AQ92">
            <v>72.71</v>
          </cell>
          <cell r="AR92" t="str">
            <v>C</v>
          </cell>
        </row>
        <row r="92">
          <cell r="AT92" t="str">
            <v>好</v>
          </cell>
          <cell r="AU92">
            <v>800</v>
          </cell>
          <cell r="AV92">
            <v>0.192022811741608</v>
          </cell>
          <cell r="AW92">
            <v>4.90582466428221</v>
          </cell>
          <cell r="AX92">
            <v>2304.28494356176</v>
          </cell>
        </row>
        <row r="92">
          <cell r="AZ92">
            <v>6464.24996018045</v>
          </cell>
        </row>
        <row r="93">
          <cell r="B93" t="str">
            <v>砚山县</v>
          </cell>
          <cell r="C93" t="str">
            <v>贫困</v>
          </cell>
          <cell r="D93">
            <v>2018</v>
          </cell>
        </row>
        <row r="93">
          <cell r="G93">
            <v>58746</v>
          </cell>
          <cell r="H93">
            <v>46996.8</v>
          </cell>
          <cell r="I93">
            <v>0</v>
          </cell>
          <cell r="J93">
            <v>0</v>
          </cell>
          <cell r="K93">
            <v>46996.8</v>
          </cell>
          <cell r="L93">
            <v>0</v>
          </cell>
          <cell r="M93">
            <v>0</v>
          </cell>
          <cell r="N93">
            <v>5959</v>
          </cell>
          <cell r="O93">
            <v>2491</v>
          </cell>
          <cell r="P93">
            <v>560.4</v>
          </cell>
          <cell r="Q93">
            <v>934</v>
          </cell>
        </row>
        <row r="93">
          <cell r="U93">
            <v>1056</v>
          </cell>
          <cell r="V93">
            <v>3047.90598511886</v>
          </cell>
          <cell r="W93">
            <v>12603.89</v>
          </cell>
          <cell r="X93">
            <v>0.49292240463965</v>
          </cell>
          <cell r="Y93">
            <v>3.18945441922085</v>
          </cell>
          <cell r="Z93">
            <v>1.59472720961043</v>
          </cell>
          <cell r="AA93">
            <v>581.089863204842</v>
          </cell>
          <cell r="AB93">
            <v>1123.76</v>
          </cell>
          <cell r="AC93">
            <v>78.9507641556514</v>
          </cell>
        </row>
        <row r="93">
          <cell r="AF93">
            <v>24</v>
          </cell>
          <cell r="AG93">
            <v>24</v>
          </cell>
          <cell r="AH93">
            <v>274.033402003669</v>
          </cell>
          <cell r="AI93">
            <v>1</v>
          </cell>
          <cell r="AJ93">
            <v>1</v>
          </cell>
          <cell r="AK93">
            <v>462.147108861242</v>
          </cell>
        </row>
        <row r="93">
          <cell r="AN93">
            <v>1</v>
          </cell>
          <cell r="AO93">
            <v>600</v>
          </cell>
        </row>
        <row r="93">
          <cell r="AQ93">
            <v>81.73</v>
          </cell>
          <cell r="AR93" t="str">
            <v>B</v>
          </cell>
          <cell r="AS93">
            <v>600</v>
          </cell>
          <cell r="AT93" t="str">
            <v>较好</v>
          </cell>
        </row>
        <row r="93">
          <cell r="AV93">
            <v>0.224670393289761</v>
          </cell>
          <cell r="AW93">
            <v>5.73990947605767</v>
          </cell>
          <cell r="AX93">
            <v>2498.75218367856</v>
          </cell>
        </row>
        <row r="93">
          <cell r="AZ93">
            <v>5649.86703282033</v>
          </cell>
        </row>
        <row r="94">
          <cell r="B94" t="str">
            <v>西畴县</v>
          </cell>
          <cell r="C94" t="str">
            <v>贫困</v>
          </cell>
          <cell r="D94">
            <v>2018</v>
          </cell>
          <cell r="E94" t="str">
            <v>省级</v>
          </cell>
        </row>
        <row r="94">
          <cell r="G94">
            <v>32137</v>
          </cell>
          <cell r="H94">
            <v>25709.6</v>
          </cell>
          <cell r="I94">
            <v>0</v>
          </cell>
          <cell r="J94">
            <v>0</v>
          </cell>
          <cell r="K94">
            <v>25709.6</v>
          </cell>
          <cell r="L94">
            <v>0</v>
          </cell>
          <cell r="M94">
            <v>0</v>
          </cell>
          <cell r="N94">
            <v>5031</v>
          </cell>
          <cell r="O94">
            <v>3630</v>
          </cell>
          <cell r="P94">
            <v>1035</v>
          </cell>
          <cell r="Q94">
            <v>1725</v>
          </cell>
        </row>
        <row r="94">
          <cell r="U94">
            <v>941</v>
          </cell>
          <cell r="V94">
            <v>2313.33279055349</v>
          </cell>
          <cell r="W94">
            <v>13268.62</v>
          </cell>
          <cell r="X94">
            <v>0.385656331591636</v>
          </cell>
          <cell r="Y94">
            <v>1.43340745325979</v>
          </cell>
          <cell r="Z94">
            <v>1.43340745325979</v>
          </cell>
          <cell r="AA94">
            <v>522.307850466167</v>
          </cell>
          <cell r="AB94">
            <v>3668.947</v>
          </cell>
          <cell r="AC94">
            <v>257.765153855436</v>
          </cell>
        </row>
        <row r="94">
          <cell r="AF94">
            <v>15</v>
          </cell>
          <cell r="AG94">
            <v>15</v>
          </cell>
          <cell r="AH94">
            <v>171.270876252293</v>
          </cell>
          <cell r="AI94">
            <v>0.994438992476284</v>
          </cell>
          <cell r="AJ94">
            <v>0.994438992476284</v>
          </cell>
          <cell r="AK94">
            <v>459.577105311802</v>
          </cell>
        </row>
        <row r="94">
          <cell r="AN94">
            <v>2</v>
          </cell>
          <cell r="AO94">
            <v>1200</v>
          </cell>
        </row>
        <row r="94">
          <cell r="AQ94">
            <v>66.23</v>
          </cell>
          <cell r="AR94" t="str">
            <v>C</v>
          </cell>
        </row>
        <row r="94">
          <cell r="AT94" t="str">
            <v>较好</v>
          </cell>
        </row>
        <row r="94">
          <cell r="AV94">
            <v>13.5565828474607</v>
          </cell>
          <cell r="AW94">
            <v>346.345404971732</v>
          </cell>
          <cell r="AX94">
            <v>1641.95855852067</v>
          </cell>
        </row>
        <row r="94">
          <cell r="AZ94">
            <v>5270.59918141092</v>
          </cell>
        </row>
        <row r="95">
          <cell r="B95" t="str">
            <v>麻栗坡县</v>
          </cell>
          <cell r="C95" t="str">
            <v>贫困</v>
          </cell>
          <cell r="D95">
            <v>2019</v>
          </cell>
          <cell r="E95" t="str">
            <v>省级</v>
          </cell>
          <cell r="F95" t="str">
            <v>是</v>
          </cell>
          <cell r="G95">
            <v>68883</v>
          </cell>
          <cell r="H95">
            <v>61994.7</v>
          </cell>
          <cell r="I95">
            <v>0</v>
          </cell>
          <cell r="J95">
            <v>0</v>
          </cell>
          <cell r="K95">
            <v>0</v>
          </cell>
          <cell r="L95">
            <v>61994.7</v>
          </cell>
          <cell r="M95">
            <v>0</v>
          </cell>
          <cell r="N95">
            <v>3634</v>
          </cell>
          <cell r="O95">
            <v>3291</v>
          </cell>
          <cell r="P95">
            <v>0</v>
          </cell>
        </row>
        <row r="95">
          <cell r="U95">
            <v>1830</v>
          </cell>
          <cell r="V95">
            <v>3007.54961280053</v>
          </cell>
          <cell r="W95">
            <v>14061.77</v>
          </cell>
          <cell r="X95">
            <v>0.257667394973713</v>
          </cell>
          <cell r="Y95">
            <v>1.86852664813088</v>
          </cell>
          <cell r="Z95">
            <v>1.86852664813088</v>
          </cell>
          <cell r="AA95">
            <v>680.857445595487</v>
          </cell>
          <cell r="AB95">
            <v>2349.203</v>
          </cell>
          <cell r="AC95">
            <v>165.04535844553</v>
          </cell>
        </row>
        <row r="95">
          <cell r="AF95">
            <v>19</v>
          </cell>
          <cell r="AG95">
            <v>19</v>
          </cell>
          <cell r="AH95">
            <v>216.943109919571</v>
          </cell>
          <cell r="AI95">
            <v>1</v>
          </cell>
          <cell r="AJ95">
            <v>1</v>
          </cell>
          <cell r="AK95">
            <v>462.147108861242</v>
          </cell>
        </row>
        <row r="95">
          <cell r="AN95">
            <v>2</v>
          </cell>
          <cell r="AO95">
            <v>1200</v>
          </cell>
        </row>
        <row r="95">
          <cell r="AQ95">
            <v>80.78</v>
          </cell>
          <cell r="AR95" t="str">
            <v>B</v>
          </cell>
          <cell r="AS95">
            <v>600</v>
          </cell>
          <cell r="AT95" t="str">
            <v>较好</v>
          </cell>
        </row>
        <row r="95">
          <cell r="AV95">
            <v>6.0659071526045</v>
          </cell>
          <cell r="AW95">
            <v>154.972613152528</v>
          </cell>
          <cell r="AX95">
            <v>2048.44563092855</v>
          </cell>
        </row>
        <row r="95">
          <cell r="AZ95">
            <v>6487.51524877488</v>
          </cell>
        </row>
        <row r="96">
          <cell r="B96" t="str">
            <v>马关县</v>
          </cell>
          <cell r="C96" t="str">
            <v>深度贫困</v>
          </cell>
          <cell r="D96">
            <v>2019</v>
          </cell>
          <cell r="E96" t="str">
            <v>国家</v>
          </cell>
          <cell r="F96" t="str">
            <v>是</v>
          </cell>
          <cell r="G96">
            <v>83326</v>
          </cell>
          <cell r="H96">
            <v>74993.4</v>
          </cell>
          <cell r="I96">
            <v>0</v>
          </cell>
          <cell r="J96">
            <v>0</v>
          </cell>
          <cell r="K96">
            <v>0</v>
          </cell>
          <cell r="L96">
            <v>74993.4</v>
          </cell>
          <cell r="M96">
            <v>0</v>
          </cell>
          <cell r="N96">
            <v>13090</v>
          </cell>
          <cell r="O96">
            <v>4689</v>
          </cell>
          <cell r="P96">
            <v>2421.6</v>
          </cell>
          <cell r="Q96">
            <v>0</v>
          </cell>
          <cell r="R96">
            <v>3027</v>
          </cell>
        </row>
        <row r="96">
          <cell r="U96">
            <v>2613</v>
          </cell>
          <cell r="V96">
            <v>6227.43848776027</v>
          </cell>
          <cell r="W96">
            <v>11158.03</v>
          </cell>
          <cell r="X96">
            <v>0.726237772348645</v>
          </cell>
          <cell r="Y96">
            <v>7.0020941058767</v>
          </cell>
          <cell r="Z96">
            <v>7.0020941058767</v>
          </cell>
          <cell r="AA96">
            <v>2551.43693643083</v>
          </cell>
          <cell r="AB96">
            <v>9406.4346</v>
          </cell>
          <cell r="AC96">
            <v>660.85747815384</v>
          </cell>
        </row>
        <row r="96">
          <cell r="AF96">
            <v>34</v>
          </cell>
          <cell r="AG96">
            <v>34</v>
          </cell>
          <cell r="AH96">
            <v>388.213986171864</v>
          </cell>
          <cell r="AI96">
            <v>1</v>
          </cell>
          <cell r="AJ96">
            <v>1</v>
          </cell>
          <cell r="AK96">
            <v>462.147108861242</v>
          </cell>
        </row>
        <row r="96">
          <cell r="AN96">
            <v>2</v>
          </cell>
          <cell r="AO96">
            <v>1200</v>
          </cell>
          <cell r="AP96">
            <v>5378.85851611559</v>
          </cell>
          <cell r="AQ96">
            <v>81.07</v>
          </cell>
          <cell r="AR96" t="str">
            <v>B</v>
          </cell>
          <cell r="AS96">
            <v>600</v>
          </cell>
          <cell r="AT96" t="str">
            <v>较好</v>
          </cell>
        </row>
        <row r="96">
          <cell r="AV96">
            <v>7.07129215746307</v>
          </cell>
          <cell r="AW96">
            <v>180.658324705235</v>
          </cell>
          <cell r="AX96">
            <v>2453.24723314743</v>
          </cell>
        </row>
        <row r="96">
          <cell r="AZ96">
            <v>17649.6108381989</v>
          </cell>
        </row>
        <row r="97">
          <cell r="B97" t="str">
            <v>丘北县</v>
          </cell>
          <cell r="C97" t="str">
            <v>贫困</v>
          </cell>
          <cell r="D97">
            <v>2019</v>
          </cell>
          <cell r="E97" t="str">
            <v>省级</v>
          </cell>
        </row>
        <row r="97">
          <cell r="G97">
            <v>72985</v>
          </cell>
          <cell r="H97">
            <v>65686.5</v>
          </cell>
          <cell r="I97">
            <v>0</v>
          </cell>
          <cell r="J97">
            <v>0</v>
          </cell>
          <cell r="K97">
            <v>0</v>
          </cell>
          <cell r="L97">
            <v>65686.5</v>
          </cell>
          <cell r="M97">
            <v>0</v>
          </cell>
          <cell r="N97">
            <v>10766</v>
          </cell>
          <cell r="O97">
            <v>3714</v>
          </cell>
          <cell r="P97">
            <v>1110</v>
          </cell>
          <cell r="Q97">
            <v>1850</v>
          </cell>
        </row>
        <row r="97">
          <cell r="U97">
            <v>1723</v>
          </cell>
          <cell r="V97">
            <v>4940.182792239</v>
          </cell>
          <cell r="W97">
            <v>11824.01</v>
          </cell>
          <cell r="X97">
            <v>0.61876998944654</v>
          </cell>
          <cell r="Y97">
            <v>5.18226053861372</v>
          </cell>
          <cell r="Z97">
            <v>5.18226053861372</v>
          </cell>
          <cell r="AA97">
            <v>1888.32237220718</v>
          </cell>
          <cell r="AB97">
            <v>2098.23</v>
          </cell>
          <cell r="AC97">
            <v>147.413025801161</v>
          </cell>
        </row>
        <row r="97">
          <cell r="AF97">
            <v>46</v>
          </cell>
          <cell r="AG97">
            <v>46</v>
          </cell>
          <cell r="AH97">
            <v>525.230687173698</v>
          </cell>
          <cell r="AI97">
            <v>1</v>
          </cell>
          <cell r="AJ97">
            <v>1</v>
          </cell>
          <cell r="AK97">
            <v>462.147108861242</v>
          </cell>
        </row>
        <row r="97">
          <cell r="AN97">
            <v>2</v>
          </cell>
          <cell r="AO97">
            <v>1200</v>
          </cell>
        </row>
        <row r="97">
          <cell r="AQ97">
            <v>81.14</v>
          </cell>
          <cell r="AR97" t="str">
            <v>B</v>
          </cell>
          <cell r="AS97">
            <v>600</v>
          </cell>
          <cell r="AT97" t="str">
            <v>较好</v>
          </cell>
        </row>
        <row r="97">
          <cell r="AV97">
            <v>13.5559595079465</v>
          </cell>
          <cell r="AW97">
            <v>346.329479809845</v>
          </cell>
          <cell r="AX97">
            <v>2500</v>
          </cell>
        </row>
        <row r="97">
          <cell r="AZ97">
            <v>10109.6254660921</v>
          </cell>
        </row>
        <row r="98">
          <cell r="B98" t="str">
            <v>广南县</v>
          </cell>
          <cell r="C98" t="str">
            <v>深度贫困</v>
          </cell>
          <cell r="D98">
            <v>2020</v>
          </cell>
          <cell r="E98" t="str">
            <v>国家</v>
          </cell>
        </row>
        <row r="98">
          <cell r="G98">
            <v>140758</v>
          </cell>
          <cell r="H98">
            <v>140758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140758</v>
          </cell>
          <cell r="N98">
            <v>20841</v>
          </cell>
          <cell r="O98">
            <v>9715</v>
          </cell>
          <cell r="P98">
            <v>4907.2</v>
          </cell>
          <cell r="Q98">
            <v>0</v>
          </cell>
          <cell r="R98">
            <v>6134</v>
          </cell>
        </row>
        <row r="98">
          <cell r="U98">
            <v>0</v>
          </cell>
          <cell r="V98">
            <v>9767.85064709077</v>
          </cell>
          <cell r="W98">
            <v>12885.94</v>
          </cell>
          <cell r="X98">
            <v>0.44740859316252</v>
          </cell>
          <cell r="Y98">
            <v>7.23007812464701</v>
          </cell>
          <cell r="Z98">
            <v>7.23007812464701</v>
          </cell>
          <cell r="AA98">
            <v>2634.51020531454</v>
          </cell>
          <cell r="AB98">
            <v>5026.9568</v>
          </cell>
          <cell r="AC98">
            <v>353.173347278287</v>
          </cell>
          <cell r="AD98">
            <v>1</v>
          </cell>
        </row>
        <row r="98">
          <cell r="AF98">
            <v>34</v>
          </cell>
          <cell r="AG98">
            <v>34</v>
          </cell>
          <cell r="AH98">
            <v>388.213986171864</v>
          </cell>
          <cell r="AI98">
            <v>0.859432048681542</v>
          </cell>
          <cell r="AJ98">
            <v>0.859432048681542</v>
          </cell>
          <cell r="AK98">
            <v>397.184036560869</v>
          </cell>
          <cell r="AL98" t="str">
            <v>√</v>
          </cell>
          <cell r="AM98">
            <v>100</v>
          </cell>
          <cell r="AN98">
            <v>2</v>
          </cell>
          <cell r="AO98">
            <v>1200</v>
          </cell>
          <cell r="AP98">
            <v>16513.7723358239</v>
          </cell>
          <cell r="AQ98">
            <v>76.3</v>
          </cell>
          <cell r="AR98" t="str">
            <v>C</v>
          </cell>
        </row>
        <row r="98">
          <cell r="AT98" t="str">
            <v>好</v>
          </cell>
          <cell r="AU98">
            <v>800</v>
          </cell>
          <cell r="AV98">
            <v>15.0700876416841</v>
          </cell>
          <cell r="AW98">
            <v>385.012629358602</v>
          </cell>
          <cell r="AX98">
            <v>1824.59669123659</v>
          </cell>
        </row>
        <row r="98">
          <cell r="AZ98">
            <v>32539.7171875988</v>
          </cell>
        </row>
        <row r="99">
          <cell r="B99" t="str">
            <v>富宁县</v>
          </cell>
          <cell r="C99" t="str">
            <v>贫困</v>
          </cell>
          <cell r="D99">
            <v>2019</v>
          </cell>
          <cell r="E99" t="str">
            <v>省级</v>
          </cell>
          <cell r="F99" t="str">
            <v>是</v>
          </cell>
          <cell r="G99">
            <v>61080</v>
          </cell>
          <cell r="H99">
            <v>54972</v>
          </cell>
          <cell r="I99">
            <v>0</v>
          </cell>
          <cell r="J99">
            <v>0</v>
          </cell>
          <cell r="K99">
            <v>0</v>
          </cell>
          <cell r="L99">
            <v>54972</v>
          </cell>
          <cell r="M99">
            <v>0</v>
          </cell>
          <cell r="N99">
            <v>4140</v>
          </cell>
          <cell r="O99">
            <v>5009</v>
          </cell>
          <cell r="P99">
            <v>1117.8</v>
          </cell>
          <cell r="Q99">
            <v>1863</v>
          </cell>
        </row>
        <row r="99">
          <cell r="U99">
            <v>1697</v>
          </cell>
          <cell r="V99">
            <v>3137.82211647851</v>
          </cell>
          <cell r="W99">
            <v>11752.12</v>
          </cell>
          <cell r="X99">
            <v>0.630370726575031</v>
          </cell>
          <cell r="Y99">
            <v>4.11127787872235</v>
          </cell>
          <cell r="Z99">
            <v>4.11127787872235</v>
          </cell>
          <cell r="AA99">
            <v>1498.07558668763</v>
          </cell>
          <cell r="AB99">
            <v>2035.87</v>
          </cell>
          <cell r="AC99">
            <v>143.031868211687</v>
          </cell>
        </row>
        <row r="99">
          <cell r="AF99">
            <v>21</v>
          </cell>
          <cell r="AG99">
            <v>21</v>
          </cell>
          <cell r="AH99">
            <v>239.77922675321</v>
          </cell>
          <cell r="AI99">
            <v>0.984422211777345</v>
          </cell>
          <cell r="AJ99">
            <v>0.984422211777345</v>
          </cell>
          <cell r="AK99">
            <v>454.94787907169</v>
          </cell>
        </row>
        <row r="99">
          <cell r="AN99">
            <v>2</v>
          </cell>
          <cell r="AO99">
            <v>1200</v>
          </cell>
        </row>
        <row r="99">
          <cell r="AQ99">
            <v>69.05</v>
          </cell>
          <cell r="AR99" t="str">
            <v>C</v>
          </cell>
        </row>
        <row r="99">
          <cell r="AT99" t="str">
            <v>好</v>
          </cell>
          <cell r="AU99">
            <v>800</v>
          </cell>
          <cell r="AV99">
            <v>8.43103488596604</v>
          </cell>
          <cell r="AW99">
            <v>215.397215121779</v>
          </cell>
          <cell r="AX99">
            <v>2504.08681353238</v>
          </cell>
        </row>
        <row r="99">
          <cell r="AZ99">
            <v>7689.0538923245</v>
          </cell>
        </row>
        <row r="100">
          <cell r="B100" t="str">
            <v>普洱市合计</v>
          </cell>
          <cell r="C100">
            <v>1</v>
          </cell>
        </row>
        <row r="100">
          <cell r="G100">
            <v>553461</v>
          </cell>
          <cell r="H100">
            <v>496109</v>
          </cell>
          <cell r="I100">
            <v>9933.6</v>
          </cell>
          <cell r="J100">
            <v>9233</v>
          </cell>
          <cell r="K100">
            <v>112238.4</v>
          </cell>
          <cell r="L100">
            <v>168417</v>
          </cell>
          <cell r="M100">
            <v>196287</v>
          </cell>
          <cell r="N100">
            <v>83924</v>
          </cell>
          <cell r="O100">
            <v>81805</v>
          </cell>
          <cell r="P100">
            <v>3602.4</v>
          </cell>
          <cell r="Q100">
            <v>6004</v>
          </cell>
          <cell r="R100">
            <v>0</v>
          </cell>
          <cell r="S100">
            <v>0</v>
          </cell>
          <cell r="T100">
            <v>0</v>
          </cell>
          <cell r="U100">
            <v>12124</v>
          </cell>
          <cell r="V100">
            <v>36636.5653972809</v>
          </cell>
        </row>
        <row r="100">
          <cell r="X100">
            <v>5.9942908042898</v>
          </cell>
          <cell r="Y100">
            <v>38.9568991353909</v>
          </cell>
          <cell r="Z100">
            <v>34.4361887153987</v>
          </cell>
          <cell r="AA100">
            <v>12547.9267358932</v>
          </cell>
          <cell r="AB100">
            <v>95831.28</v>
          </cell>
          <cell r="AC100">
            <v>6732.71231047038</v>
          </cell>
          <cell r="AD100">
            <v>0</v>
          </cell>
          <cell r="AE100">
            <v>0</v>
          </cell>
          <cell r="AF100">
            <v>244</v>
          </cell>
          <cell r="AG100">
            <v>234</v>
          </cell>
          <cell r="AH100">
            <v>2671.82566953577</v>
          </cell>
          <cell r="AI100">
            <v>9.29016453980638</v>
          </cell>
          <cell r="AJ100">
            <v>8.86016647891827</v>
          </cell>
          <cell r="AK100">
            <v>4094.70032226137</v>
          </cell>
          <cell r="AL100">
            <v>0</v>
          </cell>
          <cell r="AM100">
            <v>300</v>
          </cell>
          <cell r="AN100">
            <v>16</v>
          </cell>
          <cell r="AO100">
            <v>9600</v>
          </cell>
          <cell r="AP100">
            <v>5939.67910181245</v>
          </cell>
          <cell r="AQ100">
            <v>804.99</v>
          </cell>
          <cell r="AR100">
            <v>0</v>
          </cell>
          <cell r="AS100">
            <v>3900</v>
          </cell>
        </row>
        <row r="100">
          <cell r="AU100">
            <v>2400</v>
          </cell>
          <cell r="AV100">
            <v>132.253313364868</v>
          </cell>
          <cell r="AW100">
            <v>3378.82546742143</v>
          </cell>
          <cell r="AX100">
            <v>6163.17920970206</v>
          </cell>
          <cell r="AY100">
            <v>0</v>
          </cell>
          <cell r="AZ100">
            <v>88202.2350046755</v>
          </cell>
        </row>
        <row r="101">
          <cell r="B101" t="str">
            <v>普洱市本级</v>
          </cell>
          <cell r="C101">
            <v>2</v>
          </cell>
        </row>
        <row r="101"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1">
          <cell r="P101">
            <v>0</v>
          </cell>
        </row>
        <row r="101">
          <cell r="V101">
            <v>0</v>
          </cell>
        </row>
        <row r="101">
          <cell r="AG101">
            <v>0</v>
          </cell>
          <cell r="AH101">
            <v>0</v>
          </cell>
        </row>
        <row r="101">
          <cell r="AJ101">
            <v>0</v>
          </cell>
          <cell r="AK101">
            <v>0</v>
          </cell>
        </row>
        <row r="101">
          <cell r="AW101">
            <v>0</v>
          </cell>
        </row>
        <row r="101">
          <cell r="AZ101">
            <v>0</v>
          </cell>
        </row>
        <row r="102">
          <cell r="B102" t="str">
            <v>县级小计</v>
          </cell>
          <cell r="C102">
            <v>3</v>
          </cell>
        </row>
        <row r="102">
          <cell r="G102">
            <v>553461</v>
          </cell>
          <cell r="H102">
            <v>496109</v>
          </cell>
          <cell r="I102">
            <v>9933.6</v>
          </cell>
          <cell r="J102">
            <v>9233</v>
          </cell>
          <cell r="K102">
            <v>112238.4</v>
          </cell>
          <cell r="L102">
            <v>168417</v>
          </cell>
          <cell r="M102">
            <v>196287</v>
          </cell>
          <cell r="N102">
            <v>83924</v>
          </cell>
          <cell r="O102">
            <v>81805</v>
          </cell>
          <cell r="P102">
            <v>3602.4</v>
          </cell>
          <cell r="Q102">
            <v>6004</v>
          </cell>
          <cell r="R102">
            <v>0</v>
          </cell>
          <cell r="S102">
            <v>0</v>
          </cell>
          <cell r="T102">
            <v>0</v>
          </cell>
          <cell r="U102">
            <v>12124</v>
          </cell>
          <cell r="V102">
            <v>36636.5653972809</v>
          </cell>
        </row>
        <row r="102">
          <cell r="X102">
            <v>5.9942908042898</v>
          </cell>
          <cell r="Y102">
            <v>38.9568991353909</v>
          </cell>
          <cell r="Z102">
            <v>34.4361887153987</v>
          </cell>
          <cell r="AA102">
            <v>12547.9267358932</v>
          </cell>
          <cell r="AB102">
            <v>95831.28</v>
          </cell>
          <cell r="AC102">
            <v>6732.71231047038</v>
          </cell>
          <cell r="AD102">
            <v>0</v>
          </cell>
          <cell r="AE102">
            <v>0</v>
          </cell>
          <cell r="AF102">
            <v>244</v>
          </cell>
          <cell r="AG102">
            <v>234</v>
          </cell>
          <cell r="AH102">
            <v>2671.82566953577</v>
          </cell>
          <cell r="AI102">
            <v>9.29016453980638</v>
          </cell>
          <cell r="AJ102">
            <v>8.86016647891827</v>
          </cell>
          <cell r="AK102">
            <v>4094.70032226137</v>
          </cell>
          <cell r="AL102">
            <v>0</v>
          </cell>
          <cell r="AM102">
            <v>300</v>
          </cell>
          <cell r="AN102">
            <v>16</v>
          </cell>
          <cell r="AO102">
            <v>9600</v>
          </cell>
          <cell r="AP102">
            <v>5939.67910181245</v>
          </cell>
          <cell r="AQ102">
            <v>804.99</v>
          </cell>
          <cell r="AR102">
            <v>0</v>
          </cell>
          <cell r="AS102">
            <v>3900</v>
          </cell>
        </row>
        <row r="102">
          <cell r="AU102">
            <v>2400</v>
          </cell>
          <cell r="AV102">
            <v>132.253313364868</v>
          </cell>
          <cell r="AW102">
            <v>3378.82546742143</v>
          </cell>
          <cell r="AX102">
            <v>6163.17920970206</v>
          </cell>
          <cell r="AY102">
            <v>0</v>
          </cell>
          <cell r="AZ102">
            <v>88202.2350046755</v>
          </cell>
        </row>
        <row r="103">
          <cell r="B103" t="str">
            <v>思茅区</v>
          </cell>
          <cell r="C103" t="str">
            <v>非贫困县</v>
          </cell>
        </row>
        <row r="103">
          <cell r="G103">
            <v>16556</v>
          </cell>
          <cell r="H103">
            <v>9933.6</v>
          </cell>
          <cell r="I103">
            <v>9933.6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1047</v>
          </cell>
          <cell r="O103">
            <v>1715</v>
          </cell>
          <cell r="P103">
            <v>717</v>
          </cell>
          <cell r="Q103">
            <v>1195</v>
          </cell>
        </row>
        <row r="103">
          <cell r="U103">
            <v>448</v>
          </cell>
          <cell r="V103">
            <v>781.37960976972</v>
          </cell>
          <cell r="W103">
            <v>12525.73</v>
          </cell>
          <cell r="X103">
            <v>0.505534918396262</v>
          </cell>
          <cell r="Y103">
            <v>0.889893116852939</v>
          </cell>
          <cell r="Z103">
            <v>0.177978623370588</v>
          </cell>
          <cell r="AA103">
            <v>64.8522037402658</v>
          </cell>
          <cell r="AB103">
            <v>1208</v>
          </cell>
          <cell r="AC103">
            <v>84.8691207197505</v>
          </cell>
        </row>
        <row r="103">
          <cell r="AF103">
            <v>20</v>
          </cell>
          <cell r="AG103">
            <v>10</v>
          </cell>
          <cell r="AH103">
            <v>114.180584168195</v>
          </cell>
          <cell r="AI103">
            <v>0.859996121776227</v>
          </cell>
          <cell r="AJ103">
            <v>0.429998060888113</v>
          </cell>
          <cell r="AK103">
            <v>198.722360655382</v>
          </cell>
        </row>
        <row r="103">
          <cell r="AN103">
            <v>1</v>
          </cell>
          <cell r="AO103">
            <v>600</v>
          </cell>
        </row>
        <row r="103">
          <cell r="AQ103">
            <v>82.65</v>
          </cell>
          <cell r="AR103" t="str">
            <v>B</v>
          </cell>
          <cell r="AS103">
            <v>300</v>
          </cell>
          <cell r="AT103" t="str">
            <v>较好</v>
          </cell>
        </row>
        <row r="103">
          <cell r="AV103">
            <v>13.7393694979528</v>
          </cell>
          <cell r="AW103">
            <v>351.015262944087</v>
          </cell>
          <cell r="AX103">
            <v>29.4282481287227</v>
          </cell>
        </row>
        <row r="103">
          <cell r="AZ103">
            <v>2495.0191419974</v>
          </cell>
        </row>
        <row r="104">
          <cell r="B104" t="str">
            <v>宁洱县</v>
          </cell>
          <cell r="C104" t="str">
            <v>贫困</v>
          </cell>
          <cell r="D104">
            <v>2017</v>
          </cell>
        </row>
        <row r="104">
          <cell r="G104">
            <v>13190</v>
          </cell>
          <cell r="H104">
            <v>9233</v>
          </cell>
          <cell r="I104">
            <v>0</v>
          </cell>
          <cell r="J104">
            <v>9233</v>
          </cell>
          <cell r="K104">
            <v>0</v>
          </cell>
          <cell r="L104">
            <v>0</v>
          </cell>
          <cell r="M104">
            <v>0</v>
          </cell>
          <cell r="N104">
            <v>4423</v>
          </cell>
          <cell r="O104">
            <v>1167</v>
          </cell>
          <cell r="P104">
            <v>0</v>
          </cell>
        </row>
        <row r="104">
          <cell r="U104">
            <v>369</v>
          </cell>
          <cell r="V104">
            <v>1346.31356761691</v>
          </cell>
          <cell r="W104">
            <v>11646.19</v>
          </cell>
          <cell r="X104">
            <v>0.647464426450132</v>
          </cell>
          <cell r="Y104">
            <v>1.14037909430662</v>
          </cell>
          <cell r="Z104">
            <v>0.570189547153309</v>
          </cell>
          <cell r="AA104">
            <v>207.766797957305</v>
          </cell>
          <cell r="AB104">
            <v>761.5</v>
          </cell>
          <cell r="AC104">
            <v>53.4998637649752</v>
          </cell>
        </row>
        <row r="104">
          <cell r="AF104">
            <v>10</v>
          </cell>
          <cell r="AG104">
            <v>10</v>
          </cell>
          <cell r="AH104">
            <v>114.180584168195</v>
          </cell>
          <cell r="AI104">
            <v>1</v>
          </cell>
          <cell r="AJ104">
            <v>1</v>
          </cell>
          <cell r="AK104">
            <v>462.147108861242</v>
          </cell>
        </row>
        <row r="104">
          <cell r="AN104">
            <v>1</v>
          </cell>
          <cell r="AO104">
            <v>600</v>
          </cell>
        </row>
        <row r="104">
          <cell r="AQ104">
            <v>81.11</v>
          </cell>
          <cell r="AR104" t="str">
            <v>B</v>
          </cell>
          <cell r="AS104">
            <v>600</v>
          </cell>
          <cell r="AT104" t="str">
            <v>好</v>
          </cell>
          <cell r="AU104">
            <v>800</v>
          </cell>
          <cell r="AV104">
            <v>14.6407004380704</v>
          </cell>
          <cell r="AW104">
            <v>374.042587232306</v>
          </cell>
          <cell r="AX104">
            <v>0</v>
          </cell>
        </row>
        <row r="104">
          <cell r="AZ104">
            <v>4557.95050960093</v>
          </cell>
        </row>
        <row r="105">
          <cell r="B105" t="str">
            <v>墨江县</v>
          </cell>
          <cell r="C105" t="str">
            <v>贫困</v>
          </cell>
          <cell r="D105">
            <v>2019</v>
          </cell>
          <cell r="E105" t="str">
            <v>省级</v>
          </cell>
        </row>
        <row r="105">
          <cell r="G105">
            <v>91117</v>
          </cell>
          <cell r="H105">
            <v>82005.3</v>
          </cell>
          <cell r="I105">
            <v>0</v>
          </cell>
          <cell r="J105">
            <v>0</v>
          </cell>
          <cell r="K105">
            <v>0</v>
          </cell>
          <cell r="L105">
            <v>82005.3</v>
          </cell>
          <cell r="M105">
            <v>0</v>
          </cell>
          <cell r="N105">
            <v>11591</v>
          </cell>
          <cell r="O105">
            <v>17710</v>
          </cell>
          <cell r="P105">
            <v>0</v>
          </cell>
        </row>
        <row r="105">
          <cell r="U105">
            <v>2679</v>
          </cell>
          <cell r="V105">
            <v>5569.62465921589</v>
          </cell>
          <cell r="W105">
            <v>11955.92</v>
          </cell>
          <cell r="X105">
            <v>0.597483951964009</v>
          </cell>
          <cell r="Y105">
            <v>6.13663817383194</v>
          </cell>
          <cell r="Z105">
            <v>6.13663817383194</v>
          </cell>
          <cell r="AA105">
            <v>2236.08038759226</v>
          </cell>
          <cell r="AB105">
            <v>6045</v>
          </cell>
          <cell r="AC105">
            <v>424.69688307193</v>
          </cell>
        </row>
        <row r="105">
          <cell r="AF105">
            <v>73</v>
          </cell>
          <cell r="AG105">
            <v>73</v>
          </cell>
          <cell r="AH105">
            <v>833.518264427826</v>
          </cell>
          <cell r="AI105">
            <v>1</v>
          </cell>
          <cell r="AJ105">
            <v>1</v>
          </cell>
          <cell r="AK105">
            <v>462.147108861242</v>
          </cell>
        </row>
        <row r="105">
          <cell r="AN105">
            <v>2</v>
          </cell>
          <cell r="AO105">
            <v>1200</v>
          </cell>
        </row>
        <row r="105">
          <cell r="AQ105">
            <v>85.26</v>
          </cell>
          <cell r="AR105" t="str">
            <v>B</v>
          </cell>
          <cell r="AS105">
            <v>600</v>
          </cell>
          <cell r="AT105" t="str">
            <v>较好</v>
          </cell>
        </row>
        <row r="105">
          <cell r="AV105">
            <v>13.9873336194044</v>
          </cell>
          <cell r="AW105">
            <v>357.350283725427</v>
          </cell>
          <cell r="AX105">
            <v>0</v>
          </cell>
        </row>
        <row r="105">
          <cell r="AZ105">
            <v>11683.4175868946</v>
          </cell>
        </row>
        <row r="106">
          <cell r="B106" t="str">
            <v>景谷县</v>
          </cell>
          <cell r="C106" t="str">
            <v>贫困</v>
          </cell>
          <cell r="D106">
            <v>2018</v>
          </cell>
        </row>
        <row r="106">
          <cell r="G106">
            <v>49007</v>
          </cell>
          <cell r="H106">
            <v>39205.6</v>
          </cell>
          <cell r="I106">
            <v>0</v>
          </cell>
          <cell r="J106">
            <v>0</v>
          </cell>
          <cell r="K106">
            <v>39205.6</v>
          </cell>
          <cell r="L106">
            <v>0</v>
          </cell>
          <cell r="M106">
            <v>0</v>
          </cell>
          <cell r="N106">
            <v>8904</v>
          </cell>
          <cell r="O106">
            <v>14292</v>
          </cell>
          <cell r="P106">
            <v>513.6</v>
          </cell>
          <cell r="Q106">
            <v>856</v>
          </cell>
        </row>
        <row r="106">
          <cell r="U106">
            <v>1196</v>
          </cell>
          <cell r="V106">
            <v>3514.38991680307</v>
          </cell>
          <cell r="W106">
            <v>11578.01</v>
          </cell>
          <cell r="X106">
            <v>0.658466488731681</v>
          </cell>
          <cell r="Y106">
            <v>3.81324528289404</v>
          </cell>
          <cell r="Z106">
            <v>1.90662264144702</v>
          </cell>
          <cell r="AA106">
            <v>694.738939189702</v>
          </cell>
          <cell r="AB106">
            <v>3279.44</v>
          </cell>
          <cell r="AC106">
            <v>230.399991103625</v>
          </cell>
        </row>
        <row r="106">
          <cell r="AF106">
            <v>56</v>
          </cell>
          <cell r="AG106">
            <v>56</v>
          </cell>
          <cell r="AH106">
            <v>639.411271341894</v>
          </cell>
          <cell r="AI106">
            <v>0.871161313095658</v>
          </cell>
          <cell r="AJ106">
            <v>0.871161313095658</v>
          </cell>
          <cell r="AK106">
            <v>402.604682198922</v>
          </cell>
          <cell r="AL106" t="str">
            <v>√</v>
          </cell>
          <cell r="AM106">
            <v>100</v>
          </cell>
          <cell r="AN106">
            <v>1</v>
          </cell>
          <cell r="AO106">
            <v>600</v>
          </cell>
        </row>
        <row r="106">
          <cell r="AQ106">
            <v>75.41</v>
          </cell>
          <cell r="AR106" t="str">
            <v>C</v>
          </cell>
        </row>
        <row r="106">
          <cell r="AT106" t="str">
            <v>好</v>
          </cell>
          <cell r="AU106">
            <v>800</v>
          </cell>
          <cell r="AV106">
            <v>5.72560167548084</v>
          </cell>
          <cell r="AW106">
            <v>146.278442975966</v>
          </cell>
          <cell r="AX106">
            <v>46.1769313656565</v>
          </cell>
        </row>
        <row r="106">
          <cell r="AZ106">
            <v>7127.82324361318</v>
          </cell>
        </row>
        <row r="107">
          <cell r="B107" t="str">
            <v>镇沅县</v>
          </cell>
          <cell r="C107" t="str">
            <v>贫困</v>
          </cell>
          <cell r="D107">
            <v>2018</v>
          </cell>
        </row>
        <row r="107">
          <cell r="G107">
            <v>33371</v>
          </cell>
          <cell r="H107">
            <v>26696.8</v>
          </cell>
          <cell r="I107">
            <v>0</v>
          </cell>
          <cell r="J107">
            <v>0</v>
          </cell>
          <cell r="K107">
            <v>26696.8</v>
          </cell>
          <cell r="L107">
            <v>0</v>
          </cell>
          <cell r="M107">
            <v>0</v>
          </cell>
          <cell r="N107">
            <v>4668</v>
          </cell>
          <cell r="O107">
            <v>10988</v>
          </cell>
          <cell r="P107">
            <v>0</v>
          </cell>
        </row>
        <row r="107">
          <cell r="U107">
            <v>988</v>
          </cell>
          <cell r="V107">
            <v>2042.3589029773</v>
          </cell>
          <cell r="W107">
            <v>11318.61</v>
          </cell>
          <cell r="X107">
            <v>0.700325317652678</v>
          </cell>
          <cell r="Y107">
            <v>2.66396747581902</v>
          </cell>
          <cell r="Z107">
            <v>1.33198373790951</v>
          </cell>
          <cell r="AA107">
            <v>485.350875929426</v>
          </cell>
          <cell r="AB107">
            <v>3972.9</v>
          </cell>
          <cell r="AC107">
            <v>279.119643797597</v>
          </cell>
        </row>
        <row r="107">
          <cell r="AF107">
            <v>8</v>
          </cell>
          <cell r="AG107">
            <v>8</v>
          </cell>
          <cell r="AH107">
            <v>91.3444673345562</v>
          </cell>
          <cell r="AI107">
            <v>1</v>
          </cell>
          <cell r="AJ107">
            <v>1</v>
          </cell>
          <cell r="AK107">
            <v>462.147108861242</v>
          </cell>
        </row>
        <row r="107">
          <cell r="AN107">
            <v>1</v>
          </cell>
          <cell r="AO107">
            <v>600</v>
          </cell>
        </row>
        <row r="107">
          <cell r="AQ107">
            <v>76.12</v>
          </cell>
          <cell r="AR107" t="str">
            <v>C</v>
          </cell>
        </row>
        <row r="107">
          <cell r="AT107" t="str">
            <v>好</v>
          </cell>
          <cell r="AU107">
            <v>800</v>
          </cell>
          <cell r="AV107">
            <v>13.3884496456744</v>
          </cell>
          <cell r="AW107">
            <v>342.04991528107</v>
          </cell>
          <cell r="AX107">
            <v>1734.40229598203</v>
          </cell>
        </row>
        <row r="107">
          <cell r="AZ107">
            <v>5102.3709141812</v>
          </cell>
        </row>
        <row r="108">
          <cell r="B108" t="str">
            <v>景东县</v>
          </cell>
          <cell r="C108" t="str">
            <v>贫困</v>
          </cell>
          <cell r="D108">
            <v>2019</v>
          </cell>
          <cell r="E108" t="str">
            <v>省级</v>
          </cell>
        </row>
        <row r="108">
          <cell r="G108">
            <v>60317</v>
          </cell>
          <cell r="H108">
            <v>54285.3</v>
          </cell>
          <cell r="I108">
            <v>0</v>
          </cell>
          <cell r="J108">
            <v>0</v>
          </cell>
          <cell r="K108">
            <v>0</v>
          </cell>
          <cell r="L108">
            <v>54285.3</v>
          </cell>
          <cell r="M108">
            <v>0</v>
          </cell>
          <cell r="N108">
            <v>9511</v>
          </cell>
          <cell r="O108">
            <v>8913</v>
          </cell>
          <cell r="P108">
            <v>640.2</v>
          </cell>
          <cell r="Q108">
            <v>1067</v>
          </cell>
        </row>
        <row r="108">
          <cell r="U108">
            <v>2232</v>
          </cell>
          <cell r="V108">
            <v>4351.08838726511</v>
          </cell>
          <cell r="W108">
            <v>11682.86</v>
          </cell>
          <cell r="X108">
            <v>0.641547066170514</v>
          </cell>
          <cell r="Y108">
            <v>4.47979485365547</v>
          </cell>
          <cell r="Z108">
            <v>4.47979485365547</v>
          </cell>
          <cell r="AA108">
            <v>1632.35653283443</v>
          </cell>
          <cell r="AB108">
            <v>12501</v>
          </cell>
          <cell r="AC108">
            <v>878.268938839074</v>
          </cell>
        </row>
        <row r="108">
          <cell r="AF108">
            <v>36</v>
          </cell>
          <cell r="AG108">
            <v>36</v>
          </cell>
          <cell r="AH108">
            <v>411.050103005503</v>
          </cell>
          <cell r="AI108">
            <v>0.78</v>
          </cell>
          <cell r="AJ108">
            <v>0.78</v>
          </cell>
          <cell r="AK108">
            <v>360.474744911769</v>
          </cell>
        </row>
        <row r="108">
          <cell r="AN108">
            <v>2</v>
          </cell>
          <cell r="AO108">
            <v>1200</v>
          </cell>
        </row>
        <row r="108">
          <cell r="AQ108">
            <v>76.38</v>
          </cell>
          <cell r="AR108" t="str">
            <v>C</v>
          </cell>
        </row>
        <row r="108">
          <cell r="AT108" t="str">
            <v>较好</v>
          </cell>
        </row>
        <row r="108">
          <cell r="AV108">
            <v>13.657782248898</v>
          </cell>
          <cell r="AW108">
            <v>348.930860913549</v>
          </cell>
          <cell r="AX108">
            <v>1644.75882240107</v>
          </cell>
        </row>
        <row r="108">
          <cell r="AZ108">
            <v>9182.16956776944</v>
          </cell>
        </row>
        <row r="109">
          <cell r="B109" t="str">
            <v>江城县</v>
          </cell>
          <cell r="C109" t="str">
            <v>深度贫困</v>
          </cell>
          <cell r="D109">
            <v>2019</v>
          </cell>
          <cell r="E109" t="str">
            <v>省级</v>
          </cell>
          <cell r="F109" t="str">
            <v>是</v>
          </cell>
          <cell r="G109">
            <v>35696</v>
          </cell>
          <cell r="H109">
            <v>32126.4</v>
          </cell>
          <cell r="I109">
            <v>0</v>
          </cell>
          <cell r="J109">
            <v>0</v>
          </cell>
          <cell r="K109">
            <v>0</v>
          </cell>
          <cell r="L109">
            <v>32126.4</v>
          </cell>
          <cell r="M109">
            <v>0</v>
          </cell>
          <cell r="N109">
            <v>3264</v>
          </cell>
          <cell r="O109">
            <v>9378</v>
          </cell>
          <cell r="P109">
            <v>0</v>
          </cell>
        </row>
        <row r="109">
          <cell r="U109">
            <v>838</v>
          </cell>
          <cell r="V109">
            <v>1843.92614925844</v>
          </cell>
          <cell r="W109">
            <v>12061.31</v>
          </cell>
          <cell r="X109">
            <v>0.580477390745875</v>
          </cell>
          <cell r="Y109">
            <v>2.26153991434593</v>
          </cell>
          <cell r="Z109">
            <v>2.26153991434593</v>
          </cell>
          <cell r="AA109">
            <v>824.064398939175</v>
          </cell>
          <cell r="AB109">
            <v>1910.6</v>
          </cell>
          <cell r="AC109">
            <v>134.230912290691</v>
          </cell>
        </row>
        <row r="109">
          <cell r="AF109">
            <v>2</v>
          </cell>
          <cell r="AG109">
            <v>2</v>
          </cell>
          <cell r="AH109">
            <v>22.8361168336391</v>
          </cell>
          <cell r="AI109">
            <v>1</v>
          </cell>
          <cell r="AJ109">
            <v>1</v>
          </cell>
          <cell r="AK109">
            <v>462.147108861242</v>
          </cell>
        </row>
        <row r="109">
          <cell r="AN109">
            <v>2</v>
          </cell>
          <cell r="AO109">
            <v>1200</v>
          </cell>
        </row>
        <row r="109">
          <cell r="AQ109">
            <v>81.33</v>
          </cell>
          <cell r="AR109" t="str">
            <v>B</v>
          </cell>
          <cell r="AS109">
            <v>600</v>
          </cell>
          <cell r="AT109" t="str">
            <v>较好</v>
          </cell>
        </row>
        <row r="109">
          <cell r="AV109">
            <v>14.474034289422</v>
          </cell>
          <cell r="AW109">
            <v>369.784578012857</v>
          </cell>
          <cell r="AX109">
            <v>1312.13521084392</v>
          </cell>
        </row>
        <row r="109">
          <cell r="AZ109">
            <v>5456.98926419605</v>
          </cell>
        </row>
        <row r="110">
          <cell r="B110" t="str">
            <v>澜沧县</v>
          </cell>
          <cell r="C110" t="str">
            <v>深度贫困</v>
          </cell>
          <cell r="D110">
            <v>2020</v>
          </cell>
          <cell r="E110" t="str">
            <v>国家</v>
          </cell>
          <cell r="F110" t="str">
            <v>是</v>
          </cell>
          <cell r="G110">
            <v>196287</v>
          </cell>
          <cell r="H110">
            <v>196287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196287</v>
          </cell>
          <cell r="N110">
            <v>32467</v>
          </cell>
          <cell r="O110">
            <v>17210</v>
          </cell>
          <cell r="P110">
            <v>1731.6</v>
          </cell>
          <cell r="Q110">
            <v>2886</v>
          </cell>
        </row>
        <row r="110">
          <cell r="U110">
            <v>2533</v>
          </cell>
          <cell r="V110">
            <v>13861.2253053132</v>
          </cell>
          <cell r="W110">
            <v>11840.91</v>
          </cell>
          <cell r="X110">
            <v>0.616042872219228</v>
          </cell>
          <cell r="Y110">
            <v>14.0922271191637</v>
          </cell>
          <cell r="Z110">
            <v>14.0922271191637</v>
          </cell>
          <cell r="AA110">
            <v>5134.95366453729</v>
          </cell>
          <cell r="AB110">
            <v>61435.46</v>
          </cell>
          <cell r="AC110">
            <v>4316.20320464686</v>
          </cell>
        </row>
        <row r="110">
          <cell r="AF110">
            <v>31</v>
          </cell>
          <cell r="AG110">
            <v>31</v>
          </cell>
          <cell r="AH110">
            <v>353.959810921405</v>
          </cell>
          <cell r="AI110">
            <v>0.970774889850034</v>
          </cell>
          <cell r="AJ110">
            <v>0.970774889850034</v>
          </cell>
          <cell r="AK110">
            <v>448.640808699284</v>
          </cell>
          <cell r="AL110" t="str">
            <v>√</v>
          </cell>
          <cell r="AM110">
            <v>100</v>
          </cell>
          <cell r="AN110">
            <v>2</v>
          </cell>
          <cell r="AO110">
            <v>1200</v>
          </cell>
          <cell r="AP110">
            <v>5939.67910181245</v>
          </cell>
          <cell r="AQ110">
            <v>80.01</v>
          </cell>
          <cell r="AR110" t="str">
            <v>B</v>
          </cell>
          <cell r="AS110">
            <v>600</v>
          </cell>
          <cell r="AT110" t="str">
            <v>较好</v>
          </cell>
        </row>
        <row r="110">
          <cell r="AV110">
            <v>14.694939370992</v>
          </cell>
          <cell r="AW110">
            <v>375.428290797824</v>
          </cell>
          <cell r="AX110">
            <v>0</v>
          </cell>
        </row>
        <row r="110">
          <cell r="AZ110">
            <v>32330.0901867283</v>
          </cell>
        </row>
        <row r="111">
          <cell r="B111" t="str">
            <v>孟连县</v>
          </cell>
          <cell r="C111" t="str">
            <v>贫困</v>
          </cell>
          <cell r="D111">
            <v>2018</v>
          </cell>
          <cell r="E111" t="str">
            <v>省级</v>
          </cell>
          <cell r="F111" t="str">
            <v>是</v>
          </cell>
          <cell r="G111">
            <v>28213</v>
          </cell>
          <cell r="H111">
            <v>22570.4</v>
          </cell>
          <cell r="I111">
            <v>0</v>
          </cell>
          <cell r="J111">
            <v>0</v>
          </cell>
          <cell r="K111">
            <v>22570.4</v>
          </cell>
          <cell r="L111">
            <v>0</v>
          </cell>
          <cell r="M111">
            <v>0</v>
          </cell>
          <cell r="N111">
            <v>3605</v>
          </cell>
          <cell r="O111">
            <v>214</v>
          </cell>
          <cell r="P111">
            <v>0</v>
          </cell>
        </row>
        <row r="111">
          <cell r="U111">
            <v>356</v>
          </cell>
          <cell r="V111">
            <v>1536.33677398558</v>
          </cell>
          <cell r="W111">
            <v>13102.72</v>
          </cell>
          <cell r="X111">
            <v>0.412427263426615</v>
          </cell>
          <cell r="Y111">
            <v>1.3122610667708</v>
          </cell>
          <cell r="Z111">
            <v>1.3122610667708</v>
          </cell>
          <cell r="AA111">
            <v>478.164289907089</v>
          </cell>
          <cell r="AB111">
            <v>3112.78</v>
          </cell>
          <cell r="AC111">
            <v>218.691143703663</v>
          </cell>
        </row>
        <row r="111">
          <cell r="AF111">
            <v>2</v>
          </cell>
          <cell r="AG111">
            <v>2</v>
          </cell>
          <cell r="AH111">
            <v>22.8361168336391</v>
          </cell>
          <cell r="AI111">
            <v>0.808232215084464</v>
          </cell>
          <cell r="AJ111">
            <v>0.808232215084464</v>
          </cell>
          <cell r="AK111">
            <v>373.522181489803</v>
          </cell>
          <cell r="AL111" t="str">
            <v>√</v>
          </cell>
          <cell r="AM111">
            <v>100</v>
          </cell>
          <cell r="AN111">
            <v>2</v>
          </cell>
          <cell r="AO111">
            <v>1200</v>
          </cell>
        </row>
        <row r="111">
          <cell r="AQ111">
            <v>85.3</v>
          </cell>
          <cell r="AR111" t="str">
            <v>B</v>
          </cell>
          <cell r="AS111">
            <v>600</v>
          </cell>
          <cell r="AT111" t="str">
            <v>较好</v>
          </cell>
        </row>
        <row r="111">
          <cell r="AV111">
            <v>13.970534292422</v>
          </cell>
          <cell r="AW111">
            <v>356.921092256423</v>
          </cell>
          <cell r="AX111">
            <v>1357.53057149988</v>
          </cell>
        </row>
        <row r="111">
          <cell r="AZ111">
            <v>4886.4715981762</v>
          </cell>
        </row>
        <row r="112">
          <cell r="B112" t="str">
            <v>西盟县</v>
          </cell>
          <cell r="C112" t="str">
            <v>贫困</v>
          </cell>
          <cell r="D112">
            <v>2018</v>
          </cell>
          <cell r="E112" t="str">
            <v>省级</v>
          </cell>
          <cell r="F112" t="str">
            <v>是</v>
          </cell>
          <cell r="G112">
            <v>29707</v>
          </cell>
          <cell r="H112">
            <v>23765.6</v>
          </cell>
          <cell r="I112">
            <v>0</v>
          </cell>
          <cell r="J112">
            <v>0</v>
          </cell>
          <cell r="K112">
            <v>23765.6</v>
          </cell>
          <cell r="L112">
            <v>0</v>
          </cell>
          <cell r="M112">
            <v>0</v>
          </cell>
          <cell r="N112">
            <v>4444</v>
          </cell>
          <cell r="O112">
            <v>218</v>
          </cell>
          <cell r="P112">
            <v>0</v>
          </cell>
        </row>
        <row r="112">
          <cell r="U112">
            <v>485</v>
          </cell>
          <cell r="V112">
            <v>1789.92212507573</v>
          </cell>
          <cell r="W112">
            <v>11726.4</v>
          </cell>
          <cell r="X112">
            <v>0.634521108532811</v>
          </cell>
          <cell r="Y112">
            <v>2.1669530377504</v>
          </cell>
          <cell r="Z112">
            <v>2.1669530377504</v>
          </cell>
          <cell r="AA112">
            <v>789.598645266297</v>
          </cell>
          <cell r="AB112">
            <v>1604.6</v>
          </cell>
          <cell r="AC112">
            <v>112.732608532212</v>
          </cell>
        </row>
        <row r="112">
          <cell r="AF112">
            <v>6</v>
          </cell>
          <cell r="AG112">
            <v>6</v>
          </cell>
          <cell r="AH112">
            <v>68.5083505009172</v>
          </cell>
          <cell r="AI112">
            <v>1</v>
          </cell>
          <cell r="AJ112">
            <v>1</v>
          </cell>
          <cell r="AK112">
            <v>462.147108861242</v>
          </cell>
        </row>
        <row r="112">
          <cell r="AN112">
            <v>2</v>
          </cell>
          <cell r="AO112">
            <v>1200</v>
          </cell>
        </row>
        <row r="112">
          <cell r="AQ112">
            <v>81.42</v>
          </cell>
          <cell r="AR112" t="str">
            <v>B</v>
          </cell>
          <cell r="AS112">
            <v>600</v>
          </cell>
          <cell r="AT112" t="str">
            <v>较好</v>
          </cell>
        </row>
        <row r="112">
          <cell r="AV112">
            <v>13.9745682865516</v>
          </cell>
          <cell r="AW112">
            <v>357.024153281918</v>
          </cell>
          <cell r="AX112">
            <v>38.7471294807828</v>
          </cell>
        </row>
        <row r="112">
          <cell r="AZ112">
            <v>5379.93299151831</v>
          </cell>
        </row>
        <row r="113">
          <cell r="B113" t="str">
            <v>西双版纳州合计</v>
          </cell>
          <cell r="C113">
            <v>1</v>
          </cell>
        </row>
        <row r="113">
          <cell r="G113">
            <v>66152</v>
          </cell>
          <cell r="H113">
            <v>47523.8</v>
          </cell>
          <cell r="I113">
            <v>7888.8</v>
          </cell>
          <cell r="J113">
            <v>19377.4</v>
          </cell>
          <cell r="K113">
            <v>20257.6</v>
          </cell>
          <cell r="L113">
            <v>0</v>
          </cell>
          <cell r="M113">
            <v>0</v>
          </cell>
          <cell r="N113">
            <v>8532</v>
          </cell>
          <cell r="O113">
            <v>753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589</v>
          </cell>
          <cell r="V113">
            <v>3409.25558688926</v>
          </cell>
        </row>
        <row r="113">
          <cell r="X113">
            <v>1.0181732510142</v>
          </cell>
          <cell r="Y113">
            <v>2.3200726103837</v>
          </cell>
          <cell r="Z113">
            <v>0.947706665300418</v>
          </cell>
          <cell r="AA113">
            <v>345.32723413697</v>
          </cell>
          <cell r="AB113">
            <v>1184.2</v>
          </cell>
          <cell r="AC113">
            <v>83.1970304274243</v>
          </cell>
          <cell r="AD113">
            <v>0</v>
          </cell>
          <cell r="AE113">
            <v>0</v>
          </cell>
          <cell r="AF113">
            <v>50</v>
          </cell>
          <cell r="AG113">
            <v>44</v>
          </cell>
          <cell r="AH113">
            <v>502.394570340059</v>
          </cell>
          <cell r="AI113">
            <v>2.09200343938091</v>
          </cell>
          <cell r="AJ113">
            <v>2.04600171969046</v>
          </cell>
          <cell r="AK113">
            <v>945.553779480074</v>
          </cell>
          <cell r="AL113">
            <v>0</v>
          </cell>
          <cell r="AM113">
            <v>0</v>
          </cell>
          <cell r="AN113">
            <v>3</v>
          </cell>
          <cell r="AO113">
            <v>1800</v>
          </cell>
          <cell r="AP113">
            <v>0</v>
          </cell>
          <cell r="AQ113">
            <v>229.98</v>
          </cell>
          <cell r="AR113">
            <v>0</v>
          </cell>
          <cell r="AS113">
            <v>300</v>
          </cell>
        </row>
        <row r="113">
          <cell r="AU113">
            <v>800</v>
          </cell>
          <cell r="AV113">
            <v>29.5159792458229</v>
          </cell>
          <cell r="AW113">
            <v>754.078214256374</v>
          </cell>
          <cell r="AX113">
            <v>2304.67588909691</v>
          </cell>
          <cell r="AY113">
            <v>0</v>
          </cell>
          <cell r="AZ113">
            <v>8939.80641553016</v>
          </cell>
        </row>
        <row r="114">
          <cell r="B114" t="str">
            <v>西双版纳州本级</v>
          </cell>
          <cell r="C114">
            <v>2</v>
          </cell>
        </row>
        <row r="114"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4">
          <cell r="P114">
            <v>0</v>
          </cell>
        </row>
        <row r="114">
          <cell r="V114">
            <v>0</v>
          </cell>
        </row>
        <row r="114">
          <cell r="AG114">
            <v>0</v>
          </cell>
          <cell r="AH114">
            <v>0</v>
          </cell>
        </row>
        <row r="114">
          <cell r="AJ114">
            <v>0</v>
          </cell>
          <cell r="AK114">
            <v>0</v>
          </cell>
        </row>
        <row r="114">
          <cell r="AW114">
            <v>0</v>
          </cell>
        </row>
        <row r="114">
          <cell r="AZ114">
            <v>0</v>
          </cell>
        </row>
        <row r="115">
          <cell r="B115" t="str">
            <v>县级小计</v>
          </cell>
          <cell r="C115">
            <v>3</v>
          </cell>
        </row>
        <row r="115">
          <cell r="G115">
            <v>66152</v>
          </cell>
          <cell r="H115">
            <v>47523.8</v>
          </cell>
          <cell r="I115">
            <v>7888.8</v>
          </cell>
          <cell r="J115">
            <v>19377.4</v>
          </cell>
          <cell r="K115">
            <v>20257.6</v>
          </cell>
          <cell r="L115">
            <v>0</v>
          </cell>
          <cell r="M115">
            <v>0</v>
          </cell>
          <cell r="N115">
            <v>8532</v>
          </cell>
          <cell r="O115">
            <v>753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589</v>
          </cell>
          <cell r="V115">
            <v>3409.25558688926</v>
          </cell>
        </row>
        <row r="115">
          <cell r="X115">
            <v>1.0181732510142</v>
          </cell>
          <cell r="Y115">
            <v>2.3200726103837</v>
          </cell>
          <cell r="Z115">
            <v>0.947706665300418</v>
          </cell>
          <cell r="AA115">
            <v>345.32723413697</v>
          </cell>
          <cell r="AB115">
            <v>1184.2</v>
          </cell>
          <cell r="AC115">
            <v>83.1970304274243</v>
          </cell>
          <cell r="AD115">
            <v>0</v>
          </cell>
          <cell r="AE115">
            <v>0</v>
          </cell>
          <cell r="AF115">
            <v>50</v>
          </cell>
          <cell r="AG115">
            <v>44</v>
          </cell>
          <cell r="AH115">
            <v>502.394570340059</v>
          </cell>
          <cell r="AI115">
            <v>2.09200343938091</v>
          </cell>
          <cell r="AJ115">
            <v>2.04600171969046</v>
          </cell>
          <cell r="AK115">
            <v>945.553779480074</v>
          </cell>
          <cell r="AL115">
            <v>0</v>
          </cell>
          <cell r="AM115">
            <v>0</v>
          </cell>
          <cell r="AN115">
            <v>3</v>
          </cell>
          <cell r="AO115">
            <v>1800</v>
          </cell>
          <cell r="AP115">
            <v>0</v>
          </cell>
          <cell r="AQ115">
            <v>229.98</v>
          </cell>
          <cell r="AR115">
            <v>0</v>
          </cell>
          <cell r="AS115">
            <v>300</v>
          </cell>
        </row>
        <row r="115">
          <cell r="AU115">
            <v>800</v>
          </cell>
          <cell r="AV115">
            <v>29.5159792458229</v>
          </cell>
          <cell r="AW115">
            <v>754.078214256374</v>
          </cell>
          <cell r="AX115">
            <v>2304.67588909691</v>
          </cell>
          <cell r="AY115">
            <v>0</v>
          </cell>
          <cell r="AZ115">
            <v>8939.80641553016</v>
          </cell>
        </row>
        <row r="116">
          <cell r="B116" t="str">
            <v>景洪市</v>
          </cell>
          <cell r="C116" t="str">
            <v>非贫困县</v>
          </cell>
        </row>
        <row r="116">
          <cell r="F116" t="str">
            <v>是</v>
          </cell>
          <cell r="G116">
            <v>13148</v>
          </cell>
          <cell r="H116">
            <v>7888.8</v>
          </cell>
          <cell r="I116">
            <v>7888.8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2047</v>
          </cell>
          <cell r="O116">
            <v>173</v>
          </cell>
          <cell r="P116">
            <v>0</v>
          </cell>
        </row>
        <row r="116">
          <cell r="U116">
            <v>0</v>
          </cell>
          <cell r="V116">
            <v>685.076068747767</v>
          </cell>
          <cell r="W116">
            <v>12772.04</v>
          </cell>
          <cell r="X116">
            <v>0.465788395067307</v>
          </cell>
          <cell r="Y116">
            <v>0.707765466304772</v>
          </cell>
          <cell r="Z116">
            <v>0.141553093260954</v>
          </cell>
          <cell r="AA116">
            <v>51.579396841999</v>
          </cell>
        </row>
        <row r="116">
          <cell r="AF116">
            <v>12</v>
          </cell>
          <cell r="AG116">
            <v>6</v>
          </cell>
          <cell r="AH116">
            <v>68.5083505009172</v>
          </cell>
          <cell r="AI116">
            <v>0.0920034393809114</v>
          </cell>
          <cell r="AJ116">
            <v>0.0460017196904557</v>
          </cell>
          <cell r="AK116">
            <v>21.2595617575894</v>
          </cell>
        </row>
        <row r="116">
          <cell r="AN116">
            <v>1</v>
          </cell>
          <cell r="AO116">
            <v>600</v>
          </cell>
        </row>
        <row r="116">
          <cell r="AQ116">
            <v>86.76</v>
          </cell>
          <cell r="AR116" t="str">
            <v>B</v>
          </cell>
          <cell r="AS116">
            <v>300</v>
          </cell>
          <cell r="AT116" t="str">
            <v>较好</v>
          </cell>
        </row>
        <row r="116">
          <cell r="AV116">
            <v>8.25901209546861</v>
          </cell>
          <cell r="AW116">
            <v>211.002353694707</v>
          </cell>
          <cell r="AX116">
            <v>29.603710532082</v>
          </cell>
        </row>
        <row r="116">
          <cell r="AZ116">
            <v>1937.42573154298</v>
          </cell>
        </row>
        <row r="117">
          <cell r="B117" t="str">
            <v>勐海县</v>
          </cell>
          <cell r="C117" t="str">
            <v>贫困</v>
          </cell>
          <cell r="D117">
            <v>2017</v>
          </cell>
        </row>
        <row r="117">
          <cell r="F117" t="str">
            <v>是</v>
          </cell>
          <cell r="G117">
            <v>27682</v>
          </cell>
          <cell r="H117">
            <v>19377.4</v>
          </cell>
          <cell r="I117">
            <v>0</v>
          </cell>
          <cell r="J117">
            <v>19377.4</v>
          </cell>
          <cell r="K117">
            <v>0</v>
          </cell>
          <cell r="L117">
            <v>0</v>
          </cell>
          <cell r="M117">
            <v>0</v>
          </cell>
          <cell r="N117">
            <v>3510</v>
          </cell>
          <cell r="O117">
            <v>459</v>
          </cell>
          <cell r="P117">
            <v>0</v>
          </cell>
        </row>
        <row r="117">
          <cell r="U117">
            <v>50</v>
          </cell>
          <cell r="V117">
            <v>1352.16165928162</v>
          </cell>
          <cell r="W117">
            <v>14604.86</v>
          </cell>
          <cell r="X117">
            <v>0.170030111247019</v>
          </cell>
          <cell r="Y117">
            <v>0.530357923001701</v>
          </cell>
          <cell r="Z117">
            <v>0.26517896150085</v>
          </cell>
          <cell r="AA117">
            <v>96.6264358786314</v>
          </cell>
          <cell r="AB117">
            <v>131.1</v>
          </cell>
          <cell r="AC117">
            <v>9.21054778672127</v>
          </cell>
        </row>
        <row r="117">
          <cell r="AF117">
            <v>17</v>
          </cell>
          <cell r="AG117">
            <v>17</v>
          </cell>
          <cell r="AH117">
            <v>194.106993085932</v>
          </cell>
          <cell r="AI117">
            <v>1</v>
          </cell>
          <cell r="AJ117">
            <v>1</v>
          </cell>
          <cell r="AK117">
            <v>462.147108861242</v>
          </cell>
        </row>
        <row r="117">
          <cell r="AN117">
            <v>1</v>
          </cell>
          <cell r="AO117">
            <v>600</v>
          </cell>
        </row>
        <row r="117">
          <cell r="AQ117">
            <v>68.11</v>
          </cell>
          <cell r="AR117" t="str">
            <v>C</v>
          </cell>
        </row>
        <row r="117">
          <cell r="AT117" t="str">
            <v>好</v>
          </cell>
          <cell r="AU117">
            <v>800</v>
          </cell>
          <cell r="AV117">
            <v>15.1555414089618</v>
          </cell>
          <cell r="AW117">
            <v>387.195813717609</v>
          </cell>
          <cell r="AX117">
            <v>86.9264336184901</v>
          </cell>
        </row>
        <row r="117">
          <cell r="AZ117">
            <v>3901.44855861175</v>
          </cell>
        </row>
        <row r="118">
          <cell r="B118" t="str">
            <v>勐腊县</v>
          </cell>
          <cell r="C118" t="str">
            <v>贫困</v>
          </cell>
          <cell r="D118">
            <v>2018</v>
          </cell>
        </row>
        <row r="118">
          <cell r="F118" t="str">
            <v>是</v>
          </cell>
          <cell r="G118">
            <v>25322</v>
          </cell>
          <cell r="H118">
            <v>20257.6</v>
          </cell>
          <cell r="I118">
            <v>0</v>
          </cell>
          <cell r="J118">
            <v>0</v>
          </cell>
          <cell r="K118">
            <v>20257.6</v>
          </cell>
          <cell r="L118">
            <v>0</v>
          </cell>
          <cell r="M118">
            <v>0</v>
          </cell>
          <cell r="N118">
            <v>2975</v>
          </cell>
          <cell r="O118">
            <v>121</v>
          </cell>
          <cell r="P118">
            <v>0</v>
          </cell>
        </row>
        <row r="118">
          <cell r="U118">
            <v>539</v>
          </cell>
          <cell r="V118">
            <v>1372.01785885987</v>
          </cell>
          <cell r="W118">
            <v>13289.08</v>
          </cell>
          <cell r="X118">
            <v>0.382354744699872</v>
          </cell>
          <cell r="Y118">
            <v>1.08194922107723</v>
          </cell>
          <cell r="Z118">
            <v>0.540974610538614</v>
          </cell>
          <cell r="AA118">
            <v>197.121401416339</v>
          </cell>
          <cell r="AB118">
            <v>1053.1</v>
          </cell>
          <cell r="AC118">
            <v>73.986482640703</v>
          </cell>
        </row>
        <row r="118">
          <cell r="AF118">
            <v>21</v>
          </cell>
          <cell r="AG118">
            <v>21</v>
          </cell>
          <cell r="AH118">
            <v>239.77922675321</v>
          </cell>
          <cell r="AI118">
            <v>1</v>
          </cell>
          <cell r="AJ118">
            <v>1</v>
          </cell>
          <cell r="AK118">
            <v>462.147108861242</v>
          </cell>
        </row>
        <row r="118">
          <cell r="AN118">
            <v>1</v>
          </cell>
          <cell r="AO118">
            <v>600</v>
          </cell>
        </row>
        <row r="118">
          <cell r="AQ118">
            <v>75.11</v>
          </cell>
          <cell r="AR118" t="str">
            <v>C</v>
          </cell>
        </row>
        <row r="118">
          <cell r="AT118" t="str">
            <v>较好</v>
          </cell>
        </row>
        <row r="118">
          <cell r="AV118">
            <v>6.10142574139247</v>
          </cell>
          <cell r="AW118">
            <v>155.880046844058</v>
          </cell>
          <cell r="AX118">
            <v>2188.14574494634</v>
          </cell>
        </row>
        <row r="118">
          <cell r="AZ118">
            <v>3100.93212537543</v>
          </cell>
        </row>
        <row r="119">
          <cell r="B119" t="str">
            <v>楚雄州合计</v>
          </cell>
          <cell r="C119">
            <v>1</v>
          </cell>
        </row>
        <row r="119">
          <cell r="G119">
            <v>310681</v>
          </cell>
          <cell r="H119">
            <v>239406.8</v>
          </cell>
          <cell r="I119">
            <v>46182.6</v>
          </cell>
          <cell r="J119">
            <v>23061.5</v>
          </cell>
          <cell r="K119">
            <v>84206.4</v>
          </cell>
          <cell r="L119">
            <v>85956.3</v>
          </cell>
          <cell r="M119">
            <v>0</v>
          </cell>
          <cell r="N119">
            <v>43685</v>
          </cell>
          <cell r="O119">
            <v>47828</v>
          </cell>
          <cell r="P119">
            <v>5380.2</v>
          </cell>
          <cell r="Q119">
            <v>8967</v>
          </cell>
          <cell r="R119">
            <v>0</v>
          </cell>
          <cell r="S119">
            <v>0</v>
          </cell>
          <cell r="T119">
            <v>0</v>
          </cell>
          <cell r="U119">
            <v>5701</v>
          </cell>
          <cell r="V119">
            <v>19165.7020779043</v>
          </cell>
        </row>
        <row r="119">
          <cell r="X119">
            <v>4.76025734950024</v>
          </cell>
          <cell r="Y119">
            <v>18.0488257247838</v>
          </cell>
          <cell r="Z119">
            <v>11.1234004957705</v>
          </cell>
          <cell r="AA119">
            <v>4053.16673190707</v>
          </cell>
          <cell r="AB119">
            <v>36847.912</v>
          </cell>
          <cell r="AC119">
            <v>2588.78302301221</v>
          </cell>
          <cell r="AD119">
            <v>1</v>
          </cell>
          <cell r="AE119">
            <v>0</v>
          </cell>
          <cell r="AF119">
            <v>565</v>
          </cell>
          <cell r="AG119">
            <v>442.5</v>
          </cell>
          <cell r="AH119">
            <v>5052.49084944264</v>
          </cell>
          <cell r="AI119">
            <v>10</v>
          </cell>
          <cell r="AJ119">
            <v>8.5</v>
          </cell>
          <cell r="AK119">
            <v>3928.25042532056</v>
          </cell>
          <cell r="AL119">
            <v>0</v>
          </cell>
          <cell r="AM119">
            <v>0</v>
          </cell>
          <cell r="AN119">
            <v>11</v>
          </cell>
          <cell r="AO119">
            <v>6600</v>
          </cell>
          <cell r="AP119">
            <v>5798.5935164296</v>
          </cell>
          <cell r="AQ119">
            <v>801.89</v>
          </cell>
          <cell r="AR119">
            <v>0</v>
          </cell>
          <cell r="AS119">
            <v>3300</v>
          </cell>
        </row>
        <row r="119">
          <cell r="AU119">
            <v>4300</v>
          </cell>
          <cell r="AV119">
            <v>141.427376548477</v>
          </cell>
          <cell r="AW119">
            <v>3613.20566959445</v>
          </cell>
          <cell r="AX119">
            <v>10329.433457779</v>
          </cell>
          <cell r="AY119">
            <v>0</v>
          </cell>
          <cell r="AZ119">
            <v>58400.1922936108</v>
          </cell>
        </row>
        <row r="120">
          <cell r="B120" t="str">
            <v>楚雄州本级</v>
          </cell>
          <cell r="C120">
            <v>2</v>
          </cell>
        </row>
        <row r="120"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</row>
        <row r="120">
          <cell r="P120">
            <v>0</v>
          </cell>
        </row>
        <row r="120">
          <cell r="V120">
            <v>0</v>
          </cell>
        </row>
        <row r="120">
          <cell r="AG120">
            <v>0</v>
          </cell>
          <cell r="AH120">
            <v>0</v>
          </cell>
        </row>
        <row r="120">
          <cell r="AJ120">
            <v>0</v>
          </cell>
          <cell r="AK120">
            <v>0</v>
          </cell>
        </row>
        <row r="120">
          <cell r="AW120">
            <v>0</v>
          </cell>
        </row>
        <row r="120">
          <cell r="AZ120">
            <v>0</v>
          </cell>
        </row>
        <row r="121">
          <cell r="B121" t="str">
            <v>县级小计</v>
          </cell>
          <cell r="C121">
            <v>3</v>
          </cell>
        </row>
        <row r="121">
          <cell r="G121">
            <v>310681</v>
          </cell>
          <cell r="H121">
            <v>239406.8</v>
          </cell>
          <cell r="I121">
            <v>46182.6</v>
          </cell>
          <cell r="J121">
            <v>23061.5</v>
          </cell>
          <cell r="K121">
            <v>84206.4</v>
          </cell>
          <cell r="L121">
            <v>85956.3</v>
          </cell>
          <cell r="M121">
            <v>0</v>
          </cell>
          <cell r="N121">
            <v>43685</v>
          </cell>
          <cell r="O121">
            <v>47828</v>
          </cell>
          <cell r="P121">
            <v>5380.2</v>
          </cell>
          <cell r="Q121">
            <v>8967</v>
          </cell>
          <cell r="R121">
            <v>0</v>
          </cell>
          <cell r="S121">
            <v>0</v>
          </cell>
          <cell r="T121">
            <v>0</v>
          </cell>
          <cell r="U121">
            <v>5701</v>
          </cell>
          <cell r="V121">
            <v>19165.7020779043</v>
          </cell>
        </row>
        <row r="121">
          <cell r="X121">
            <v>4.76025734950024</v>
          </cell>
          <cell r="Y121">
            <v>18.0488257247838</v>
          </cell>
          <cell r="Z121">
            <v>11.1234004957705</v>
          </cell>
          <cell r="AA121">
            <v>4053.16673190707</v>
          </cell>
          <cell r="AB121">
            <v>36847.912</v>
          </cell>
          <cell r="AC121">
            <v>2588.78302301221</v>
          </cell>
          <cell r="AD121">
            <v>1</v>
          </cell>
          <cell r="AE121">
            <v>0</v>
          </cell>
          <cell r="AF121">
            <v>565</v>
          </cell>
          <cell r="AG121">
            <v>442.5</v>
          </cell>
          <cell r="AH121">
            <v>5052.49084944264</v>
          </cell>
          <cell r="AI121">
            <v>10</v>
          </cell>
          <cell r="AJ121">
            <v>8.5</v>
          </cell>
          <cell r="AK121">
            <v>3928.25042532056</v>
          </cell>
          <cell r="AL121">
            <v>0</v>
          </cell>
          <cell r="AM121">
            <v>0</v>
          </cell>
          <cell r="AN121">
            <v>11</v>
          </cell>
          <cell r="AO121">
            <v>6600</v>
          </cell>
          <cell r="AP121">
            <v>5798.5935164296</v>
          </cell>
          <cell r="AQ121">
            <v>801.89</v>
          </cell>
          <cell r="AR121">
            <v>0</v>
          </cell>
          <cell r="AS121">
            <v>3300</v>
          </cell>
        </row>
        <row r="121">
          <cell r="AU121">
            <v>4300</v>
          </cell>
          <cell r="AV121">
            <v>141.427376548477</v>
          </cell>
          <cell r="AW121">
            <v>3613.20566959445</v>
          </cell>
          <cell r="AX121">
            <v>10329.433457779</v>
          </cell>
          <cell r="AY121">
            <v>0</v>
          </cell>
          <cell r="AZ121">
            <v>58400.1922936108</v>
          </cell>
        </row>
        <row r="122">
          <cell r="B122" t="str">
            <v>楚雄市</v>
          </cell>
          <cell r="C122" t="str">
            <v>非贫困县</v>
          </cell>
        </row>
        <row r="122">
          <cell r="G122">
            <v>33951</v>
          </cell>
          <cell r="H122">
            <v>20370.6</v>
          </cell>
          <cell r="I122">
            <v>20370.6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4811</v>
          </cell>
          <cell r="O122">
            <v>1850</v>
          </cell>
          <cell r="P122">
            <v>0</v>
          </cell>
        </row>
        <row r="122">
          <cell r="U122">
            <v>913</v>
          </cell>
          <cell r="V122">
            <v>1877.7754554768</v>
          </cell>
          <cell r="W122">
            <v>13094.16</v>
          </cell>
          <cell r="X122">
            <v>0.413808572507431</v>
          </cell>
          <cell r="Y122">
            <v>1.6040047887533</v>
          </cell>
          <cell r="Z122">
            <v>0.320800957750661</v>
          </cell>
          <cell r="AA122">
            <v>116.894089178332</v>
          </cell>
          <cell r="AB122">
            <v>3023.83</v>
          </cell>
          <cell r="AC122">
            <v>212.44188187583</v>
          </cell>
        </row>
        <row r="122">
          <cell r="AF122">
            <v>45</v>
          </cell>
          <cell r="AG122">
            <v>22.5</v>
          </cell>
          <cell r="AH122">
            <v>256.906314378439</v>
          </cell>
          <cell r="AI122">
            <v>1</v>
          </cell>
          <cell r="AJ122">
            <v>0.5</v>
          </cell>
          <cell r="AK122">
            <v>231.073554430621</v>
          </cell>
        </row>
        <row r="122">
          <cell r="AN122">
            <v>1</v>
          </cell>
          <cell r="AO122">
            <v>600</v>
          </cell>
        </row>
        <row r="122">
          <cell r="AQ122">
            <v>73.04</v>
          </cell>
          <cell r="AR122" t="str">
            <v>C</v>
          </cell>
        </row>
        <row r="122">
          <cell r="AT122" t="str">
            <v>较好</v>
          </cell>
        </row>
        <row r="122">
          <cell r="AV122">
            <v>14.0312504343245</v>
          </cell>
          <cell r="AW122">
            <v>358.472276429615</v>
          </cell>
          <cell r="AX122">
            <v>37.9216185851958</v>
          </cell>
        </row>
        <row r="122">
          <cell r="AZ122">
            <v>3653.56357176964</v>
          </cell>
        </row>
        <row r="123">
          <cell r="B123" t="str">
            <v>双柏县</v>
          </cell>
          <cell r="C123" t="str">
            <v>贫困</v>
          </cell>
          <cell r="D123">
            <v>2018</v>
          </cell>
        </row>
        <row r="123">
          <cell r="G123">
            <v>22402</v>
          </cell>
          <cell r="H123">
            <v>17921.6</v>
          </cell>
          <cell r="I123">
            <v>0</v>
          </cell>
          <cell r="J123">
            <v>0</v>
          </cell>
          <cell r="K123">
            <v>17921.6</v>
          </cell>
          <cell r="L123">
            <v>0</v>
          </cell>
          <cell r="M123">
            <v>0</v>
          </cell>
          <cell r="N123">
            <v>4048</v>
          </cell>
          <cell r="O123">
            <v>5801</v>
          </cell>
          <cell r="P123">
            <v>900.6</v>
          </cell>
          <cell r="Q123">
            <v>1501</v>
          </cell>
        </row>
        <row r="123">
          <cell r="U123">
            <v>467</v>
          </cell>
          <cell r="V123">
            <v>1729.41690498026</v>
          </cell>
          <cell r="W123">
            <v>11951.8</v>
          </cell>
          <cell r="X123">
            <v>0.598148787643093</v>
          </cell>
          <cell r="Y123">
            <v>1.58210354331598</v>
          </cell>
          <cell r="Z123">
            <v>0.791051771657991</v>
          </cell>
          <cell r="AA123">
            <v>288.245013322988</v>
          </cell>
          <cell r="AB123">
            <v>2246</v>
          </cell>
          <cell r="AC123">
            <v>157.794739351457</v>
          </cell>
        </row>
        <row r="123">
          <cell r="AF123">
            <v>69</v>
          </cell>
          <cell r="AG123">
            <v>69</v>
          </cell>
          <cell r="AH123">
            <v>787.846030760547</v>
          </cell>
          <cell r="AI123">
            <v>1</v>
          </cell>
          <cell r="AJ123">
            <v>1</v>
          </cell>
          <cell r="AK123">
            <v>462.147108861242</v>
          </cell>
        </row>
        <row r="123">
          <cell r="AN123">
            <v>1</v>
          </cell>
          <cell r="AO123">
            <v>600</v>
          </cell>
        </row>
        <row r="123">
          <cell r="AQ123">
            <v>80.05</v>
          </cell>
          <cell r="AR123" t="str">
            <v>B</v>
          </cell>
          <cell r="AS123">
            <v>600</v>
          </cell>
          <cell r="AT123" t="str">
            <v>好</v>
          </cell>
          <cell r="AU123">
            <v>800</v>
          </cell>
          <cell r="AV123">
            <v>9.73033049934739</v>
          </cell>
          <cell r="AW123">
            <v>248.591794497572</v>
          </cell>
          <cell r="AX123">
            <v>0.570056607453531</v>
          </cell>
        </row>
        <row r="123">
          <cell r="AZ123">
            <v>5674.04159177406</v>
          </cell>
        </row>
        <row r="124">
          <cell r="B124" t="str">
            <v>牟定县</v>
          </cell>
          <cell r="C124" t="str">
            <v>贫困</v>
          </cell>
          <cell r="D124">
            <v>2017</v>
          </cell>
        </row>
        <row r="124">
          <cell r="G124">
            <v>10255</v>
          </cell>
          <cell r="H124">
            <v>7178.5</v>
          </cell>
          <cell r="I124">
            <v>0</v>
          </cell>
          <cell r="J124">
            <v>7178.5</v>
          </cell>
          <cell r="K124">
            <v>0</v>
          </cell>
          <cell r="L124">
            <v>0</v>
          </cell>
          <cell r="M124">
            <v>0</v>
          </cell>
          <cell r="N124">
            <v>2817</v>
          </cell>
          <cell r="O124">
            <v>2106</v>
          </cell>
          <cell r="P124">
            <v>544.8</v>
          </cell>
          <cell r="Q124">
            <v>908</v>
          </cell>
        </row>
        <row r="124">
          <cell r="U124">
            <v>140</v>
          </cell>
          <cell r="V124">
            <v>991.845770892845</v>
          </cell>
          <cell r="W124">
            <v>14118.75</v>
          </cell>
          <cell r="X124">
            <v>0.248472652984822</v>
          </cell>
          <cell r="Y124">
            <v>0.324803451981759</v>
          </cell>
          <cell r="Z124">
            <v>0.16240172599088</v>
          </cell>
          <cell r="AA124">
            <v>59.1762629818827</v>
          </cell>
          <cell r="AB124">
            <v>1395.72</v>
          </cell>
          <cell r="AC124">
            <v>98.0575572607369</v>
          </cell>
        </row>
        <row r="124">
          <cell r="AF124">
            <v>58</v>
          </cell>
          <cell r="AG124">
            <v>58</v>
          </cell>
          <cell r="AH124">
            <v>662.247388175533</v>
          </cell>
          <cell r="AI124">
            <v>1</v>
          </cell>
          <cell r="AJ124">
            <v>1</v>
          </cell>
          <cell r="AK124">
            <v>462.147108861242</v>
          </cell>
        </row>
        <row r="124">
          <cell r="AN124">
            <v>1</v>
          </cell>
          <cell r="AO124">
            <v>600</v>
          </cell>
        </row>
        <row r="124">
          <cell r="AQ124">
            <v>80.02</v>
          </cell>
          <cell r="AR124" t="str">
            <v>B</v>
          </cell>
          <cell r="AS124">
            <v>600</v>
          </cell>
          <cell r="AT124" t="str">
            <v>好</v>
          </cell>
          <cell r="AU124">
            <v>800</v>
          </cell>
          <cell r="AV124">
            <v>14.9668075618715</v>
          </cell>
          <cell r="AW124">
            <v>382.374015965338</v>
          </cell>
          <cell r="AX124">
            <v>7.70873393783838</v>
          </cell>
        </row>
        <row r="124">
          <cell r="AZ124">
            <v>4655.84810413758</v>
          </cell>
        </row>
        <row r="125">
          <cell r="B125" t="str">
            <v>南华县</v>
          </cell>
          <cell r="C125" t="str">
            <v>贫困</v>
          </cell>
          <cell r="D125">
            <v>2018</v>
          </cell>
        </row>
        <row r="125">
          <cell r="G125">
            <v>25551</v>
          </cell>
          <cell r="H125">
            <v>20440.8</v>
          </cell>
          <cell r="I125">
            <v>0</v>
          </cell>
          <cell r="J125">
            <v>0</v>
          </cell>
          <cell r="K125">
            <v>20440.8</v>
          </cell>
          <cell r="L125">
            <v>0</v>
          </cell>
          <cell r="M125">
            <v>0</v>
          </cell>
          <cell r="N125">
            <v>4414</v>
          </cell>
          <cell r="O125">
            <v>5198</v>
          </cell>
          <cell r="P125">
            <v>0</v>
          </cell>
        </row>
        <row r="125">
          <cell r="U125">
            <v>840</v>
          </cell>
          <cell r="V125">
            <v>1772.95505657673</v>
          </cell>
          <cell r="W125">
            <v>12691.84</v>
          </cell>
          <cell r="X125">
            <v>0.478730099305795</v>
          </cell>
          <cell r="Y125">
            <v>1.43451474256982</v>
          </cell>
          <cell r="Z125">
            <v>0.717257371284908</v>
          </cell>
          <cell r="AA125">
            <v>261.355663370432</v>
          </cell>
          <cell r="AB125">
            <v>2153.35</v>
          </cell>
          <cell r="AC125">
            <v>151.285530713472</v>
          </cell>
        </row>
        <row r="125">
          <cell r="AF125">
            <v>45</v>
          </cell>
          <cell r="AG125">
            <v>45</v>
          </cell>
          <cell r="AH125">
            <v>513.812628756879</v>
          </cell>
          <cell r="AI125">
            <v>1</v>
          </cell>
          <cell r="AJ125">
            <v>1</v>
          </cell>
          <cell r="AK125">
            <v>462.147108861242</v>
          </cell>
        </row>
        <row r="125">
          <cell r="AN125">
            <v>1</v>
          </cell>
          <cell r="AO125">
            <v>600</v>
          </cell>
        </row>
        <row r="125">
          <cell r="AQ125">
            <v>84.87</v>
          </cell>
          <cell r="AR125" t="str">
            <v>B</v>
          </cell>
          <cell r="AS125">
            <v>600</v>
          </cell>
          <cell r="AT125" t="str">
            <v>较好</v>
          </cell>
        </row>
        <row r="125">
          <cell r="AV125">
            <v>15.4867591027956</v>
          </cell>
          <cell r="AW125">
            <v>395.657807982348</v>
          </cell>
          <cell r="AX125">
            <v>1926.82153993789</v>
          </cell>
        </row>
        <row r="125">
          <cell r="AZ125">
            <v>4757.21379626111</v>
          </cell>
        </row>
        <row r="126">
          <cell r="B126" t="str">
            <v>姚安县</v>
          </cell>
          <cell r="C126" t="str">
            <v>贫困</v>
          </cell>
          <cell r="D126">
            <v>2017</v>
          </cell>
        </row>
        <row r="126">
          <cell r="G126">
            <v>22690</v>
          </cell>
          <cell r="H126">
            <v>15883</v>
          </cell>
          <cell r="I126">
            <v>0</v>
          </cell>
          <cell r="J126">
            <v>15883</v>
          </cell>
          <cell r="K126">
            <v>0</v>
          </cell>
          <cell r="L126">
            <v>0</v>
          </cell>
          <cell r="M126">
            <v>0</v>
          </cell>
          <cell r="N126">
            <v>2371</v>
          </cell>
          <cell r="O126">
            <v>2771</v>
          </cell>
          <cell r="P126">
            <v>0</v>
          </cell>
        </row>
        <row r="126">
          <cell r="U126">
            <v>676</v>
          </cell>
          <cell r="V126">
            <v>1144.31439993425</v>
          </cell>
          <cell r="W126">
            <v>12165.29</v>
          </cell>
          <cell r="X126">
            <v>0.563698358243156</v>
          </cell>
          <cell r="Y126">
            <v>1.41268445559317</v>
          </cell>
          <cell r="Z126">
            <v>0.706342227796586</v>
          </cell>
          <cell r="AA126">
            <v>257.378381739902</v>
          </cell>
          <cell r="AB126">
            <v>485.5</v>
          </cell>
          <cell r="AC126">
            <v>34.109236845562</v>
          </cell>
        </row>
        <row r="126">
          <cell r="AF126">
            <v>39</v>
          </cell>
          <cell r="AG126">
            <v>39</v>
          </cell>
          <cell r="AH126">
            <v>445.304278255962</v>
          </cell>
          <cell r="AI126">
            <v>1</v>
          </cell>
          <cell r="AJ126">
            <v>1</v>
          </cell>
          <cell r="AK126">
            <v>462.147108861242</v>
          </cell>
        </row>
        <row r="126">
          <cell r="AN126">
            <v>1</v>
          </cell>
          <cell r="AO126">
            <v>600</v>
          </cell>
        </row>
        <row r="126">
          <cell r="AQ126">
            <v>83.57</v>
          </cell>
          <cell r="AR126" t="str">
            <v>B</v>
          </cell>
          <cell r="AS126">
            <v>600</v>
          </cell>
          <cell r="AT126" t="str">
            <v>好</v>
          </cell>
          <cell r="AU126">
            <v>800</v>
          </cell>
          <cell r="AV126">
            <v>14.8686992377214</v>
          </cell>
          <cell r="AW126">
            <v>379.867531282494</v>
          </cell>
          <cell r="AX126">
            <v>2395.63264287497</v>
          </cell>
        </row>
        <row r="126">
          <cell r="AZ126">
            <v>4723.12093691941</v>
          </cell>
        </row>
        <row r="127">
          <cell r="B127" t="str">
            <v>大姚县</v>
          </cell>
          <cell r="C127" t="str">
            <v>贫困</v>
          </cell>
          <cell r="D127">
            <v>2018</v>
          </cell>
        </row>
        <row r="127">
          <cell r="G127">
            <v>36343</v>
          </cell>
          <cell r="H127">
            <v>29074.4</v>
          </cell>
          <cell r="I127">
            <v>0</v>
          </cell>
          <cell r="J127">
            <v>0</v>
          </cell>
          <cell r="K127">
            <v>29074.4</v>
          </cell>
          <cell r="L127">
            <v>0</v>
          </cell>
          <cell r="M127">
            <v>0</v>
          </cell>
          <cell r="N127">
            <v>4585</v>
          </cell>
          <cell r="O127">
            <v>9495</v>
          </cell>
          <cell r="P127">
            <v>706.8</v>
          </cell>
          <cell r="Q127">
            <v>1178</v>
          </cell>
        </row>
        <row r="127">
          <cell r="U127">
            <v>838</v>
          </cell>
          <cell r="V127">
            <v>2211.29496495172</v>
          </cell>
          <cell r="W127">
            <v>12056.38</v>
          </cell>
          <cell r="X127">
            <v>0.58127293441041</v>
          </cell>
          <cell r="Y127">
            <v>2.37903386595493</v>
          </cell>
          <cell r="Z127">
            <v>1.18951693297746</v>
          </cell>
          <cell r="AA127">
            <v>433.438539016695</v>
          </cell>
          <cell r="AB127">
            <v>6605.8</v>
          </cell>
          <cell r="AC127">
            <v>464.09638878355</v>
          </cell>
        </row>
        <row r="127">
          <cell r="AF127">
            <v>55</v>
          </cell>
          <cell r="AG127">
            <v>55</v>
          </cell>
          <cell r="AH127">
            <v>627.993212925074</v>
          </cell>
          <cell r="AI127">
            <v>1</v>
          </cell>
          <cell r="AJ127">
            <v>1</v>
          </cell>
          <cell r="AK127">
            <v>462.147108861242</v>
          </cell>
        </row>
        <row r="127">
          <cell r="AN127">
            <v>1</v>
          </cell>
          <cell r="AO127">
            <v>600</v>
          </cell>
        </row>
        <row r="127">
          <cell r="AQ127">
            <v>74.46</v>
          </cell>
          <cell r="AR127" t="str">
            <v>C</v>
          </cell>
        </row>
        <row r="127">
          <cell r="AT127" t="str">
            <v>较好</v>
          </cell>
        </row>
        <row r="127">
          <cell r="AV127">
            <v>13.6312578832239</v>
          </cell>
          <cell r="AW127">
            <v>348.253212845862</v>
          </cell>
          <cell r="AX127">
            <v>2123.75218367856</v>
          </cell>
        </row>
        <row r="127">
          <cell r="AZ127">
            <v>5147.22342738414</v>
          </cell>
        </row>
        <row r="128">
          <cell r="B128" t="str">
            <v>永仁县</v>
          </cell>
          <cell r="C128" t="str">
            <v>贫困</v>
          </cell>
          <cell r="D128">
            <v>2018</v>
          </cell>
        </row>
        <row r="128">
          <cell r="G128">
            <v>20962</v>
          </cell>
          <cell r="H128">
            <v>16769.6</v>
          </cell>
          <cell r="I128">
            <v>0</v>
          </cell>
          <cell r="J128">
            <v>0</v>
          </cell>
          <cell r="K128">
            <v>16769.6</v>
          </cell>
          <cell r="L128">
            <v>0</v>
          </cell>
          <cell r="M128">
            <v>0</v>
          </cell>
          <cell r="N128">
            <v>3233</v>
          </cell>
          <cell r="O128">
            <v>2322</v>
          </cell>
          <cell r="P128">
            <v>0</v>
          </cell>
        </row>
        <row r="128">
          <cell r="U128">
            <v>528</v>
          </cell>
          <cell r="V128">
            <v>1328.86050270081</v>
          </cell>
          <cell r="W128">
            <v>12154.46</v>
          </cell>
          <cell r="X128">
            <v>0.565445972419002</v>
          </cell>
          <cell r="Y128">
            <v>1.36809653026777</v>
          </cell>
          <cell r="Z128">
            <v>0.684048265133887</v>
          </cell>
          <cell r="AA128">
            <v>249.254863412823</v>
          </cell>
          <cell r="AB128">
            <v>2317.4</v>
          </cell>
          <cell r="AC128">
            <v>162.811010228435</v>
          </cell>
        </row>
        <row r="128">
          <cell r="AF128">
            <v>14</v>
          </cell>
          <cell r="AG128">
            <v>14</v>
          </cell>
          <cell r="AH128">
            <v>159.852817835473</v>
          </cell>
          <cell r="AI128">
            <v>1</v>
          </cell>
          <cell r="AJ128">
            <v>1</v>
          </cell>
          <cell r="AK128">
            <v>462.147108861242</v>
          </cell>
        </row>
        <row r="128">
          <cell r="AN128">
            <v>1</v>
          </cell>
          <cell r="AO128">
            <v>600</v>
          </cell>
        </row>
        <row r="128">
          <cell r="AQ128">
            <v>87.04</v>
          </cell>
          <cell r="AR128" t="str">
            <v>B</v>
          </cell>
          <cell r="AS128">
            <v>600</v>
          </cell>
          <cell r="AT128" t="str">
            <v>好</v>
          </cell>
          <cell r="AU128">
            <v>800</v>
          </cell>
          <cell r="AV128">
            <v>14.7691498649324</v>
          </cell>
          <cell r="AW128">
            <v>377.324230494881</v>
          </cell>
          <cell r="AX128">
            <v>2500</v>
          </cell>
        </row>
        <row r="128">
          <cell r="AZ128">
            <v>4740.25053353367</v>
          </cell>
        </row>
        <row r="129">
          <cell r="B129" t="str">
            <v>元谋县</v>
          </cell>
          <cell r="C129" t="str">
            <v>非贫困县</v>
          </cell>
        </row>
        <row r="129">
          <cell r="G129">
            <v>18733</v>
          </cell>
          <cell r="H129">
            <v>11239.8</v>
          </cell>
          <cell r="I129">
            <v>11239.8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2963</v>
          </cell>
          <cell r="O129">
            <v>3836</v>
          </cell>
          <cell r="P129">
            <v>1265.4</v>
          </cell>
          <cell r="Q129">
            <v>2109</v>
          </cell>
        </row>
        <row r="129">
          <cell r="U129">
            <v>558</v>
          </cell>
          <cell r="V129">
            <v>1397.43707311859</v>
          </cell>
          <cell r="W129">
            <v>12804.2</v>
          </cell>
          <cell r="X129">
            <v>0.460598803941249</v>
          </cell>
          <cell r="Y129">
            <v>0.999315165030934</v>
          </cell>
          <cell r="Z129">
            <v>0.199863033006187</v>
          </cell>
          <cell r="AA129">
            <v>72.826488323129</v>
          </cell>
          <cell r="AB129">
            <v>2019.8</v>
          </cell>
          <cell r="AC129">
            <v>141.902855984894</v>
          </cell>
        </row>
        <row r="129">
          <cell r="AF129">
            <v>165</v>
          </cell>
          <cell r="AG129">
            <v>82.5</v>
          </cell>
          <cell r="AH129">
            <v>941.989819387611</v>
          </cell>
          <cell r="AI129">
            <v>1</v>
          </cell>
          <cell r="AJ129">
            <v>0.5</v>
          </cell>
          <cell r="AK129">
            <v>231.073554430621</v>
          </cell>
        </row>
        <row r="129">
          <cell r="AN129">
            <v>1</v>
          </cell>
          <cell r="AO129">
            <v>600</v>
          </cell>
        </row>
        <row r="129">
          <cell r="AQ129">
            <v>84.88</v>
          </cell>
          <cell r="AR129" t="str">
            <v>B</v>
          </cell>
          <cell r="AS129">
            <v>300</v>
          </cell>
          <cell r="AT129" t="str">
            <v>较好</v>
          </cell>
        </row>
        <row r="129">
          <cell r="AV129">
            <v>15.1203785490466</v>
          </cell>
          <cell r="AW129">
            <v>386.297468235246</v>
          </cell>
          <cell r="AX129">
            <v>42.8285958666814</v>
          </cell>
        </row>
        <row r="129">
          <cell r="AZ129">
            <v>4071.52725948009</v>
          </cell>
        </row>
        <row r="130">
          <cell r="B130" t="str">
            <v>武定县</v>
          </cell>
          <cell r="C130" t="str">
            <v>深度贫困</v>
          </cell>
          <cell r="D130">
            <v>2019</v>
          </cell>
          <cell r="E130" t="str">
            <v>国家</v>
          </cell>
        </row>
        <row r="130">
          <cell r="G130">
            <v>95507</v>
          </cell>
          <cell r="H130">
            <v>85956.3</v>
          </cell>
          <cell r="I130">
            <v>0</v>
          </cell>
          <cell r="J130">
            <v>0</v>
          </cell>
          <cell r="K130">
            <v>0</v>
          </cell>
          <cell r="L130">
            <v>85956.3</v>
          </cell>
          <cell r="M130">
            <v>0</v>
          </cell>
          <cell r="N130">
            <v>11154</v>
          </cell>
          <cell r="O130">
            <v>9638</v>
          </cell>
          <cell r="P130">
            <v>1128.6</v>
          </cell>
          <cell r="Q130">
            <v>1881</v>
          </cell>
        </row>
        <row r="130">
          <cell r="U130">
            <v>19</v>
          </cell>
          <cell r="V130">
            <v>5202.80846226179</v>
          </cell>
          <cell r="W130">
            <v>12053.96</v>
          </cell>
          <cell r="X130">
            <v>0.581663444687931</v>
          </cell>
          <cell r="Y130">
            <v>6.20408046738594</v>
          </cell>
          <cell r="Z130">
            <v>6.20408046738594</v>
          </cell>
          <cell r="AA130">
            <v>2260.65514426496</v>
          </cell>
          <cell r="AB130">
            <v>15445.092</v>
          </cell>
          <cell r="AC130">
            <v>1085.10875618845</v>
          </cell>
          <cell r="AD130">
            <v>1</v>
          </cell>
        </row>
        <row r="130">
          <cell r="AF130">
            <v>40</v>
          </cell>
          <cell r="AG130">
            <v>40</v>
          </cell>
          <cell r="AH130">
            <v>456.722336672781</v>
          </cell>
          <cell r="AI130">
            <v>1</v>
          </cell>
          <cell r="AJ130">
            <v>1</v>
          </cell>
          <cell r="AK130">
            <v>462.147108861242</v>
          </cell>
        </row>
        <row r="130">
          <cell r="AN130">
            <v>2</v>
          </cell>
          <cell r="AO130">
            <v>1200</v>
          </cell>
          <cell r="AP130">
            <v>5798.5935164296</v>
          </cell>
          <cell r="AQ130">
            <v>75.61</v>
          </cell>
          <cell r="AR130" t="str">
            <v>C</v>
          </cell>
        </row>
        <row r="130">
          <cell r="AT130" t="str">
            <v>好</v>
          </cell>
          <cell r="AU130">
            <v>800</v>
          </cell>
          <cell r="AV130">
            <v>14.336058980928</v>
          </cell>
          <cell r="AW130">
            <v>366.259566242992</v>
          </cell>
          <cell r="AX130">
            <v>31.580416911359</v>
          </cell>
        </row>
        <row r="130">
          <cell r="AZ130">
            <v>17632.2948909218</v>
          </cell>
        </row>
        <row r="131">
          <cell r="B131" t="str">
            <v>禄丰市</v>
          </cell>
          <cell r="C131" t="str">
            <v>非贫困县</v>
          </cell>
        </row>
        <row r="131">
          <cell r="G131">
            <v>24287</v>
          </cell>
          <cell r="H131">
            <v>14572.2</v>
          </cell>
          <cell r="I131">
            <v>14572.2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3289</v>
          </cell>
          <cell r="O131">
            <v>4811</v>
          </cell>
          <cell r="P131">
            <v>834</v>
          </cell>
          <cell r="Q131">
            <v>1390</v>
          </cell>
        </row>
        <row r="131">
          <cell r="U131">
            <v>722</v>
          </cell>
          <cell r="V131">
            <v>1508.99348701046</v>
          </cell>
          <cell r="W131">
            <v>13995.15</v>
          </cell>
          <cell r="X131">
            <v>0.268417723357356</v>
          </cell>
          <cell r="Y131">
            <v>0.740188713930244</v>
          </cell>
          <cell r="Z131">
            <v>0.148037742786049</v>
          </cell>
          <cell r="AA131">
            <v>53.9422862959196</v>
          </cell>
          <cell r="AB131">
            <v>1155.42</v>
          </cell>
          <cell r="AC131">
            <v>81.175065779813</v>
          </cell>
        </row>
        <row r="131">
          <cell r="AF131">
            <v>35</v>
          </cell>
          <cell r="AG131">
            <v>17.5</v>
          </cell>
          <cell r="AH131">
            <v>199.816022294342</v>
          </cell>
          <cell r="AI131">
            <v>1</v>
          </cell>
          <cell r="AJ131">
            <v>0.5</v>
          </cell>
          <cell r="AK131">
            <v>231.073554430621</v>
          </cell>
        </row>
        <row r="131">
          <cell r="AN131">
            <v>1</v>
          </cell>
          <cell r="AO131">
            <v>600</v>
          </cell>
        </row>
        <row r="131">
          <cell r="AQ131">
            <v>78.35</v>
          </cell>
          <cell r="AR131" t="str">
            <v>C</v>
          </cell>
        </row>
        <row r="131">
          <cell r="AT131" t="str">
            <v>好</v>
          </cell>
          <cell r="AU131">
            <v>300</v>
          </cell>
          <cell r="AV131">
            <v>14.4866844342857</v>
          </cell>
          <cell r="AW131">
            <v>370.107765618102</v>
          </cell>
          <cell r="AX131">
            <v>1262.61766937901</v>
          </cell>
        </row>
        <row r="131">
          <cell r="AZ131">
            <v>3345.10818142925</v>
          </cell>
        </row>
        <row r="132">
          <cell r="B132" t="str">
            <v>大理州合计</v>
          </cell>
          <cell r="C132">
            <v>1</v>
          </cell>
        </row>
        <row r="132">
          <cell r="G132">
            <v>392543</v>
          </cell>
          <cell r="H132">
            <v>309588.9</v>
          </cell>
          <cell r="I132">
            <v>8682.6</v>
          </cell>
          <cell r="J132">
            <v>106491</v>
          </cell>
          <cell r="K132">
            <v>71460</v>
          </cell>
          <cell r="L132">
            <v>122955.3</v>
          </cell>
          <cell r="M132">
            <v>0</v>
          </cell>
          <cell r="N132">
            <v>40540</v>
          </cell>
          <cell r="O132">
            <v>17911</v>
          </cell>
          <cell r="P132">
            <v>1028.4</v>
          </cell>
          <cell r="Q132">
            <v>1714</v>
          </cell>
          <cell r="R132">
            <v>0</v>
          </cell>
          <cell r="S132">
            <v>0</v>
          </cell>
          <cell r="T132">
            <v>0</v>
          </cell>
          <cell r="U132">
            <v>10066</v>
          </cell>
          <cell r="V132">
            <v>20515.985431617</v>
          </cell>
        </row>
        <row r="132">
          <cell r="X132">
            <v>8.54137311159235</v>
          </cell>
          <cell r="Y132">
            <v>31.6214646802818</v>
          </cell>
          <cell r="Z132">
            <v>26.6439102638849</v>
          </cell>
          <cell r="AA132">
            <v>9708.56086055316</v>
          </cell>
          <cell r="AB132">
            <v>111994.4295</v>
          </cell>
          <cell r="AC132">
            <v>7868.2688387211</v>
          </cell>
          <cell r="AD132">
            <v>1</v>
          </cell>
          <cell r="AE132">
            <v>0</v>
          </cell>
          <cell r="AF132">
            <v>218</v>
          </cell>
          <cell r="AG132">
            <v>214</v>
          </cell>
          <cell r="AH132">
            <v>2443.46450119938</v>
          </cell>
          <cell r="AI132">
            <v>5.80802990905638</v>
          </cell>
          <cell r="AJ132">
            <v>5.5270947501827</v>
          </cell>
          <cell r="AK132">
            <v>2554.33085919909</v>
          </cell>
          <cell r="AL132">
            <v>0</v>
          </cell>
          <cell r="AM132">
            <v>600</v>
          </cell>
          <cell r="AN132">
            <v>24</v>
          </cell>
          <cell r="AO132">
            <v>14400</v>
          </cell>
          <cell r="AP132">
            <v>0</v>
          </cell>
          <cell r="AQ132">
            <v>915.21</v>
          </cell>
          <cell r="AR132">
            <v>0</v>
          </cell>
          <cell r="AS132">
            <v>2100</v>
          </cell>
        </row>
        <row r="132">
          <cell r="AU132">
            <v>5900</v>
          </cell>
          <cell r="AV132">
            <v>153.650623995128</v>
          </cell>
          <cell r="AW132">
            <v>3925.48684211521</v>
          </cell>
          <cell r="AX132">
            <v>13627.934440516</v>
          </cell>
          <cell r="AY132">
            <v>0</v>
          </cell>
          <cell r="AZ132">
            <v>70018.0973334049</v>
          </cell>
        </row>
        <row r="133">
          <cell r="B133" t="str">
            <v>大理州本级</v>
          </cell>
          <cell r="C133">
            <v>2</v>
          </cell>
        </row>
        <row r="133"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</row>
        <row r="133">
          <cell r="P133">
            <v>0</v>
          </cell>
        </row>
        <row r="133">
          <cell r="V133">
            <v>0</v>
          </cell>
        </row>
        <row r="133">
          <cell r="AG133">
            <v>0</v>
          </cell>
          <cell r="AH133">
            <v>0</v>
          </cell>
        </row>
        <row r="133">
          <cell r="AJ133">
            <v>0</v>
          </cell>
          <cell r="AK133">
            <v>0</v>
          </cell>
        </row>
        <row r="133">
          <cell r="AW133">
            <v>0</v>
          </cell>
        </row>
        <row r="133">
          <cell r="AZ133">
            <v>0</v>
          </cell>
        </row>
        <row r="134">
          <cell r="B134" t="str">
            <v>县级小计</v>
          </cell>
          <cell r="C134">
            <v>3</v>
          </cell>
        </row>
        <row r="134">
          <cell r="G134">
            <v>392543</v>
          </cell>
          <cell r="H134">
            <v>309588.9</v>
          </cell>
          <cell r="I134">
            <v>8682.6</v>
          </cell>
          <cell r="J134">
            <v>106491</v>
          </cell>
          <cell r="K134">
            <v>71460</v>
          </cell>
          <cell r="L134">
            <v>122955.3</v>
          </cell>
          <cell r="M134">
            <v>0</v>
          </cell>
          <cell r="N134">
            <v>40540</v>
          </cell>
          <cell r="O134">
            <v>17911</v>
          </cell>
          <cell r="P134">
            <v>1028.4</v>
          </cell>
          <cell r="Q134">
            <v>1714</v>
          </cell>
          <cell r="R134">
            <v>0</v>
          </cell>
          <cell r="S134">
            <v>0</v>
          </cell>
          <cell r="T134">
            <v>0</v>
          </cell>
          <cell r="U134">
            <v>10066</v>
          </cell>
          <cell r="V134">
            <v>20515.985431617</v>
          </cell>
        </row>
        <row r="134">
          <cell r="X134">
            <v>8.54137311159235</v>
          </cell>
          <cell r="Y134">
            <v>31.6214646802818</v>
          </cell>
          <cell r="Z134">
            <v>26.6439102638849</v>
          </cell>
          <cell r="AA134">
            <v>9708.56086055316</v>
          </cell>
          <cell r="AB134">
            <v>111994.4295</v>
          </cell>
          <cell r="AC134">
            <v>7868.2688387211</v>
          </cell>
          <cell r="AD134">
            <v>1</v>
          </cell>
          <cell r="AE134">
            <v>0</v>
          </cell>
          <cell r="AF134">
            <v>218</v>
          </cell>
          <cell r="AG134">
            <v>214</v>
          </cell>
          <cell r="AH134">
            <v>2443.46450119938</v>
          </cell>
          <cell r="AI134">
            <v>5.80802990905638</v>
          </cell>
          <cell r="AJ134">
            <v>5.5270947501827</v>
          </cell>
          <cell r="AK134">
            <v>2554.33085919909</v>
          </cell>
          <cell r="AL134">
            <v>0</v>
          </cell>
          <cell r="AM134">
            <v>600</v>
          </cell>
          <cell r="AN134">
            <v>24</v>
          </cell>
          <cell r="AO134">
            <v>14400</v>
          </cell>
          <cell r="AP134">
            <v>0</v>
          </cell>
          <cell r="AQ134">
            <v>915.21</v>
          </cell>
          <cell r="AR134">
            <v>0</v>
          </cell>
          <cell r="AS134">
            <v>2100</v>
          </cell>
        </row>
        <row r="134">
          <cell r="AU134">
            <v>5900</v>
          </cell>
          <cell r="AV134">
            <v>153.650623995128</v>
          </cell>
          <cell r="AW134">
            <v>3925.48684211521</v>
          </cell>
          <cell r="AX134">
            <v>13627.934440516</v>
          </cell>
          <cell r="AY134">
            <v>0</v>
          </cell>
          <cell r="AZ134">
            <v>70018.0973334049</v>
          </cell>
        </row>
        <row r="135">
          <cell r="B135" t="str">
            <v>大理市</v>
          </cell>
          <cell r="C135" t="str">
            <v>非贫困县</v>
          </cell>
        </row>
        <row r="135">
          <cell r="G135">
            <v>14471</v>
          </cell>
          <cell r="H135">
            <v>8682.6</v>
          </cell>
          <cell r="I135">
            <v>8682.6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891</v>
          </cell>
          <cell r="O135">
            <v>153</v>
          </cell>
          <cell r="P135">
            <v>0</v>
          </cell>
        </row>
        <row r="135">
          <cell r="U135">
            <v>379</v>
          </cell>
          <cell r="V135">
            <v>536.404183245519</v>
          </cell>
          <cell r="W135">
            <v>12252.44</v>
          </cell>
          <cell r="X135">
            <v>0.54963514721592</v>
          </cell>
          <cell r="Y135">
            <v>0.844349513153096</v>
          </cell>
          <cell r="Z135">
            <v>0.168869902630619</v>
          </cell>
          <cell r="AA135">
            <v>61.5331500131693</v>
          </cell>
          <cell r="AB135">
            <v>2585.35</v>
          </cell>
          <cell r="AC135">
            <v>181.636077196032</v>
          </cell>
        </row>
        <row r="135">
          <cell r="AF135">
            <v>8</v>
          </cell>
          <cell r="AG135">
            <v>4</v>
          </cell>
          <cell r="AH135">
            <v>45.6722336672781</v>
          </cell>
          <cell r="AI135">
            <v>0.561870317747352</v>
          </cell>
          <cell r="AJ135">
            <v>0.280935158873676</v>
          </cell>
          <cell r="AK135">
            <v>129.833371450943</v>
          </cell>
        </row>
        <row r="135">
          <cell r="AN135">
            <v>1</v>
          </cell>
          <cell r="AO135">
            <v>600</v>
          </cell>
        </row>
        <row r="135">
          <cell r="AQ135">
            <v>80.54</v>
          </cell>
          <cell r="AR135" t="str">
            <v>B</v>
          </cell>
          <cell r="AS135">
            <v>300</v>
          </cell>
          <cell r="AT135" t="str">
            <v>好</v>
          </cell>
          <cell r="AU135">
            <v>300</v>
          </cell>
          <cell r="AV135">
            <v>5.80450280448745</v>
          </cell>
          <cell r="AW135">
            <v>148.294219649631</v>
          </cell>
          <cell r="AX135">
            <v>2450</v>
          </cell>
        </row>
        <row r="135">
          <cell r="AZ135">
            <v>2303.37323522257</v>
          </cell>
        </row>
        <row r="136">
          <cell r="B136" t="str">
            <v>漾濞县</v>
          </cell>
          <cell r="C136" t="str">
            <v>贫困</v>
          </cell>
          <cell r="D136">
            <v>2018</v>
          </cell>
        </row>
        <row r="136">
          <cell r="G136">
            <v>15569</v>
          </cell>
          <cell r="H136">
            <v>12455.2</v>
          </cell>
          <cell r="I136">
            <v>0</v>
          </cell>
          <cell r="J136">
            <v>0</v>
          </cell>
          <cell r="K136">
            <v>12455.2</v>
          </cell>
          <cell r="L136">
            <v>0</v>
          </cell>
          <cell r="M136">
            <v>0</v>
          </cell>
          <cell r="N136">
            <v>2137</v>
          </cell>
          <cell r="O136">
            <v>1058</v>
          </cell>
          <cell r="P136">
            <v>0</v>
          </cell>
        </row>
        <row r="136">
          <cell r="U136">
            <v>0</v>
          </cell>
          <cell r="V136">
            <v>834.660484550742</v>
          </cell>
          <cell r="W136">
            <v>10305.22</v>
          </cell>
          <cell r="X136">
            <v>0.863853916882631</v>
          </cell>
          <cell r="Y136">
            <v>1.52953974523239</v>
          </cell>
          <cell r="Z136">
            <v>0.764769872616193</v>
          </cell>
          <cell r="AA136">
            <v>278.668362829458</v>
          </cell>
          <cell r="AB136">
            <v>2860.38</v>
          </cell>
          <cell r="AC136">
            <v>200.958555897649</v>
          </cell>
        </row>
        <row r="136">
          <cell r="AF136">
            <v>5</v>
          </cell>
          <cell r="AG136">
            <v>5</v>
          </cell>
          <cell r="AH136">
            <v>57.0902920840976</v>
          </cell>
          <cell r="AI136">
            <v>0.38961038961039</v>
          </cell>
          <cell r="AJ136">
            <v>0.38961038961039</v>
          </cell>
          <cell r="AK136">
            <v>180.057315140744</v>
          </cell>
        </row>
        <row r="136">
          <cell r="AN136">
            <v>2</v>
          </cell>
          <cell r="AO136">
            <v>1200</v>
          </cell>
        </row>
        <row r="136">
          <cell r="AQ136">
            <v>75.26</v>
          </cell>
          <cell r="AR136" t="str">
            <v>C</v>
          </cell>
        </row>
        <row r="136">
          <cell r="AT136" t="str">
            <v>较好</v>
          </cell>
        </row>
        <row r="136">
          <cell r="AV136">
            <v>14.6490614026255</v>
          </cell>
          <cell r="AW136">
            <v>374.256194281175</v>
          </cell>
          <cell r="AX136">
            <v>2507.89350809346</v>
          </cell>
        </row>
        <row r="136">
          <cell r="AZ136">
            <v>3127.69120478387</v>
          </cell>
        </row>
        <row r="137">
          <cell r="B137" t="str">
            <v>祥云县</v>
          </cell>
          <cell r="C137" t="str">
            <v>贫困</v>
          </cell>
          <cell r="D137">
            <v>2017</v>
          </cell>
        </row>
        <row r="137">
          <cell r="G137">
            <v>30588</v>
          </cell>
          <cell r="H137">
            <v>21411.6</v>
          </cell>
          <cell r="I137">
            <v>0</v>
          </cell>
          <cell r="J137">
            <v>21411.6</v>
          </cell>
          <cell r="K137">
            <v>0</v>
          </cell>
          <cell r="L137">
            <v>0</v>
          </cell>
          <cell r="M137">
            <v>0</v>
          </cell>
          <cell r="N137">
            <v>1438</v>
          </cell>
          <cell r="O137">
            <v>820</v>
          </cell>
          <cell r="P137">
            <v>0</v>
          </cell>
        </row>
        <row r="137">
          <cell r="U137">
            <v>701</v>
          </cell>
          <cell r="V137">
            <v>1096.29964024178</v>
          </cell>
          <cell r="W137">
            <v>11053.36</v>
          </cell>
          <cell r="X137">
            <v>0.743128148690822</v>
          </cell>
          <cell r="Y137">
            <v>2.37994220899723</v>
          </cell>
          <cell r="Z137">
            <v>1.18997110449861</v>
          </cell>
          <cell r="AA137">
            <v>433.604030936257</v>
          </cell>
          <cell r="AB137">
            <v>1163.2</v>
          </cell>
          <cell r="AC137">
            <v>81.7216566400777</v>
          </cell>
        </row>
        <row r="137">
          <cell r="AF137">
            <v>8</v>
          </cell>
          <cell r="AG137">
            <v>8</v>
          </cell>
          <cell r="AH137">
            <v>91.3444673345562</v>
          </cell>
          <cell r="AI137">
            <v>0.655942697584072</v>
          </cell>
          <cell r="AJ137">
            <v>0.655942697584072</v>
          </cell>
          <cell r="AK137">
            <v>303.142021267123</v>
          </cell>
          <cell r="AL137" t="str">
            <v>√</v>
          </cell>
          <cell r="AM137">
            <v>100</v>
          </cell>
          <cell r="AN137">
            <v>1</v>
          </cell>
          <cell r="AO137">
            <v>600</v>
          </cell>
        </row>
        <row r="137">
          <cell r="AQ137">
            <v>74.98</v>
          </cell>
          <cell r="AR137" t="str">
            <v>C</v>
          </cell>
        </row>
        <row r="137">
          <cell r="AT137" t="str">
            <v>好</v>
          </cell>
          <cell r="AU137">
            <v>800</v>
          </cell>
          <cell r="AV137">
            <v>14.330413366281</v>
          </cell>
          <cell r="AW137">
            <v>366.115331319396</v>
          </cell>
          <cell r="AX137">
            <v>0</v>
          </cell>
        </row>
        <row r="137">
          <cell r="AZ137">
            <v>3872.22714773919</v>
          </cell>
        </row>
        <row r="138">
          <cell r="B138" t="str">
            <v>宾川县</v>
          </cell>
          <cell r="C138" t="str">
            <v>贫困</v>
          </cell>
          <cell r="D138">
            <v>2017</v>
          </cell>
        </row>
        <row r="138">
          <cell r="G138">
            <v>34586</v>
          </cell>
          <cell r="H138">
            <v>24210.2</v>
          </cell>
          <cell r="I138">
            <v>0</v>
          </cell>
          <cell r="J138">
            <v>24210.2</v>
          </cell>
          <cell r="K138">
            <v>0</v>
          </cell>
          <cell r="L138">
            <v>0</v>
          </cell>
          <cell r="M138">
            <v>0</v>
          </cell>
          <cell r="N138">
            <v>3139</v>
          </cell>
          <cell r="O138">
            <v>1427</v>
          </cell>
          <cell r="P138">
            <v>0</v>
          </cell>
        </row>
        <row r="138">
          <cell r="U138">
            <v>61</v>
          </cell>
          <cell r="V138">
            <v>1407.90423535889</v>
          </cell>
          <cell r="W138">
            <v>10633.58</v>
          </cell>
          <cell r="X138">
            <v>0.810867158731132</v>
          </cell>
          <cell r="Y138">
            <v>3.0589963563132</v>
          </cell>
          <cell r="Z138">
            <v>1.5294981781566</v>
          </cell>
          <cell r="AA138">
            <v>557.321579365407</v>
          </cell>
          <cell r="AB138">
            <v>17233.5</v>
          </cell>
          <cell r="AC138">
            <v>1210.75496020184</v>
          </cell>
        </row>
        <row r="138">
          <cell r="AF138">
            <v>42</v>
          </cell>
          <cell r="AG138">
            <v>42</v>
          </cell>
          <cell r="AH138">
            <v>479.55845350642</v>
          </cell>
          <cell r="AI138">
            <v>0.256480795682997</v>
          </cell>
          <cell r="AJ138">
            <v>0.256480795682997</v>
          </cell>
          <cell r="AK138">
            <v>118.531858203328</v>
          </cell>
        </row>
        <row r="138">
          <cell r="AN138">
            <v>1</v>
          </cell>
          <cell r="AO138">
            <v>600</v>
          </cell>
        </row>
        <row r="138">
          <cell r="AQ138">
            <v>67.65</v>
          </cell>
          <cell r="AR138" t="str">
            <v>C</v>
          </cell>
        </row>
        <row r="138">
          <cell r="AT138" t="str">
            <v>好</v>
          </cell>
          <cell r="AU138">
            <v>800</v>
          </cell>
          <cell r="AV138">
            <v>13.8585901926702</v>
          </cell>
          <cell r="AW138">
            <v>354.061129314508</v>
          </cell>
          <cell r="AX138">
            <v>11.9394470925888</v>
          </cell>
        </row>
        <row r="138">
          <cell r="AZ138">
            <v>5528.13221595039</v>
          </cell>
        </row>
        <row r="139">
          <cell r="B139" t="str">
            <v>弥渡县</v>
          </cell>
          <cell r="C139" t="str">
            <v>贫困</v>
          </cell>
          <cell r="D139">
            <v>2019</v>
          </cell>
          <cell r="E139" t="str">
            <v>省级</v>
          </cell>
        </row>
        <row r="139">
          <cell r="G139">
            <v>63053</v>
          </cell>
          <cell r="H139">
            <v>56747.7</v>
          </cell>
          <cell r="I139">
            <v>0</v>
          </cell>
          <cell r="J139">
            <v>0</v>
          </cell>
          <cell r="K139">
            <v>0</v>
          </cell>
          <cell r="L139">
            <v>56747.7</v>
          </cell>
          <cell r="M139">
            <v>0</v>
          </cell>
          <cell r="N139">
            <v>7716</v>
          </cell>
          <cell r="O139">
            <v>1481</v>
          </cell>
          <cell r="P139">
            <v>0</v>
          </cell>
        </row>
        <row r="139">
          <cell r="U139">
            <v>2557</v>
          </cell>
          <cell r="V139">
            <v>3951.62963608113</v>
          </cell>
          <cell r="W139">
            <v>10601.57</v>
          </cell>
          <cell r="X139">
            <v>0.816032544674699</v>
          </cell>
          <cell r="Y139">
            <v>5.77498071540837</v>
          </cell>
          <cell r="Z139">
            <v>5.77498071540837</v>
          </cell>
          <cell r="AA139">
            <v>2104.29892567458</v>
          </cell>
          <cell r="AB139">
            <v>15802.7195</v>
          </cell>
          <cell r="AC139">
            <v>1110.23419614723</v>
          </cell>
        </row>
        <row r="139">
          <cell r="AF139">
            <v>10</v>
          </cell>
          <cell r="AG139">
            <v>10</v>
          </cell>
          <cell r="AH139">
            <v>114.180584168195</v>
          </cell>
          <cell r="AI139">
            <v>0.167782760951035</v>
          </cell>
          <cell r="AJ139">
            <v>0.167782760951035</v>
          </cell>
          <cell r="AK139">
            <v>77.5403178902778</v>
          </cell>
          <cell r="AL139" t="str">
            <v>√</v>
          </cell>
          <cell r="AM139">
            <v>100</v>
          </cell>
          <cell r="AN139">
            <v>2</v>
          </cell>
          <cell r="AO139">
            <v>1200</v>
          </cell>
        </row>
        <row r="139">
          <cell r="AQ139">
            <v>84.21</v>
          </cell>
          <cell r="AR139" t="str">
            <v>B</v>
          </cell>
          <cell r="AS139">
            <v>600</v>
          </cell>
          <cell r="AT139" t="str">
            <v>较好</v>
          </cell>
        </row>
        <row r="139">
          <cell r="AV139">
            <v>8.69237132661336</v>
          </cell>
          <cell r="AW139">
            <v>222.073873715491</v>
          </cell>
          <cell r="AX139">
            <v>1625</v>
          </cell>
        </row>
        <row r="139">
          <cell r="AZ139">
            <v>9479.95753367691</v>
          </cell>
        </row>
        <row r="140">
          <cell r="B140" t="str">
            <v>南涧县</v>
          </cell>
          <cell r="C140" t="str">
            <v>贫困</v>
          </cell>
          <cell r="D140">
            <v>2018</v>
          </cell>
          <cell r="E140" t="str">
            <v>省级</v>
          </cell>
        </row>
        <row r="140">
          <cell r="G140">
            <v>53447</v>
          </cell>
          <cell r="H140">
            <v>42757.6</v>
          </cell>
          <cell r="I140">
            <v>0</v>
          </cell>
          <cell r="J140">
            <v>0</v>
          </cell>
          <cell r="K140">
            <v>42757.6</v>
          </cell>
          <cell r="L140">
            <v>0</v>
          </cell>
          <cell r="M140">
            <v>0</v>
          </cell>
          <cell r="N140">
            <v>6456</v>
          </cell>
          <cell r="O140">
            <v>1813</v>
          </cell>
          <cell r="P140">
            <v>0</v>
          </cell>
        </row>
        <row r="140">
          <cell r="U140">
            <v>1464</v>
          </cell>
          <cell r="V140">
            <v>3012.91826693226</v>
          </cell>
          <cell r="W140">
            <v>11188.46</v>
          </cell>
          <cell r="X140">
            <v>0.72132734766065</v>
          </cell>
          <cell r="Y140">
            <v>4.32096721069159</v>
          </cell>
          <cell r="Z140">
            <v>4.32096721069159</v>
          </cell>
          <cell r="AA140">
            <v>1574.48260131384</v>
          </cell>
          <cell r="AB140">
            <v>3070.09</v>
          </cell>
          <cell r="AC140">
            <v>215.691919561671</v>
          </cell>
          <cell r="AD140">
            <v>1</v>
          </cell>
        </row>
        <row r="140">
          <cell r="AF140">
            <v>30</v>
          </cell>
          <cell r="AG140">
            <v>30</v>
          </cell>
          <cell r="AH140">
            <v>342.541752504586</v>
          </cell>
          <cell r="AI140">
            <v>0.797042788699818</v>
          </cell>
          <cell r="AJ140">
            <v>0.797042788699818</v>
          </cell>
          <cell r="AK140">
            <v>368.351020436323</v>
          </cell>
          <cell r="AL140" t="str">
            <v>√</v>
          </cell>
          <cell r="AM140">
            <v>100</v>
          </cell>
          <cell r="AN140">
            <v>3</v>
          </cell>
          <cell r="AO140">
            <v>1800</v>
          </cell>
        </row>
        <row r="140">
          <cell r="AQ140">
            <v>69.02</v>
          </cell>
          <cell r="AR140" t="str">
            <v>C</v>
          </cell>
        </row>
        <row r="140">
          <cell r="AT140" t="str">
            <v>较好</v>
          </cell>
        </row>
        <row r="140">
          <cell r="AV140">
            <v>13.1158714727947</v>
          </cell>
          <cell r="AW140">
            <v>335.086051397764</v>
          </cell>
          <cell r="AX140">
            <v>1290.62585408151</v>
          </cell>
        </row>
        <row r="140">
          <cell r="AZ140">
            <v>7749.07161214644</v>
          </cell>
        </row>
        <row r="141">
          <cell r="B141" t="str">
            <v>巍山县</v>
          </cell>
          <cell r="C141" t="str">
            <v>贫困</v>
          </cell>
          <cell r="D141">
            <v>2017</v>
          </cell>
          <cell r="E141" t="str">
            <v>省级</v>
          </cell>
        </row>
        <row r="141">
          <cell r="G141">
            <v>28858</v>
          </cell>
          <cell r="H141">
            <v>20200.6</v>
          </cell>
          <cell r="I141">
            <v>0</v>
          </cell>
          <cell r="J141">
            <v>20200.6</v>
          </cell>
          <cell r="K141">
            <v>0</v>
          </cell>
          <cell r="L141">
            <v>0</v>
          </cell>
          <cell r="M141">
            <v>0</v>
          </cell>
          <cell r="N141">
            <v>2450</v>
          </cell>
          <cell r="O141">
            <v>1314</v>
          </cell>
          <cell r="P141">
            <v>0</v>
          </cell>
        </row>
        <row r="141">
          <cell r="U141">
            <v>901</v>
          </cell>
          <cell r="V141">
            <v>1337.56956801213</v>
          </cell>
          <cell r="W141">
            <v>10232.51</v>
          </cell>
          <cell r="X141">
            <v>0.875586975675405</v>
          </cell>
          <cell r="Y141">
            <v>2.74128770344456</v>
          </cell>
          <cell r="Z141">
            <v>2.74128770344456</v>
          </cell>
          <cell r="AA141">
            <v>998.875849737867</v>
          </cell>
          <cell r="AB141">
            <v>16323.6</v>
          </cell>
          <cell r="AC141">
            <v>1146.82912167295</v>
          </cell>
        </row>
        <row r="141">
          <cell r="AF141">
            <v>24</v>
          </cell>
          <cell r="AG141">
            <v>24</v>
          </cell>
          <cell r="AH141">
            <v>274.033402003669</v>
          </cell>
          <cell r="AI141">
            <v>0.600839817216253</v>
          </cell>
          <cell r="AJ141">
            <v>0.600839817216253</v>
          </cell>
          <cell r="AK141">
            <v>277.676384415209</v>
          </cell>
          <cell r="AL141" t="str">
            <v>√</v>
          </cell>
          <cell r="AM141">
            <v>100</v>
          </cell>
          <cell r="AN141">
            <v>2</v>
          </cell>
          <cell r="AO141">
            <v>1200</v>
          </cell>
        </row>
        <row r="141">
          <cell r="AQ141">
            <v>66.46</v>
          </cell>
          <cell r="AR141" t="str">
            <v>C</v>
          </cell>
        </row>
        <row r="141">
          <cell r="AT141" t="str">
            <v>较好</v>
          </cell>
        </row>
        <row r="141">
          <cell r="AV141">
            <v>13.2274398222544</v>
          </cell>
          <cell r="AW141">
            <v>337.936414620594</v>
          </cell>
          <cell r="AX141">
            <v>15.8992953162434</v>
          </cell>
        </row>
        <row r="141">
          <cell r="AZ141">
            <v>5672.92074046241</v>
          </cell>
        </row>
        <row r="142">
          <cell r="B142" t="str">
            <v>永平县</v>
          </cell>
          <cell r="C142" t="str">
            <v>贫困</v>
          </cell>
          <cell r="D142">
            <v>2018</v>
          </cell>
          <cell r="E142" t="str">
            <v>省级</v>
          </cell>
        </row>
        <row r="142">
          <cell r="G142">
            <v>20309</v>
          </cell>
          <cell r="H142">
            <v>16247.2</v>
          </cell>
          <cell r="I142">
            <v>0</v>
          </cell>
          <cell r="J142">
            <v>0</v>
          </cell>
          <cell r="K142">
            <v>16247.2</v>
          </cell>
          <cell r="L142">
            <v>0</v>
          </cell>
          <cell r="M142">
            <v>0</v>
          </cell>
          <cell r="N142">
            <v>2522</v>
          </cell>
          <cell r="O142">
            <v>1192</v>
          </cell>
          <cell r="P142">
            <v>0</v>
          </cell>
        </row>
        <row r="142">
          <cell r="U142">
            <v>325</v>
          </cell>
          <cell r="V142">
            <v>1105.70001470079</v>
          </cell>
          <cell r="W142">
            <v>11587.61</v>
          </cell>
          <cell r="X142">
            <v>0.656917357052261</v>
          </cell>
          <cell r="Y142">
            <v>1.49980801788602</v>
          </cell>
          <cell r="Z142">
            <v>1.49980801788602</v>
          </cell>
          <cell r="AA142">
            <v>546.503019886275</v>
          </cell>
          <cell r="AB142">
            <v>7447.5</v>
          </cell>
          <cell r="AC142">
            <v>523.230775298296</v>
          </cell>
        </row>
        <row r="142">
          <cell r="AF142">
            <v>7</v>
          </cell>
          <cell r="AG142">
            <v>7</v>
          </cell>
          <cell r="AH142">
            <v>79.9264089177367</v>
          </cell>
          <cell r="AI142">
            <v>0.0303936223218734</v>
          </cell>
          <cell r="AJ142">
            <v>0.0303936223218734</v>
          </cell>
          <cell r="AK142">
            <v>14.0463246838743</v>
          </cell>
          <cell r="AL142" t="str">
            <v>√</v>
          </cell>
          <cell r="AM142">
            <v>100</v>
          </cell>
          <cell r="AN142">
            <v>2</v>
          </cell>
          <cell r="AO142">
            <v>1200</v>
          </cell>
        </row>
        <row r="142">
          <cell r="AQ142">
            <v>79.37</v>
          </cell>
          <cell r="AR142" t="str">
            <v>C</v>
          </cell>
        </row>
        <row r="142">
          <cell r="AT142" t="str">
            <v>好</v>
          </cell>
          <cell r="AU142">
            <v>800</v>
          </cell>
          <cell r="AV142">
            <v>13.0615455609386</v>
          </cell>
          <cell r="AW142">
            <v>333.69812568271</v>
          </cell>
          <cell r="AX142">
            <v>0</v>
          </cell>
        </row>
        <row r="142">
          <cell r="AZ142">
            <v>4703.10466916968</v>
          </cell>
        </row>
        <row r="143">
          <cell r="B143" t="str">
            <v>云龙县</v>
          </cell>
          <cell r="C143" t="str">
            <v>贫困</v>
          </cell>
          <cell r="D143">
            <v>2019</v>
          </cell>
          <cell r="E143" t="str">
            <v>省级</v>
          </cell>
        </row>
        <row r="143">
          <cell r="G143">
            <v>44723</v>
          </cell>
          <cell r="H143">
            <v>40250.7</v>
          </cell>
          <cell r="I143">
            <v>0</v>
          </cell>
          <cell r="J143">
            <v>0</v>
          </cell>
          <cell r="K143">
            <v>0</v>
          </cell>
          <cell r="L143">
            <v>40250.7</v>
          </cell>
          <cell r="M143">
            <v>0</v>
          </cell>
          <cell r="N143">
            <v>6336</v>
          </cell>
          <cell r="O143">
            <v>4637</v>
          </cell>
          <cell r="P143">
            <v>1028.4</v>
          </cell>
          <cell r="Q143">
            <v>1714</v>
          </cell>
        </row>
        <row r="143">
          <cell r="U143">
            <v>1979</v>
          </cell>
          <cell r="V143">
            <v>3263.33604233355</v>
          </cell>
          <cell r="W143">
            <v>10597.82</v>
          </cell>
          <cell r="X143">
            <v>0.816637674236972</v>
          </cell>
          <cell r="Y143">
            <v>4.16967030088656</v>
          </cell>
          <cell r="Z143">
            <v>4.16967030088656</v>
          </cell>
          <cell r="AA143">
            <v>1519.35273327616</v>
          </cell>
          <cell r="AB143">
            <v>12737.44</v>
          </cell>
          <cell r="AC143">
            <v>894.880242566705</v>
          </cell>
        </row>
        <row r="143">
          <cell r="AF143">
            <v>16</v>
          </cell>
          <cell r="AG143">
            <v>16</v>
          </cell>
          <cell r="AH143">
            <v>182.688934669112</v>
          </cell>
          <cell r="AI143">
            <v>0.668117797695262</v>
          </cell>
          <cell r="AJ143">
            <v>0.668117797695262</v>
          </cell>
          <cell r="AK143">
            <v>308.768708583606</v>
          </cell>
        </row>
        <row r="143">
          <cell r="AN143">
            <v>3</v>
          </cell>
          <cell r="AO143">
            <v>1800</v>
          </cell>
        </row>
        <row r="143">
          <cell r="AQ143">
            <v>79.28</v>
          </cell>
          <cell r="AR143" t="str">
            <v>C</v>
          </cell>
        </row>
        <row r="143">
          <cell r="AT143" t="str">
            <v>好</v>
          </cell>
          <cell r="AU143">
            <v>800</v>
          </cell>
          <cell r="AV143">
            <v>14.5916028065074</v>
          </cell>
          <cell r="AW143">
            <v>372.78823432655</v>
          </cell>
          <cell r="AX143">
            <v>0</v>
          </cell>
        </row>
        <row r="143">
          <cell r="AZ143">
            <v>9141.81489575568</v>
          </cell>
        </row>
        <row r="144">
          <cell r="B144" t="str">
            <v>洱源县</v>
          </cell>
          <cell r="C144" t="str">
            <v>贫困</v>
          </cell>
          <cell r="D144">
            <v>2017</v>
          </cell>
          <cell r="E144" t="str">
            <v>省级</v>
          </cell>
        </row>
        <row r="144">
          <cell r="G144">
            <v>28268</v>
          </cell>
          <cell r="H144">
            <v>19787.6</v>
          </cell>
          <cell r="I144">
            <v>0</v>
          </cell>
          <cell r="J144">
            <v>19787.6</v>
          </cell>
          <cell r="K144">
            <v>0</v>
          </cell>
          <cell r="L144">
            <v>0</v>
          </cell>
          <cell r="M144">
            <v>0</v>
          </cell>
          <cell r="N144">
            <v>1632</v>
          </cell>
          <cell r="O144">
            <v>1475</v>
          </cell>
          <cell r="P144">
            <v>0</v>
          </cell>
        </row>
        <row r="144">
          <cell r="U144">
            <v>0</v>
          </cell>
          <cell r="V144">
            <v>928.345392554586</v>
          </cell>
          <cell r="W144">
            <v>12245.32</v>
          </cell>
          <cell r="X144">
            <v>0.550784086544823</v>
          </cell>
          <cell r="Y144">
            <v>1.64684441876902</v>
          </cell>
          <cell r="Z144">
            <v>1.64684441876902</v>
          </cell>
          <cell r="AA144">
            <v>600.080435233761</v>
          </cell>
          <cell r="AB144">
            <v>6727.8</v>
          </cell>
          <cell r="AC144">
            <v>472.667607929087</v>
          </cell>
        </row>
        <row r="144">
          <cell r="AF144">
            <v>8</v>
          </cell>
          <cell r="AG144">
            <v>8</v>
          </cell>
          <cell r="AH144">
            <v>91.3444673345562</v>
          </cell>
          <cell r="AI144">
            <v>0.0768444119795471</v>
          </cell>
          <cell r="AJ144">
            <v>0.0768444119795471</v>
          </cell>
          <cell r="AK144">
            <v>35.5134228284899</v>
          </cell>
        </row>
        <row r="144">
          <cell r="AN144">
            <v>2</v>
          </cell>
          <cell r="AO144">
            <v>1200</v>
          </cell>
        </row>
        <row r="144">
          <cell r="AQ144">
            <v>71.53</v>
          </cell>
          <cell r="AR144" t="str">
            <v>C</v>
          </cell>
        </row>
        <row r="144">
          <cell r="AT144" t="str">
            <v>好</v>
          </cell>
          <cell r="AU144">
            <v>800</v>
          </cell>
          <cell r="AV144">
            <v>14.5532030082881</v>
          </cell>
          <cell r="AW144">
            <v>371.807191108303</v>
          </cell>
          <cell r="AX144">
            <v>1874.6068740517</v>
          </cell>
        </row>
        <row r="144">
          <cell r="AZ144">
            <v>4499.75851698878</v>
          </cell>
        </row>
        <row r="145">
          <cell r="B145" t="str">
            <v>剑川县</v>
          </cell>
          <cell r="C145" t="str">
            <v>贫困</v>
          </cell>
          <cell r="D145">
            <v>2019</v>
          </cell>
          <cell r="E145" t="str">
            <v>省级</v>
          </cell>
        </row>
        <row r="145">
          <cell r="G145">
            <v>28841</v>
          </cell>
          <cell r="H145">
            <v>25956.9</v>
          </cell>
          <cell r="I145">
            <v>0</v>
          </cell>
          <cell r="J145">
            <v>0</v>
          </cell>
          <cell r="K145">
            <v>0</v>
          </cell>
          <cell r="L145">
            <v>25956.9</v>
          </cell>
          <cell r="M145">
            <v>0</v>
          </cell>
          <cell r="N145">
            <v>2702</v>
          </cell>
          <cell r="O145">
            <v>1764</v>
          </cell>
          <cell r="P145">
            <v>0</v>
          </cell>
        </row>
        <row r="145">
          <cell r="U145">
            <v>1139</v>
          </cell>
          <cell r="V145">
            <v>1613.65319186116</v>
          </cell>
          <cell r="W145">
            <v>11691.16</v>
          </cell>
          <cell r="X145">
            <v>0.640207712739349</v>
          </cell>
          <cell r="Y145">
            <v>2.01940718829373</v>
          </cell>
          <cell r="Z145">
            <v>2.01940718829373</v>
          </cell>
          <cell r="AA145">
            <v>735.835596037229</v>
          </cell>
          <cell r="AB145">
            <v>11833</v>
          </cell>
          <cell r="AC145">
            <v>831.338001222523</v>
          </cell>
        </row>
        <row r="145">
          <cell r="AF145">
            <v>17</v>
          </cell>
          <cell r="AG145">
            <v>17</v>
          </cell>
          <cell r="AH145">
            <v>194.106993085932</v>
          </cell>
          <cell r="AI145">
            <v>1</v>
          </cell>
          <cell r="AJ145">
            <v>1</v>
          </cell>
          <cell r="AK145">
            <v>462.147108861242</v>
          </cell>
        </row>
        <row r="145">
          <cell r="AN145">
            <v>3</v>
          </cell>
          <cell r="AO145">
            <v>1800</v>
          </cell>
        </row>
        <row r="145">
          <cell r="AQ145">
            <v>85.44</v>
          </cell>
          <cell r="AR145" t="str">
            <v>B</v>
          </cell>
          <cell r="AS145">
            <v>600</v>
          </cell>
          <cell r="AT145" t="str">
            <v>好</v>
          </cell>
          <cell r="AU145">
            <v>800</v>
          </cell>
          <cell r="AV145">
            <v>13.3455199608699</v>
          </cell>
          <cell r="AW145">
            <v>340.953141910065</v>
          </cell>
          <cell r="AX145">
            <v>1569.43889038062</v>
          </cell>
        </row>
        <row r="145">
          <cell r="AZ145">
            <v>7378.03403297815</v>
          </cell>
        </row>
        <row r="146">
          <cell r="B146" t="str">
            <v>鹤庆县</v>
          </cell>
          <cell r="C146" t="str">
            <v>贫困</v>
          </cell>
          <cell r="D146">
            <v>2017</v>
          </cell>
        </row>
        <row r="146">
          <cell r="G146">
            <v>29830</v>
          </cell>
          <cell r="H146">
            <v>20881</v>
          </cell>
          <cell r="I146">
            <v>0</v>
          </cell>
          <cell r="J146">
            <v>20881</v>
          </cell>
          <cell r="K146">
            <v>0</v>
          </cell>
          <cell r="L146">
            <v>0</v>
          </cell>
          <cell r="M146">
            <v>0</v>
          </cell>
          <cell r="N146">
            <v>3121</v>
          </cell>
          <cell r="O146">
            <v>777</v>
          </cell>
          <cell r="P146">
            <v>0</v>
          </cell>
        </row>
        <row r="146">
          <cell r="U146">
            <v>560</v>
          </cell>
          <cell r="V146">
            <v>1427.56477574444</v>
          </cell>
          <cell r="W146">
            <v>12582.37</v>
          </cell>
          <cell r="X146">
            <v>0.496395041487683</v>
          </cell>
          <cell r="Y146">
            <v>1.63567130120606</v>
          </cell>
          <cell r="Z146">
            <v>0.817835650603032</v>
          </cell>
          <cell r="AA146">
            <v>298.004576249158</v>
          </cell>
          <cell r="AB146">
            <v>14209.85</v>
          </cell>
          <cell r="AC146">
            <v>998.325724387042</v>
          </cell>
        </row>
        <row r="146">
          <cell r="AF146">
            <v>43</v>
          </cell>
          <cell r="AG146">
            <v>43</v>
          </cell>
          <cell r="AH146">
            <v>490.97651192324</v>
          </cell>
          <cell r="AI146">
            <v>0.603104509567777</v>
          </cell>
          <cell r="AJ146">
            <v>0.603104509567777</v>
          </cell>
          <cell r="AK146">
            <v>278.723005437926</v>
          </cell>
          <cell r="AL146" t="str">
            <v>√</v>
          </cell>
          <cell r="AM146">
            <v>100</v>
          </cell>
          <cell r="AN146">
            <v>2</v>
          </cell>
          <cell r="AO146">
            <v>1200</v>
          </cell>
        </row>
        <row r="146">
          <cell r="AQ146">
            <v>81.47</v>
          </cell>
          <cell r="AR146" t="str">
            <v>B</v>
          </cell>
          <cell r="AS146">
            <v>600</v>
          </cell>
          <cell r="AT146" t="str">
            <v>好</v>
          </cell>
          <cell r="AU146">
            <v>800</v>
          </cell>
          <cell r="AV146">
            <v>14.420502270797</v>
          </cell>
          <cell r="AW146">
            <v>368.416934789027</v>
          </cell>
          <cell r="AX146">
            <v>2282.53057149988</v>
          </cell>
        </row>
        <row r="146">
          <cell r="AZ146">
            <v>6562.01152853083</v>
          </cell>
        </row>
        <row r="147">
          <cell r="B147" t="str">
            <v>保山市合计</v>
          </cell>
          <cell r="C147">
            <v>1</v>
          </cell>
        </row>
        <row r="147">
          <cell r="G147">
            <v>351335</v>
          </cell>
          <cell r="H147">
            <v>288578.7</v>
          </cell>
          <cell r="I147">
            <v>27989.4</v>
          </cell>
          <cell r="J147">
            <v>0</v>
          </cell>
          <cell r="K147">
            <v>109024.8</v>
          </cell>
          <cell r="L147">
            <v>151564.5</v>
          </cell>
          <cell r="M147">
            <v>0</v>
          </cell>
          <cell r="N147">
            <v>59014</v>
          </cell>
          <cell r="O147">
            <v>72169</v>
          </cell>
          <cell r="P147">
            <v>10903</v>
          </cell>
          <cell r="Q147">
            <v>12897</v>
          </cell>
          <cell r="R147">
            <v>3956</v>
          </cell>
          <cell r="S147">
            <v>0</v>
          </cell>
          <cell r="T147">
            <v>0</v>
          </cell>
          <cell r="U147">
            <v>9488</v>
          </cell>
          <cell r="V147">
            <v>26128.3152497101</v>
          </cell>
        </row>
        <row r="147">
          <cell r="X147">
            <v>2.6114116139693</v>
          </cell>
          <cell r="Y147">
            <v>22.1362071232625</v>
          </cell>
          <cell r="Z147">
            <v>13.2730137990518</v>
          </cell>
          <cell r="AA147">
            <v>4836.44709034038</v>
          </cell>
          <cell r="AB147">
            <v>36442.12</v>
          </cell>
          <cell r="AC147">
            <v>2560.27374301625</v>
          </cell>
          <cell r="AD147">
            <v>0</v>
          </cell>
          <cell r="AE147">
            <v>0</v>
          </cell>
          <cell r="AF147">
            <v>149</v>
          </cell>
          <cell r="AG147">
            <v>129.5</v>
          </cell>
          <cell r="AH147">
            <v>1478.63856497813</v>
          </cell>
          <cell r="AI147">
            <v>2.29442204698441</v>
          </cell>
          <cell r="AJ147">
            <v>2.02890877337547</v>
          </cell>
          <cell r="AK147">
            <v>937.654323758683</v>
          </cell>
          <cell r="AL147">
            <v>0</v>
          </cell>
          <cell r="AM147">
            <v>0</v>
          </cell>
          <cell r="AN147">
            <v>7</v>
          </cell>
          <cell r="AO147">
            <v>4200</v>
          </cell>
          <cell r="AP147">
            <v>0</v>
          </cell>
          <cell r="AQ147">
            <v>372.31</v>
          </cell>
          <cell r="AR147">
            <v>0</v>
          </cell>
          <cell r="AS147">
            <v>300</v>
          </cell>
        </row>
        <row r="147">
          <cell r="AU147">
            <v>3500</v>
          </cell>
          <cell r="AV147">
            <v>53.0698573631952</v>
          </cell>
          <cell r="AW147">
            <v>1355.83586565037</v>
          </cell>
          <cell r="AX147">
            <v>3979.85377860546</v>
          </cell>
          <cell r="AY147">
            <v>0</v>
          </cell>
          <cell r="AZ147">
            <v>45297.164837454</v>
          </cell>
        </row>
        <row r="148">
          <cell r="B148" t="str">
            <v>保山市本级</v>
          </cell>
          <cell r="C148">
            <v>2</v>
          </cell>
        </row>
        <row r="148"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</row>
        <row r="148">
          <cell r="P148">
            <v>0</v>
          </cell>
        </row>
        <row r="148">
          <cell r="V148">
            <v>0</v>
          </cell>
        </row>
        <row r="148">
          <cell r="AG148">
            <v>0</v>
          </cell>
          <cell r="AH148">
            <v>0</v>
          </cell>
        </row>
        <row r="148">
          <cell r="AJ148">
            <v>0</v>
          </cell>
          <cell r="AK148">
            <v>0</v>
          </cell>
        </row>
        <row r="148">
          <cell r="AW148">
            <v>0</v>
          </cell>
        </row>
        <row r="148">
          <cell r="AZ148">
            <v>0</v>
          </cell>
        </row>
        <row r="149">
          <cell r="B149" t="str">
            <v>县级小计</v>
          </cell>
          <cell r="C149">
            <v>3</v>
          </cell>
        </row>
        <row r="149">
          <cell r="G149">
            <v>351335</v>
          </cell>
          <cell r="H149">
            <v>288578.7</v>
          </cell>
          <cell r="I149">
            <v>27989.4</v>
          </cell>
          <cell r="J149">
            <v>0</v>
          </cell>
          <cell r="K149">
            <v>109024.8</v>
          </cell>
          <cell r="L149">
            <v>151564.5</v>
          </cell>
          <cell r="M149">
            <v>0</v>
          </cell>
          <cell r="N149">
            <v>59014</v>
          </cell>
          <cell r="O149">
            <v>72169</v>
          </cell>
          <cell r="P149">
            <v>10903</v>
          </cell>
          <cell r="Q149">
            <v>12897</v>
          </cell>
          <cell r="R149">
            <v>3956</v>
          </cell>
          <cell r="S149">
            <v>0</v>
          </cell>
          <cell r="T149">
            <v>0</v>
          </cell>
          <cell r="U149">
            <v>9488</v>
          </cell>
          <cell r="V149">
            <v>26128.3152497101</v>
          </cell>
        </row>
        <row r="149">
          <cell r="X149">
            <v>2.6114116139693</v>
          </cell>
          <cell r="Y149">
            <v>22.1362071232625</v>
          </cell>
          <cell r="Z149">
            <v>13.2730137990518</v>
          </cell>
          <cell r="AA149">
            <v>4836.44709034038</v>
          </cell>
          <cell r="AB149">
            <v>36442.12</v>
          </cell>
          <cell r="AC149">
            <v>2560.27374301625</v>
          </cell>
          <cell r="AD149">
            <v>0</v>
          </cell>
          <cell r="AE149">
            <v>0</v>
          </cell>
          <cell r="AF149">
            <v>149</v>
          </cell>
          <cell r="AG149">
            <v>129.5</v>
          </cell>
          <cell r="AH149">
            <v>1478.63856497813</v>
          </cell>
          <cell r="AI149">
            <v>2.29442204698441</v>
          </cell>
          <cell r="AJ149">
            <v>2.02890877337547</v>
          </cell>
          <cell r="AK149">
            <v>937.654323758683</v>
          </cell>
          <cell r="AL149">
            <v>0</v>
          </cell>
          <cell r="AM149">
            <v>0</v>
          </cell>
          <cell r="AN149">
            <v>7</v>
          </cell>
          <cell r="AO149">
            <v>4200</v>
          </cell>
          <cell r="AP149">
            <v>0</v>
          </cell>
          <cell r="AQ149">
            <v>372.31</v>
          </cell>
          <cell r="AR149">
            <v>0</v>
          </cell>
          <cell r="AS149">
            <v>300</v>
          </cell>
        </row>
        <row r="149">
          <cell r="AU149">
            <v>3500</v>
          </cell>
          <cell r="AV149">
            <v>53.0698573631952</v>
          </cell>
          <cell r="AW149">
            <v>1355.83586565037</v>
          </cell>
          <cell r="AX149">
            <v>3979.85377860546</v>
          </cell>
          <cell r="AY149">
            <v>0</v>
          </cell>
          <cell r="AZ149">
            <v>45297.164837454</v>
          </cell>
        </row>
        <row r="150">
          <cell r="B150" t="str">
            <v>隆阳区</v>
          </cell>
          <cell r="C150" t="str">
            <v>贫困</v>
          </cell>
          <cell r="D150">
            <v>2019</v>
          </cell>
        </row>
        <row r="150">
          <cell r="G150">
            <v>86550</v>
          </cell>
          <cell r="H150">
            <v>77895</v>
          </cell>
          <cell r="I150">
            <v>0</v>
          </cell>
          <cell r="J150">
            <v>0</v>
          </cell>
          <cell r="K150">
            <v>0</v>
          </cell>
          <cell r="L150">
            <v>77895</v>
          </cell>
          <cell r="M150">
            <v>0</v>
          </cell>
          <cell r="N150">
            <v>18597</v>
          </cell>
          <cell r="O150">
            <v>18864</v>
          </cell>
          <cell r="P150">
            <v>3751.2</v>
          </cell>
          <cell r="Q150">
            <v>6252</v>
          </cell>
        </row>
        <row r="150">
          <cell r="U150">
            <v>1694</v>
          </cell>
          <cell r="V150">
            <v>7627.58906028399</v>
          </cell>
          <cell r="W150">
            <v>11842.05</v>
          </cell>
          <cell r="X150">
            <v>0.615858912832297</v>
          </cell>
          <cell r="Y150">
            <v>6.47557171075775</v>
          </cell>
          <cell r="Z150">
            <v>3.23778585537888</v>
          </cell>
          <cell r="AA150">
            <v>1179.79083096494</v>
          </cell>
          <cell r="AB150">
            <v>4215.23</v>
          </cell>
          <cell r="AC150">
            <v>296.144754744631</v>
          </cell>
        </row>
        <row r="150">
          <cell r="AF150">
            <v>22</v>
          </cell>
          <cell r="AG150">
            <v>22</v>
          </cell>
          <cell r="AH150">
            <v>251.19728517003</v>
          </cell>
          <cell r="AI150">
            <v>0.471477766132655</v>
          </cell>
          <cell r="AJ150">
            <v>0.471477766132655</v>
          </cell>
          <cell r="AK150">
            <v>217.892086510564</v>
          </cell>
        </row>
        <row r="150">
          <cell r="AN150">
            <v>1</v>
          </cell>
          <cell r="AO150">
            <v>600</v>
          </cell>
        </row>
        <row r="150">
          <cell r="AQ150">
            <v>67.63</v>
          </cell>
          <cell r="AR150" t="str">
            <v>C</v>
          </cell>
        </row>
        <row r="150">
          <cell r="AT150" t="str">
            <v>好</v>
          </cell>
          <cell r="AU150">
            <v>800</v>
          </cell>
          <cell r="AV150">
            <v>8.52992946763667</v>
          </cell>
          <cell r="AW150">
            <v>217.923787217684</v>
          </cell>
          <cell r="AX150">
            <v>0</v>
          </cell>
        </row>
        <row r="150">
          <cell r="AZ150">
            <v>11190.5378048918</v>
          </cell>
        </row>
        <row r="151">
          <cell r="B151" t="str">
            <v>施甸县</v>
          </cell>
          <cell r="C151" t="str">
            <v>贫困</v>
          </cell>
          <cell r="D151">
            <v>2019</v>
          </cell>
          <cell r="E151" t="str">
            <v>省级</v>
          </cell>
        </row>
        <row r="151">
          <cell r="G151">
            <v>81855</v>
          </cell>
          <cell r="H151">
            <v>73669.5</v>
          </cell>
          <cell r="I151">
            <v>0</v>
          </cell>
          <cell r="J151">
            <v>0</v>
          </cell>
          <cell r="K151">
            <v>0</v>
          </cell>
          <cell r="L151">
            <v>73669.5</v>
          </cell>
          <cell r="M151">
            <v>0</v>
          </cell>
          <cell r="N151">
            <v>10064</v>
          </cell>
          <cell r="O151">
            <v>21939</v>
          </cell>
          <cell r="P151">
            <v>6669.4</v>
          </cell>
          <cell r="Q151">
            <v>5841</v>
          </cell>
          <cell r="R151">
            <v>3956</v>
          </cell>
        </row>
        <row r="151">
          <cell r="U151">
            <v>1730</v>
          </cell>
          <cell r="V151">
            <v>6235.02318343407</v>
          </cell>
          <cell r="W151">
            <v>11840.13</v>
          </cell>
          <cell r="X151">
            <v>0.616168739168181</v>
          </cell>
          <cell r="Y151">
            <v>5.66376143356</v>
          </cell>
          <cell r="Z151">
            <v>5.66376143356</v>
          </cell>
          <cell r="AA151">
            <v>2063.77262319129</v>
          </cell>
          <cell r="AB151">
            <v>16451.29</v>
          </cell>
          <cell r="AC151">
            <v>1155.80009685896</v>
          </cell>
        </row>
        <row r="151">
          <cell r="AF151">
            <v>34</v>
          </cell>
          <cell r="AG151">
            <v>34</v>
          </cell>
          <cell r="AH151">
            <v>388.213986171864</v>
          </cell>
          <cell r="AI151">
            <v>0.639549672617646</v>
          </cell>
          <cell r="AJ151">
            <v>0.639549672617646</v>
          </cell>
          <cell r="AK151">
            <v>295.566032173399</v>
          </cell>
        </row>
        <row r="151">
          <cell r="AN151">
            <v>2</v>
          </cell>
          <cell r="AO151">
            <v>1200</v>
          </cell>
        </row>
        <row r="151">
          <cell r="AQ151">
            <v>61.46</v>
          </cell>
          <cell r="AR151" t="str">
            <v>C</v>
          </cell>
        </row>
        <row r="151">
          <cell r="AT151" t="str">
            <v>好</v>
          </cell>
          <cell r="AU151">
            <v>800</v>
          </cell>
          <cell r="AV151">
            <v>8.25350588957511</v>
          </cell>
          <cell r="AW151">
            <v>210.861680404727</v>
          </cell>
          <cell r="AX151">
            <v>11.2448822341821</v>
          </cell>
        </row>
        <row r="151">
          <cell r="AZ151">
            <v>12349.2376022343</v>
          </cell>
        </row>
        <row r="152">
          <cell r="B152" t="str">
            <v>腾冲市</v>
          </cell>
          <cell r="C152" t="str">
            <v>非贫困县</v>
          </cell>
        </row>
        <row r="152">
          <cell r="F152" t="str">
            <v>是</v>
          </cell>
          <cell r="G152">
            <v>46649</v>
          </cell>
          <cell r="H152">
            <v>27989.4</v>
          </cell>
          <cell r="I152">
            <v>27989.4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10751</v>
          </cell>
          <cell r="O152">
            <v>4204</v>
          </cell>
          <cell r="P152">
            <v>0</v>
          </cell>
        </row>
        <row r="152">
          <cell r="U152">
            <v>1680</v>
          </cell>
          <cell r="V152">
            <v>3614.66565688717</v>
          </cell>
          <cell r="W152">
            <v>13402.24</v>
          </cell>
          <cell r="X152">
            <v>0.364094355028708</v>
          </cell>
          <cell r="Y152">
            <v>2.08990159786478</v>
          </cell>
          <cell r="Z152">
            <v>0.417980319572956</v>
          </cell>
          <cell r="AA152">
            <v>152.3044977594</v>
          </cell>
          <cell r="AB152">
            <v>2678.9</v>
          </cell>
          <cell r="AC152">
            <v>188.208516139188</v>
          </cell>
        </row>
        <row r="152">
          <cell r="AF152">
            <v>39</v>
          </cell>
          <cell r="AG152">
            <v>19.5</v>
          </cell>
          <cell r="AH152">
            <v>222.652139127981</v>
          </cell>
          <cell r="AI152">
            <v>0.531026547217884</v>
          </cell>
          <cell r="AJ152">
            <v>0.265513273608942</v>
          </cell>
          <cell r="AK152">
            <v>122.706191762657</v>
          </cell>
        </row>
        <row r="152">
          <cell r="AN152">
            <v>2</v>
          </cell>
          <cell r="AO152">
            <v>1200</v>
          </cell>
        </row>
        <row r="152">
          <cell r="AQ152">
            <v>88.11</v>
          </cell>
          <cell r="AR152" t="str">
            <v>B</v>
          </cell>
          <cell r="AS152">
            <v>300</v>
          </cell>
          <cell r="AT152" t="str">
            <v>好</v>
          </cell>
          <cell r="AU152">
            <v>300</v>
          </cell>
          <cell r="AV152">
            <v>13.4941457897409</v>
          </cell>
          <cell r="AW152">
            <v>344.750254609393</v>
          </cell>
          <cell r="AX152">
            <v>141.649824746623</v>
          </cell>
        </row>
        <row r="152">
          <cell r="AZ152">
            <v>6445.28725628578</v>
          </cell>
        </row>
        <row r="153">
          <cell r="B153" t="str">
            <v>昌宁县</v>
          </cell>
          <cell r="C153" t="str">
            <v>贫困</v>
          </cell>
          <cell r="D153">
            <v>2018</v>
          </cell>
        </row>
        <row r="153">
          <cell r="G153">
            <v>80286</v>
          </cell>
          <cell r="H153">
            <v>64228.8</v>
          </cell>
          <cell r="I153">
            <v>0</v>
          </cell>
          <cell r="J153">
            <v>0</v>
          </cell>
          <cell r="K153">
            <v>64228.8</v>
          </cell>
          <cell r="L153">
            <v>0</v>
          </cell>
          <cell r="M153">
            <v>0</v>
          </cell>
          <cell r="N153">
            <v>9732</v>
          </cell>
          <cell r="O153">
            <v>13532</v>
          </cell>
          <cell r="P153">
            <v>0</v>
          </cell>
        </row>
        <row r="153">
          <cell r="U153">
            <v>2678</v>
          </cell>
          <cell r="V153">
            <v>4646.77805822579</v>
          </cell>
          <cell r="W153">
            <v>12528.94</v>
          </cell>
          <cell r="X153">
            <v>0.505016927490955</v>
          </cell>
          <cell r="Y153">
            <v>4.54606137788808</v>
          </cell>
          <cell r="Z153">
            <v>2.27303068894404</v>
          </cell>
          <cell r="AA153">
            <v>828.251430175047</v>
          </cell>
          <cell r="AB153">
            <v>7722.8</v>
          </cell>
          <cell r="AC153">
            <v>542.572223091465</v>
          </cell>
        </row>
        <row r="153">
          <cell r="AF153">
            <v>27</v>
          </cell>
          <cell r="AG153">
            <v>27</v>
          </cell>
          <cell r="AH153">
            <v>308.287577254127</v>
          </cell>
          <cell r="AI153">
            <v>0.382271597993719</v>
          </cell>
          <cell r="AJ153">
            <v>0.382271597993719</v>
          </cell>
          <cell r="AK153">
            <v>176.665713812564</v>
          </cell>
        </row>
        <row r="153">
          <cell r="AN153">
            <v>1</v>
          </cell>
          <cell r="AO153">
            <v>600</v>
          </cell>
        </row>
        <row r="153">
          <cell r="AQ153">
            <v>77.46</v>
          </cell>
          <cell r="AR153" t="str">
            <v>C</v>
          </cell>
        </row>
        <row r="153">
          <cell r="AT153" t="str">
            <v>好</v>
          </cell>
          <cell r="AU153">
            <v>800</v>
          </cell>
          <cell r="AV153">
            <v>14.3078491973682</v>
          </cell>
          <cell r="AW153">
            <v>365.538858892097</v>
          </cell>
          <cell r="AX153">
            <v>2452.58297978538</v>
          </cell>
        </row>
        <row r="153">
          <cell r="AZ153">
            <v>8268.09386145109</v>
          </cell>
        </row>
        <row r="154">
          <cell r="B154" t="str">
            <v>龙陵县</v>
          </cell>
          <cell r="C154" t="str">
            <v>贫困</v>
          </cell>
          <cell r="D154">
            <v>2018</v>
          </cell>
        </row>
        <row r="154">
          <cell r="F154" t="str">
            <v>是</v>
          </cell>
          <cell r="G154">
            <v>55995</v>
          </cell>
          <cell r="H154">
            <v>44796</v>
          </cell>
          <cell r="I154">
            <v>0</v>
          </cell>
          <cell r="J154">
            <v>0</v>
          </cell>
          <cell r="K154">
            <v>44796</v>
          </cell>
          <cell r="L154">
            <v>0</v>
          </cell>
          <cell r="M154">
            <v>0</v>
          </cell>
          <cell r="N154">
            <v>9870</v>
          </cell>
          <cell r="O154">
            <v>13630</v>
          </cell>
          <cell r="P154">
            <v>482.4</v>
          </cell>
          <cell r="Q154">
            <v>804</v>
          </cell>
        </row>
        <row r="154">
          <cell r="U154">
            <v>1706</v>
          </cell>
          <cell r="V154">
            <v>4004.25929087911</v>
          </cell>
          <cell r="W154">
            <v>12496.37</v>
          </cell>
          <cell r="X154">
            <v>0.510272679449155</v>
          </cell>
          <cell r="Y154">
            <v>3.36091100319186</v>
          </cell>
          <cell r="Z154">
            <v>1.68045550159593</v>
          </cell>
          <cell r="AA154">
            <v>612.327708249706</v>
          </cell>
          <cell r="AB154">
            <v>5373.9</v>
          </cell>
          <cell r="AC154">
            <v>377.548152182009</v>
          </cell>
        </row>
        <row r="154">
          <cell r="AF154">
            <v>27</v>
          </cell>
          <cell r="AG154">
            <v>27</v>
          </cell>
          <cell r="AH154">
            <v>308.287577254127</v>
          </cell>
          <cell r="AI154">
            <v>0.270096463022508</v>
          </cell>
          <cell r="AJ154">
            <v>0.270096463022508</v>
          </cell>
          <cell r="AK154">
            <v>124.8242994995</v>
          </cell>
        </row>
        <row r="154">
          <cell r="AN154">
            <v>1</v>
          </cell>
          <cell r="AO154">
            <v>600</v>
          </cell>
        </row>
        <row r="154">
          <cell r="AQ154">
            <v>77.65</v>
          </cell>
          <cell r="AR154" t="str">
            <v>C</v>
          </cell>
        </row>
        <row r="154">
          <cell r="AT154" t="str">
            <v>好</v>
          </cell>
          <cell r="AU154">
            <v>800</v>
          </cell>
          <cell r="AV154">
            <v>8.48442701887431</v>
          </cell>
          <cell r="AW154">
            <v>216.761284526473</v>
          </cell>
          <cell r="AX154">
            <v>1374.37609183928</v>
          </cell>
        </row>
        <row r="154">
          <cell r="AZ154">
            <v>7044.00831259093</v>
          </cell>
        </row>
        <row r="155">
          <cell r="B155" t="str">
            <v>德宏州合计</v>
          </cell>
          <cell r="C155">
            <v>1</v>
          </cell>
        </row>
        <row r="155">
          <cell r="G155">
            <v>129655</v>
          </cell>
          <cell r="H155">
            <v>101819.8</v>
          </cell>
          <cell r="I155">
            <v>8140.8</v>
          </cell>
          <cell r="J155">
            <v>14385</v>
          </cell>
          <cell r="K155">
            <v>53514.4</v>
          </cell>
          <cell r="L155">
            <v>25779.6</v>
          </cell>
          <cell r="M155">
            <v>0</v>
          </cell>
          <cell r="N155">
            <v>32214</v>
          </cell>
          <cell r="O155">
            <v>17938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3328</v>
          </cell>
          <cell r="V155">
            <v>10935.8514067258</v>
          </cell>
        </row>
        <row r="155">
          <cell r="X155">
            <v>2.98620788701666</v>
          </cell>
          <cell r="Y155">
            <v>10.1321578500634</v>
          </cell>
          <cell r="Z155">
            <v>8.83349975878729</v>
          </cell>
          <cell r="AA155">
            <v>3218.76816017182</v>
          </cell>
          <cell r="AB155">
            <v>9089.7428</v>
          </cell>
          <cell r="AC155">
            <v>638.608012421095</v>
          </cell>
          <cell r="AD155">
            <v>1</v>
          </cell>
          <cell r="AE155">
            <v>0</v>
          </cell>
          <cell r="AF155">
            <v>62</v>
          </cell>
          <cell r="AG155">
            <v>55</v>
          </cell>
          <cell r="AH155">
            <v>627.993212925074</v>
          </cell>
          <cell r="AI155">
            <v>2.94730181961087</v>
          </cell>
          <cell r="AJ155">
            <v>2.80986690593589</v>
          </cell>
          <cell r="AK155">
            <v>1298.57186686316</v>
          </cell>
          <cell r="AL155">
            <v>0</v>
          </cell>
          <cell r="AM155">
            <v>200</v>
          </cell>
          <cell r="AN155">
            <v>8</v>
          </cell>
          <cell r="AO155">
            <v>4800</v>
          </cell>
          <cell r="AP155">
            <v>0</v>
          </cell>
          <cell r="AQ155">
            <v>389.74</v>
          </cell>
          <cell r="AR155">
            <v>0</v>
          </cell>
          <cell r="AS155">
            <v>900</v>
          </cell>
        </row>
        <row r="155">
          <cell r="AU155">
            <v>0</v>
          </cell>
          <cell r="AV155">
            <v>22.2043577496357</v>
          </cell>
          <cell r="AW155">
            <v>567.279923227501</v>
          </cell>
          <cell r="AX155">
            <v>5099.35986540482</v>
          </cell>
          <cell r="AY155">
            <v>0</v>
          </cell>
          <cell r="AZ155">
            <v>23187.0725823344</v>
          </cell>
        </row>
        <row r="156">
          <cell r="B156" t="str">
            <v>德宏州本级</v>
          </cell>
          <cell r="C156">
            <v>2</v>
          </cell>
        </row>
        <row r="156"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</row>
        <row r="156">
          <cell r="P156">
            <v>0</v>
          </cell>
        </row>
        <row r="156">
          <cell r="V156">
            <v>0</v>
          </cell>
        </row>
        <row r="156">
          <cell r="AG156">
            <v>0</v>
          </cell>
          <cell r="AH156">
            <v>0</v>
          </cell>
        </row>
        <row r="156">
          <cell r="AJ156">
            <v>0</v>
          </cell>
          <cell r="AK156">
            <v>0</v>
          </cell>
        </row>
        <row r="156">
          <cell r="AW156">
            <v>0</v>
          </cell>
        </row>
        <row r="156">
          <cell r="AZ156">
            <v>0</v>
          </cell>
        </row>
        <row r="157">
          <cell r="B157" t="str">
            <v>县级小计</v>
          </cell>
          <cell r="C157">
            <v>3</v>
          </cell>
        </row>
        <row r="157">
          <cell r="G157">
            <v>129655</v>
          </cell>
          <cell r="H157">
            <v>101819.8</v>
          </cell>
          <cell r="I157">
            <v>8140.8</v>
          </cell>
          <cell r="J157">
            <v>14385</v>
          </cell>
          <cell r="K157">
            <v>53514.4</v>
          </cell>
          <cell r="L157">
            <v>25779.6</v>
          </cell>
          <cell r="M157">
            <v>0</v>
          </cell>
          <cell r="N157">
            <v>32214</v>
          </cell>
          <cell r="O157">
            <v>17938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3328</v>
          </cell>
          <cell r="V157">
            <v>10935.8514067258</v>
          </cell>
        </row>
        <row r="157">
          <cell r="X157">
            <v>2.98620788701666</v>
          </cell>
          <cell r="Y157">
            <v>10.1321578500634</v>
          </cell>
          <cell r="Z157">
            <v>8.83349975878729</v>
          </cell>
          <cell r="AA157">
            <v>3218.76816017182</v>
          </cell>
          <cell r="AB157">
            <v>9089.7428</v>
          </cell>
          <cell r="AC157">
            <v>638.608012421095</v>
          </cell>
          <cell r="AD157">
            <v>1</v>
          </cell>
          <cell r="AE157">
            <v>0</v>
          </cell>
          <cell r="AF157">
            <v>62</v>
          </cell>
          <cell r="AG157">
            <v>55</v>
          </cell>
          <cell r="AH157">
            <v>627.993212925074</v>
          </cell>
          <cell r="AI157">
            <v>2.94730181961087</v>
          </cell>
          <cell r="AJ157">
            <v>2.80986690593589</v>
          </cell>
          <cell r="AK157">
            <v>1298.57186686316</v>
          </cell>
          <cell r="AL157">
            <v>0</v>
          </cell>
          <cell r="AM157">
            <v>200</v>
          </cell>
          <cell r="AN157">
            <v>8</v>
          </cell>
          <cell r="AO157">
            <v>4800</v>
          </cell>
          <cell r="AP157">
            <v>0</v>
          </cell>
          <cell r="AQ157">
            <v>389.74</v>
          </cell>
          <cell r="AR157">
            <v>0</v>
          </cell>
          <cell r="AS157">
            <v>900</v>
          </cell>
        </row>
        <row r="157">
          <cell r="AU157">
            <v>0</v>
          </cell>
          <cell r="AV157">
            <v>22.2043577496357</v>
          </cell>
          <cell r="AW157">
            <v>567.279923227501</v>
          </cell>
          <cell r="AX157">
            <v>5099.35986540482</v>
          </cell>
          <cell r="AY157">
            <v>0</v>
          </cell>
          <cell r="AZ157">
            <v>23187.0725823344</v>
          </cell>
        </row>
        <row r="158">
          <cell r="B158" t="str">
            <v>芒市</v>
          </cell>
          <cell r="C158" t="str">
            <v>贫困</v>
          </cell>
          <cell r="D158">
            <v>2017</v>
          </cell>
        </row>
        <row r="158">
          <cell r="F158" t="str">
            <v>是</v>
          </cell>
          <cell r="G158">
            <v>20550</v>
          </cell>
          <cell r="H158">
            <v>14385</v>
          </cell>
          <cell r="I158">
            <v>0</v>
          </cell>
          <cell r="J158">
            <v>14385</v>
          </cell>
          <cell r="K158">
            <v>0</v>
          </cell>
          <cell r="L158">
            <v>0</v>
          </cell>
          <cell r="M158">
            <v>0</v>
          </cell>
          <cell r="N158">
            <v>4269</v>
          </cell>
          <cell r="O158">
            <v>4796</v>
          </cell>
          <cell r="P158">
            <v>0</v>
          </cell>
        </row>
        <row r="158">
          <cell r="U158">
            <v>1040</v>
          </cell>
          <cell r="V158">
            <v>1616.08212510421</v>
          </cell>
          <cell r="W158">
            <v>12489.9</v>
          </cell>
          <cell r="X158">
            <v>0.511316729653931</v>
          </cell>
          <cell r="Y158">
            <v>1.26903699132809</v>
          </cell>
          <cell r="Z158">
            <v>0.634518495664045</v>
          </cell>
          <cell r="AA158">
            <v>231.207107788945</v>
          </cell>
          <cell r="AB158">
            <v>635.8</v>
          </cell>
          <cell r="AC158">
            <v>44.6686978092859</v>
          </cell>
        </row>
        <row r="158">
          <cell r="AF158">
            <v>15</v>
          </cell>
          <cell r="AG158">
            <v>15</v>
          </cell>
          <cell r="AH158">
            <v>171.270876252293</v>
          </cell>
          <cell r="AI158">
            <v>0.735622840885999</v>
          </cell>
          <cell r="AJ158">
            <v>0.735622840885999</v>
          </cell>
          <cell r="AK158">
            <v>339.965969127758</v>
          </cell>
          <cell r="AL158" t="str">
            <v>√</v>
          </cell>
          <cell r="AM158">
            <v>100</v>
          </cell>
          <cell r="AN158">
            <v>1</v>
          </cell>
          <cell r="AO158">
            <v>600</v>
          </cell>
        </row>
        <row r="158">
          <cell r="AQ158">
            <v>81.93</v>
          </cell>
          <cell r="AR158" t="str">
            <v>B</v>
          </cell>
          <cell r="AS158">
            <v>600</v>
          </cell>
          <cell r="AT158" t="str">
            <v>较好</v>
          </cell>
        </row>
        <row r="158">
          <cell r="AV158">
            <v>7.78774199861833</v>
          </cell>
          <cell r="AW158">
            <v>198.96228176941</v>
          </cell>
          <cell r="AX158">
            <v>2383.70300049899</v>
          </cell>
        </row>
        <row r="158">
          <cell r="AZ158">
            <v>3902.15705785191</v>
          </cell>
        </row>
        <row r="159">
          <cell r="B159" t="str">
            <v>梁河县</v>
          </cell>
          <cell r="C159" t="str">
            <v>贫困</v>
          </cell>
          <cell r="D159">
            <v>2019</v>
          </cell>
          <cell r="E159" t="str">
            <v>省级</v>
          </cell>
        </row>
        <row r="159">
          <cell r="G159">
            <v>28644</v>
          </cell>
          <cell r="H159">
            <v>25779.6</v>
          </cell>
          <cell r="I159">
            <v>0</v>
          </cell>
          <cell r="J159">
            <v>0</v>
          </cell>
          <cell r="K159">
            <v>0</v>
          </cell>
          <cell r="L159">
            <v>25779.6</v>
          </cell>
          <cell r="M159">
            <v>0</v>
          </cell>
          <cell r="N159">
            <v>7865</v>
          </cell>
          <cell r="O159">
            <v>3702</v>
          </cell>
          <cell r="P159">
            <v>0</v>
          </cell>
        </row>
        <row r="159">
          <cell r="U159">
            <v>997</v>
          </cell>
          <cell r="V159">
            <v>2739.64595606992</v>
          </cell>
          <cell r="W159">
            <v>11483.95</v>
          </cell>
          <cell r="X159">
            <v>0.673644751832332</v>
          </cell>
          <cell r="Y159">
            <v>2.45940962446466</v>
          </cell>
          <cell r="Z159">
            <v>2.45940962446466</v>
          </cell>
          <cell r="AA159">
            <v>896.164556315535</v>
          </cell>
          <cell r="AB159">
            <v>2323.3</v>
          </cell>
          <cell r="AC159">
            <v>163.225520006785</v>
          </cell>
        </row>
        <row r="159">
          <cell r="AF159">
            <v>17</v>
          </cell>
          <cell r="AG159">
            <v>17</v>
          </cell>
          <cell r="AH159">
            <v>194.106993085932</v>
          </cell>
          <cell r="AI159">
            <v>0.808651399491094</v>
          </cell>
          <cell r="AJ159">
            <v>0.808651399491094</v>
          </cell>
          <cell r="AK159">
            <v>373.715906351407</v>
          </cell>
        </row>
        <row r="159">
          <cell r="AN159">
            <v>2</v>
          </cell>
          <cell r="AO159">
            <v>1200</v>
          </cell>
        </row>
        <row r="159">
          <cell r="AQ159">
            <v>75.44</v>
          </cell>
          <cell r="AR159" t="str">
            <v>C</v>
          </cell>
        </row>
        <row r="159">
          <cell r="AT159" t="str">
            <v>较好</v>
          </cell>
        </row>
        <row r="159">
          <cell r="AV159">
            <v>13.1901695558709</v>
          </cell>
          <cell r="AW159">
            <v>336.984228833863</v>
          </cell>
          <cell r="AX159">
            <v>0</v>
          </cell>
        </row>
        <row r="159">
          <cell r="AZ159">
            <v>5903.84316066344</v>
          </cell>
        </row>
        <row r="160">
          <cell r="B160" t="str">
            <v>盈江县</v>
          </cell>
          <cell r="C160" t="str">
            <v>贫困</v>
          </cell>
          <cell r="D160">
            <v>2018</v>
          </cell>
          <cell r="E160" t="str">
            <v>省级</v>
          </cell>
          <cell r="F160" t="str">
            <v>是</v>
          </cell>
          <cell r="G160">
            <v>38110</v>
          </cell>
          <cell r="H160">
            <v>30488</v>
          </cell>
          <cell r="I160">
            <v>0</v>
          </cell>
          <cell r="J160">
            <v>0</v>
          </cell>
          <cell r="K160">
            <v>30488</v>
          </cell>
          <cell r="L160">
            <v>0</v>
          </cell>
          <cell r="M160">
            <v>0</v>
          </cell>
          <cell r="N160">
            <v>8586</v>
          </cell>
          <cell r="O160">
            <v>3888</v>
          </cell>
          <cell r="P160">
            <v>0</v>
          </cell>
        </row>
        <row r="160">
          <cell r="U160">
            <v>645</v>
          </cell>
          <cell r="V160">
            <v>2952.35918871741</v>
          </cell>
          <cell r="W160">
            <v>11336.54</v>
          </cell>
          <cell r="X160">
            <v>0.697431991505595</v>
          </cell>
          <cell r="Y160">
            <v>3.25672842753452</v>
          </cell>
          <cell r="Z160">
            <v>3.25672842753452</v>
          </cell>
          <cell r="AA160">
            <v>1186.69316297278</v>
          </cell>
          <cell r="AB160">
            <v>4263.2</v>
          </cell>
          <cell r="AC160">
            <v>299.514930010298</v>
          </cell>
          <cell r="AD160">
            <v>1</v>
          </cell>
        </row>
        <row r="160">
          <cell r="AF160">
            <v>10</v>
          </cell>
          <cell r="AG160">
            <v>10</v>
          </cell>
          <cell r="AH160">
            <v>114.180584168195</v>
          </cell>
          <cell r="AI160">
            <v>0.278150406504065</v>
          </cell>
          <cell r="AJ160">
            <v>0.278150406504065</v>
          </cell>
          <cell r="AK160">
            <v>128.546406194433</v>
          </cell>
        </row>
        <row r="160">
          <cell r="AN160">
            <v>2</v>
          </cell>
          <cell r="AO160">
            <v>1200</v>
          </cell>
        </row>
        <row r="160">
          <cell r="AQ160">
            <v>79.17</v>
          </cell>
          <cell r="AR160" t="str">
            <v>C</v>
          </cell>
        </row>
        <row r="160">
          <cell r="AT160" t="str">
            <v>较好</v>
          </cell>
        </row>
        <row r="160">
          <cell r="AV160">
            <v>0.360579492592454</v>
          </cell>
          <cell r="AW160">
            <v>9.21213345513744</v>
          </cell>
          <cell r="AX160">
            <v>34.9733459574077</v>
          </cell>
        </row>
        <row r="160">
          <cell r="AZ160">
            <v>5890.50640551825</v>
          </cell>
        </row>
        <row r="161">
          <cell r="B161" t="str">
            <v>陇川县</v>
          </cell>
          <cell r="C161" t="str">
            <v>贫困</v>
          </cell>
          <cell r="D161">
            <v>2018</v>
          </cell>
          <cell r="E161" t="str">
            <v>省级</v>
          </cell>
          <cell r="F161" t="str">
            <v>是</v>
          </cell>
          <cell r="G161">
            <v>28783</v>
          </cell>
          <cell r="H161">
            <v>23026.4</v>
          </cell>
          <cell r="I161">
            <v>0</v>
          </cell>
          <cell r="J161">
            <v>0</v>
          </cell>
          <cell r="K161">
            <v>23026.4</v>
          </cell>
          <cell r="L161">
            <v>0</v>
          </cell>
          <cell r="M161">
            <v>0</v>
          </cell>
          <cell r="N161">
            <v>6488</v>
          </cell>
          <cell r="O161">
            <v>5025</v>
          </cell>
          <cell r="P161">
            <v>0</v>
          </cell>
        </row>
        <row r="161">
          <cell r="U161">
            <v>644</v>
          </cell>
          <cell r="V161">
            <v>2267.63781323957</v>
          </cell>
          <cell r="W161">
            <v>11587.97</v>
          </cell>
          <cell r="X161">
            <v>0.656859264614283</v>
          </cell>
          <cell r="Y161">
            <v>2.31680831222104</v>
          </cell>
          <cell r="Z161">
            <v>2.31680831222104</v>
          </cell>
          <cell r="AA161">
            <v>844.203207361867</v>
          </cell>
          <cell r="AB161">
            <v>1368.1772</v>
          </cell>
          <cell r="AC161">
            <v>96.1225132059688</v>
          </cell>
        </row>
        <row r="161">
          <cell r="AF161">
            <v>6</v>
          </cell>
          <cell r="AG161">
            <v>6</v>
          </cell>
          <cell r="AH161">
            <v>68.5083505009172</v>
          </cell>
          <cell r="AI161">
            <v>0.850007345379756</v>
          </cell>
          <cell r="AJ161">
            <v>0.850007345379756</v>
          </cell>
          <cell r="AK161">
            <v>392.828437178074</v>
          </cell>
          <cell r="AL161" t="str">
            <v>√</v>
          </cell>
          <cell r="AM161">
            <v>100</v>
          </cell>
          <cell r="AN161">
            <v>2</v>
          </cell>
          <cell r="AO161">
            <v>1200</v>
          </cell>
        </row>
        <row r="161">
          <cell r="AQ161">
            <v>70.82</v>
          </cell>
          <cell r="AR161" t="str">
            <v>C</v>
          </cell>
        </row>
        <row r="161">
          <cell r="AT161" t="str">
            <v>较好</v>
          </cell>
        </row>
        <row r="161">
          <cell r="AV161">
            <v>0.34662433350057</v>
          </cell>
          <cell r="AW161">
            <v>8.85560517057575</v>
          </cell>
          <cell r="AX161">
            <v>1388.81332667831</v>
          </cell>
        </row>
        <row r="161">
          <cell r="AZ161">
            <v>4978.15592665697</v>
          </cell>
        </row>
        <row r="162">
          <cell r="B162" t="str">
            <v>瑞丽市</v>
          </cell>
          <cell r="C162" t="str">
            <v>非贫困县</v>
          </cell>
        </row>
        <row r="162">
          <cell r="F162" t="str">
            <v>是</v>
          </cell>
          <cell r="G162">
            <v>13568</v>
          </cell>
          <cell r="H162">
            <v>8140.8</v>
          </cell>
          <cell r="I162">
            <v>8140.8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5006</v>
          </cell>
          <cell r="O162">
            <v>527</v>
          </cell>
          <cell r="P162">
            <v>0</v>
          </cell>
        </row>
        <row r="162">
          <cell r="U162">
            <v>2</v>
          </cell>
          <cell r="V162">
            <v>1360.12632359466</v>
          </cell>
          <cell r="W162">
            <v>12888.75</v>
          </cell>
          <cell r="X162">
            <v>0.446955149410523</v>
          </cell>
          <cell r="Y162">
            <v>0.830174494515106</v>
          </cell>
          <cell r="Z162">
            <v>0.166034898903021</v>
          </cell>
          <cell r="AA162">
            <v>60.5001257326984</v>
          </cell>
          <cell r="AB162">
            <v>499.2656</v>
          </cell>
          <cell r="AC162">
            <v>35.0763513887572</v>
          </cell>
        </row>
        <row r="162">
          <cell r="AF162">
            <v>14</v>
          </cell>
          <cell r="AG162">
            <v>7</v>
          </cell>
          <cell r="AH162">
            <v>79.9264089177367</v>
          </cell>
          <cell r="AI162">
            <v>0.274869827349959</v>
          </cell>
          <cell r="AJ162">
            <v>0.13743491367498</v>
          </cell>
          <cell r="AK162">
            <v>63.5151480114865</v>
          </cell>
        </row>
        <row r="162">
          <cell r="AN162">
            <v>1</v>
          </cell>
          <cell r="AO162">
            <v>600</v>
          </cell>
        </row>
        <row r="162">
          <cell r="AQ162">
            <v>82.38</v>
          </cell>
          <cell r="AR162" t="str">
            <v>B</v>
          </cell>
          <cell r="AS162">
            <v>300</v>
          </cell>
          <cell r="AT162" t="str">
            <v>较好</v>
          </cell>
        </row>
        <row r="162">
          <cell r="AV162">
            <v>0.519242369053396</v>
          </cell>
          <cell r="AW162">
            <v>13.2656739985154</v>
          </cell>
          <cell r="AX162">
            <v>1291.87019227011</v>
          </cell>
        </row>
        <row r="162">
          <cell r="AZ162">
            <v>2512.41003164385</v>
          </cell>
        </row>
        <row r="163">
          <cell r="B163" t="str">
            <v>丽江市合计</v>
          </cell>
          <cell r="C163">
            <v>1</v>
          </cell>
        </row>
        <row r="163">
          <cell r="G163">
            <v>163512</v>
          </cell>
          <cell r="H163">
            <v>146456.1</v>
          </cell>
          <cell r="I163">
            <v>10342.8</v>
          </cell>
          <cell r="J163">
            <v>10215.1</v>
          </cell>
          <cell r="K163">
            <v>0</v>
          </cell>
          <cell r="L163">
            <v>52045.2</v>
          </cell>
          <cell r="M163">
            <v>73853</v>
          </cell>
          <cell r="N163">
            <v>29428</v>
          </cell>
          <cell r="O163">
            <v>24965</v>
          </cell>
          <cell r="P163">
            <v>12523.8</v>
          </cell>
          <cell r="Q163">
            <v>1253</v>
          </cell>
          <cell r="R163">
            <v>0</v>
          </cell>
          <cell r="S163">
            <v>11772</v>
          </cell>
          <cell r="T163">
            <v>0</v>
          </cell>
          <cell r="U163">
            <v>3900</v>
          </cell>
          <cell r="V163">
            <v>14467.1602124667</v>
          </cell>
        </row>
        <row r="163">
          <cell r="X163">
            <v>2.65599433275994</v>
          </cell>
          <cell r="Y163">
            <v>12.5165837584839</v>
          </cell>
          <cell r="Z163">
            <v>10.8983249127161</v>
          </cell>
          <cell r="AA163">
            <v>3971.15324459735</v>
          </cell>
          <cell r="AB163">
            <v>19392.9797</v>
          </cell>
          <cell r="AC163">
            <v>1362.47113847266</v>
          </cell>
          <cell r="AD163">
            <v>1</v>
          </cell>
          <cell r="AE163">
            <v>0</v>
          </cell>
          <cell r="AF163">
            <v>124</v>
          </cell>
          <cell r="AG163">
            <v>110.5</v>
          </cell>
          <cell r="AH163">
            <v>1261.69545505856</v>
          </cell>
          <cell r="AI163">
            <v>4.03702251975816</v>
          </cell>
          <cell r="AJ163">
            <v>3.20802918156553</v>
          </cell>
          <cell r="AK163">
            <v>1482.58141140301</v>
          </cell>
          <cell r="AL163">
            <v>0</v>
          </cell>
          <cell r="AM163">
            <v>100</v>
          </cell>
          <cell r="AN163">
            <v>6</v>
          </cell>
          <cell r="AO163">
            <v>3600</v>
          </cell>
          <cell r="AP163">
            <v>8170.17828301413</v>
          </cell>
          <cell r="AQ163">
            <v>394.34</v>
          </cell>
          <cell r="AR163">
            <v>0</v>
          </cell>
          <cell r="AS163">
            <v>300</v>
          </cell>
        </row>
        <row r="163">
          <cell r="AU163">
            <v>0</v>
          </cell>
          <cell r="AV163">
            <v>73.1805891458054</v>
          </cell>
          <cell r="AW163">
            <v>1869.62755061254</v>
          </cell>
          <cell r="AX163">
            <v>7594.23892727998</v>
          </cell>
          <cell r="AY163">
            <v>0</v>
          </cell>
          <cell r="AZ163">
            <v>36584.867295625</v>
          </cell>
        </row>
        <row r="164">
          <cell r="B164" t="str">
            <v>丽江市本级</v>
          </cell>
          <cell r="C164">
            <v>2</v>
          </cell>
        </row>
        <row r="164"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</row>
        <row r="164">
          <cell r="P164">
            <v>0</v>
          </cell>
        </row>
        <row r="164">
          <cell r="V164">
            <v>0</v>
          </cell>
        </row>
        <row r="164">
          <cell r="AG164">
            <v>0</v>
          </cell>
          <cell r="AH164">
            <v>0</v>
          </cell>
        </row>
        <row r="164">
          <cell r="AJ164">
            <v>0</v>
          </cell>
          <cell r="AK164">
            <v>0</v>
          </cell>
        </row>
        <row r="164">
          <cell r="AW164">
            <v>0</v>
          </cell>
        </row>
        <row r="164">
          <cell r="AZ164">
            <v>0</v>
          </cell>
        </row>
        <row r="165">
          <cell r="B165" t="str">
            <v>县级小计</v>
          </cell>
          <cell r="C165">
            <v>3</v>
          </cell>
        </row>
        <row r="165">
          <cell r="G165">
            <v>163512</v>
          </cell>
          <cell r="H165">
            <v>146456.1</v>
          </cell>
          <cell r="I165">
            <v>10342.8</v>
          </cell>
          <cell r="J165">
            <v>10215.1</v>
          </cell>
          <cell r="K165">
            <v>0</v>
          </cell>
          <cell r="L165">
            <v>52045.2</v>
          </cell>
          <cell r="M165">
            <v>73853</v>
          </cell>
          <cell r="N165">
            <v>29428</v>
          </cell>
          <cell r="O165">
            <v>24965</v>
          </cell>
          <cell r="P165">
            <v>12523.8</v>
          </cell>
          <cell r="Q165">
            <v>1253</v>
          </cell>
          <cell r="R165">
            <v>0</v>
          </cell>
          <cell r="S165">
            <v>11772</v>
          </cell>
          <cell r="T165">
            <v>0</v>
          </cell>
          <cell r="U165">
            <v>3900</v>
          </cell>
          <cell r="V165">
            <v>14467.1602124667</v>
          </cell>
        </row>
        <row r="165">
          <cell r="X165">
            <v>2.65599433275994</v>
          </cell>
          <cell r="Y165">
            <v>12.5165837584839</v>
          </cell>
          <cell r="Z165">
            <v>10.8983249127161</v>
          </cell>
          <cell r="AA165">
            <v>3971.15324459735</v>
          </cell>
          <cell r="AB165">
            <v>19392.9797</v>
          </cell>
          <cell r="AC165">
            <v>1362.47113847266</v>
          </cell>
          <cell r="AD165">
            <v>1</v>
          </cell>
          <cell r="AE165">
            <v>0</v>
          </cell>
          <cell r="AF165">
            <v>124</v>
          </cell>
          <cell r="AG165">
            <v>110.5</v>
          </cell>
          <cell r="AH165">
            <v>1261.69545505856</v>
          </cell>
          <cell r="AI165">
            <v>4.03702251975816</v>
          </cell>
          <cell r="AJ165">
            <v>3.20802918156553</v>
          </cell>
          <cell r="AK165">
            <v>1482.58141140301</v>
          </cell>
          <cell r="AL165">
            <v>0</v>
          </cell>
          <cell r="AM165">
            <v>100</v>
          </cell>
          <cell r="AN165">
            <v>6</v>
          </cell>
          <cell r="AO165">
            <v>3600</v>
          </cell>
          <cell r="AP165">
            <v>8170.17828301413</v>
          </cell>
          <cell r="AQ165">
            <v>394.34</v>
          </cell>
          <cell r="AR165">
            <v>0</v>
          </cell>
          <cell r="AS165">
            <v>300</v>
          </cell>
        </row>
        <row r="165">
          <cell r="AU165">
            <v>0</v>
          </cell>
          <cell r="AV165">
            <v>73.1805891458054</v>
          </cell>
          <cell r="AW165">
            <v>1869.62755061254</v>
          </cell>
          <cell r="AX165">
            <v>7594.23892727998</v>
          </cell>
          <cell r="AY165">
            <v>0</v>
          </cell>
          <cell r="AZ165">
            <v>36584.867295625</v>
          </cell>
        </row>
        <row r="166">
          <cell r="B166" t="str">
            <v>古城区</v>
          </cell>
          <cell r="C166" t="str">
            <v>非贫困县</v>
          </cell>
        </row>
        <row r="166">
          <cell r="G166">
            <v>1798</v>
          </cell>
          <cell r="H166">
            <v>1078.8</v>
          </cell>
          <cell r="I166">
            <v>1078.8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461</v>
          </cell>
          <cell r="O166">
            <v>177</v>
          </cell>
          <cell r="P166">
            <v>0</v>
          </cell>
        </row>
        <row r="166">
          <cell r="U166">
            <v>36</v>
          </cell>
          <cell r="V166">
            <v>143.039121076015</v>
          </cell>
          <cell r="W166">
            <v>14488.95</v>
          </cell>
          <cell r="X166">
            <v>0.188734262597184</v>
          </cell>
          <cell r="Y166">
            <v>0.0426350699207038</v>
          </cell>
          <cell r="Z166">
            <v>0.00852701398414077</v>
          </cell>
          <cell r="AA166">
            <v>3.10709026580199</v>
          </cell>
          <cell r="AB166">
            <v>126.57</v>
          </cell>
          <cell r="AC166">
            <v>8.89228858402221</v>
          </cell>
        </row>
        <row r="166">
          <cell r="AF166">
            <v>7</v>
          </cell>
          <cell r="AG166">
            <v>3.5</v>
          </cell>
          <cell r="AH166">
            <v>39.9632044588684</v>
          </cell>
          <cell r="AI166">
            <v>0.572265625</v>
          </cell>
          <cell r="AJ166">
            <v>0.2861328125</v>
          </cell>
          <cell r="AK166">
            <v>132.235452047211</v>
          </cell>
        </row>
        <row r="166">
          <cell r="AN166">
            <v>1</v>
          </cell>
          <cell r="AO166">
            <v>600</v>
          </cell>
        </row>
        <row r="166">
          <cell r="AQ166">
            <v>87.86</v>
          </cell>
          <cell r="AR166" t="str">
            <v>B</v>
          </cell>
          <cell r="AS166">
            <v>300</v>
          </cell>
          <cell r="AT166" t="str">
            <v>较好</v>
          </cell>
        </row>
        <row r="166">
          <cell r="AV166">
            <v>13.4747755726198</v>
          </cell>
          <cell r="AW166">
            <v>344.255381692767</v>
          </cell>
          <cell r="AX166">
            <v>1252.68203227762</v>
          </cell>
        </row>
        <row r="166">
          <cell r="AZ166">
            <v>1571.49253812469</v>
          </cell>
        </row>
        <row r="167">
          <cell r="B167" t="str">
            <v>永胜县</v>
          </cell>
          <cell r="C167" t="str">
            <v>贫困</v>
          </cell>
          <cell r="D167">
            <v>2019</v>
          </cell>
          <cell r="E167" t="str">
            <v>省级</v>
          </cell>
        </row>
        <row r="167">
          <cell r="G167">
            <v>57828</v>
          </cell>
          <cell r="H167">
            <v>52045.2</v>
          </cell>
          <cell r="I167">
            <v>0</v>
          </cell>
          <cell r="J167">
            <v>0</v>
          </cell>
          <cell r="K167">
            <v>0</v>
          </cell>
          <cell r="L167">
            <v>52045.2</v>
          </cell>
          <cell r="M167">
            <v>0</v>
          </cell>
          <cell r="N167">
            <v>10560</v>
          </cell>
          <cell r="O167">
            <v>2624</v>
          </cell>
          <cell r="P167">
            <v>751.8</v>
          </cell>
          <cell r="Q167">
            <v>1253</v>
          </cell>
        </row>
        <row r="167">
          <cell r="U167">
            <v>912</v>
          </cell>
          <cell r="V167">
            <v>4236.80119897494</v>
          </cell>
          <cell r="W167">
            <v>11086.49</v>
          </cell>
          <cell r="X167">
            <v>0.73778203071799</v>
          </cell>
          <cell r="Y167">
            <v>5.04554375167419</v>
          </cell>
          <cell r="Z167">
            <v>5.04554375167419</v>
          </cell>
          <cell r="AA167">
            <v>1838.50523825365</v>
          </cell>
          <cell r="AB167">
            <v>5934.9</v>
          </cell>
          <cell r="AC167">
            <v>416.961709072556</v>
          </cell>
        </row>
        <row r="167">
          <cell r="AF167">
            <v>40</v>
          </cell>
          <cell r="AG167">
            <v>40</v>
          </cell>
          <cell r="AH167">
            <v>456.722336672781</v>
          </cell>
          <cell r="AI167">
            <v>1</v>
          </cell>
          <cell r="AJ167">
            <v>1</v>
          </cell>
          <cell r="AK167">
            <v>462.147108861242</v>
          </cell>
        </row>
        <row r="167">
          <cell r="AN167">
            <v>1</v>
          </cell>
          <cell r="AO167">
            <v>600</v>
          </cell>
        </row>
        <row r="167">
          <cell r="AQ167">
            <v>73.65</v>
          </cell>
          <cell r="AR167" t="str">
            <v>C</v>
          </cell>
        </row>
        <row r="167">
          <cell r="AT167" t="str">
            <v>较好</v>
          </cell>
        </row>
        <row r="167">
          <cell r="AV167">
            <v>15.2154840909441</v>
          </cell>
          <cell r="AW167">
            <v>388.727237432556</v>
          </cell>
          <cell r="AX167">
            <v>1627.19365667541</v>
          </cell>
        </row>
        <row r="167">
          <cell r="AZ167">
            <v>8399.86482926773</v>
          </cell>
        </row>
        <row r="168">
          <cell r="B168" t="str">
            <v>华坪县</v>
          </cell>
          <cell r="C168" t="str">
            <v>非贫困县</v>
          </cell>
        </row>
        <row r="168">
          <cell r="G168">
            <v>15440</v>
          </cell>
          <cell r="H168">
            <v>9264</v>
          </cell>
          <cell r="I168">
            <v>9264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4362</v>
          </cell>
          <cell r="O168">
            <v>744</v>
          </cell>
          <cell r="P168">
            <v>0</v>
          </cell>
        </row>
        <row r="168">
          <cell r="U168">
            <v>438</v>
          </cell>
          <cell r="V168">
            <v>1349.74528584372</v>
          </cell>
          <cell r="W168">
            <v>10268.18</v>
          </cell>
          <cell r="X168">
            <v>0.86983098327906</v>
          </cell>
          <cell r="Y168">
            <v>1.72243931308919</v>
          </cell>
          <cell r="Z168">
            <v>0.344487862617839</v>
          </cell>
          <cell r="AA168">
            <v>125.525170548278</v>
          </cell>
          <cell r="AB168">
            <v>4747.67</v>
          </cell>
          <cell r="AC168">
            <v>333.551803284386</v>
          </cell>
        </row>
        <row r="168">
          <cell r="AF168">
            <v>20</v>
          </cell>
          <cell r="AG168">
            <v>10</v>
          </cell>
          <cell r="AH168">
            <v>114.180584168195</v>
          </cell>
          <cell r="AI168">
            <v>1.08572105138527</v>
          </cell>
          <cell r="AJ168">
            <v>0.542860525692635</v>
          </cell>
          <cell r="AK168">
            <v>250.881422463746</v>
          </cell>
        </row>
        <row r="168">
          <cell r="AN168">
            <v>1</v>
          </cell>
          <cell r="AO168">
            <v>600</v>
          </cell>
        </row>
        <row r="168">
          <cell r="AQ168">
            <v>76.02</v>
          </cell>
          <cell r="AR168" t="str">
            <v>C</v>
          </cell>
        </row>
        <row r="168">
          <cell r="AT168" t="str">
            <v>较好</v>
          </cell>
        </row>
        <row r="168">
          <cell r="AV168">
            <v>14.4121312795959</v>
          </cell>
          <cell r="AW168">
            <v>368.203071578055</v>
          </cell>
          <cell r="AX168">
            <v>0</v>
          </cell>
        </row>
        <row r="168">
          <cell r="AZ168">
            <v>3142.08733788638</v>
          </cell>
        </row>
        <row r="169">
          <cell r="B169" t="str">
            <v>宁蒗县</v>
          </cell>
          <cell r="C169" t="str">
            <v>深度贫困</v>
          </cell>
          <cell r="D169">
            <v>2020</v>
          </cell>
          <cell r="E169" t="str">
            <v>国家</v>
          </cell>
        </row>
        <row r="169">
          <cell r="G169">
            <v>73853</v>
          </cell>
          <cell r="H169">
            <v>73853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73853</v>
          </cell>
          <cell r="N169">
            <v>11321</v>
          </cell>
          <cell r="O169">
            <v>20405</v>
          </cell>
          <cell r="P169">
            <v>11772</v>
          </cell>
          <cell r="Q169">
            <v>0</v>
          </cell>
        </row>
        <row r="169">
          <cell r="S169">
            <v>11772</v>
          </cell>
        </row>
        <row r="169">
          <cell r="U169">
            <v>2101</v>
          </cell>
          <cell r="V169">
            <v>7736.28571888683</v>
          </cell>
          <cell r="W169">
            <v>11807.09</v>
          </cell>
          <cell r="X169">
            <v>0.621500334031518</v>
          </cell>
          <cell r="Y169">
            <v>5.29356694508006</v>
          </cell>
          <cell r="Z169">
            <v>5.29356694508006</v>
          </cell>
          <cell r="AA169">
            <v>1928.88042133155</v>
          </cell>
          <cell r="AB169">
            <v>6466.2397</v>
          </cell>
          <cell r="AC169">
            <v>454.291455051443</v>
          </cell>
          <cell r="AD169">
            <v>1</v>
          </cell>
        </row>
        <row r="169">
          <cell r="AF169">
            <v>38</v>
          </cell>
          <cell r="AG169">
            <v>38</v>
          </cell>
          <cell r="AH169">
            <v>433.886219839142</v>
          </cell>
          <cell r="AI169">
            <v>0.529989094874591</v>
          </cell>
          <cell r="AJ169">
            <v>0.529989094874591</v>
          </cell>
          <cell r="AK169">
            <v>244.932927924279</v>
          </cell>
          <cell r="AL169" t="str">
            <v>√</v>
          </cell>
          <cell r="AM169">
            <v>100</v>
          </cell>
          <cell r="AN169">
            <v>2</v>
          </cell>
          <cell r="AO169">
            <v>1200</v>
          </cell>
          <cell r="AP169">
            <v>8170.17828301413</v>
          </cell>
          <cell r="AQ169">
            <v>78.31</v>
          </cell>
          <cell r="AR169" t="str">
            <v>C</v>
          </cell>
        </row>
        <row r="169">
          <cell r="AT169" t="str">
            <v>较好</v>
          </cell>
        </row>
        <row r="169">
          <cell r="AV169">
            <v>14.9373525109396</v>
          </cell>
          <cell r="AW169">
            <v>381.621494355854</v>
          </cell>
          <cell r="AX169">
            <v>2475</v>
          </cell>
        </row>
        <row r="169">
          <cell r="AZ169">
            <v>20650.0765204032</v>
          </cell>
        </row>
        <row r="170">
          <cell r="B170" t="str">
            <v>玉龙县</v>
          </cell>
          <cell r="C170" t="str">
            <v>贫困</v>
          </cell>
          <cell r="D170">
            <v>2017</v>
          </cell>
        </row>
        <row r="170">
          <cell r="G170">
            <v>14593</v>
          </cell>
          <cell r="H170">
            <v>10215.1</v>
          </cell>
          <cell r="I170">
            <v>0</v>
          </cell>
          <cell r="J170">
            <v>10215.1</v>
          </cell>
          <cell r="K170">
            <v>0</v>
          </cell>
          <cell r="L170">
            <v>0</v>
          </cell>
          <cell r="M170">
            <v>0</v>
          </cell>
          <cell r="N170">
            <v>2724</v>
          </cell>
          <cell r="O170">
            <v>1015</v>
          </cell>
          <cell r="P170">
            <v>0</v>
          </cell>
        </row>
        <row r="170">
          <cell r="U170">
            <v>413</v>
          </cell>
          <cell r="V170">
            <v>1001.28888768523</v>
          </cell>
          <cell r="W170">
            <v>14182.74</v>
          </cell>
          <cell r="X170">
            <v>0.238146722134187</v>
          </cell>
          <cell r="Y170">
            <v>0.412398678719772</v>
          </cell>
          <cell r="Z170">
            <v>0.206199339359886</v>
          </cell>
          <cell r="AA170">
            <v>75.1353241980711</v>
          </cell>
          <cell r="AB170">
            <v>2117.6</v>
          </cell>
          <cell r="AC170">
            <v>148.773882480251</v>
          </cell>
        </row>
        <row r="170">
          <cell r="AF170">
            <v>19</v>
          </cell>
          <cell r="AG170">
            <v>19</v>
          </cell>
          <cell r="AH170">
            <v>216.943109919571</v>
          </cell>
          <cell r="AI170">
            <v>0.849046748498302</v>
          </cell>
          <cell r="AJ170">
            <v>0.849046748498302</v>
          </cell>
          <cell r="AK170">
            <v>392.384500106529</v>
          </cell>
        </row>
        <row r="170">
          <cell r="AN170">
            <v>1</v>
          </cell>
          <cell r="AO170">
            <v>600</v>
          </cell>
        </row>
        <row r="170">
          <cell r="AQ170">
            <v>78.5</v>
          </cell>
          <cell r="AR170" t="str">
            <v>C</v>
          </cell>
        </row>
        <row r="170">
          <cell r="AT170" t="str">
            <v>较好</v>
          </cell>
        </row>
        <row r="170">
          <cell r="AV170">
            <v>15.140845691706</v>
          </cell>
          <cell r="AW170">
            <v>386.820365553305</v>
          </cell>
          <cell r="AX170">
            <v>2239.36323832695</v>
          </cell>
        </row>
        <row r="170">
          <cell r="AZ170">
            <v>2821.34606994296</v>
          </cell>
        </row>
        <row r="171">
          <cell r="B171" t="str">
            <v>怒江州合计</v>
          </cell>
          <cell r="C171">
            <v>1</v>
          </cell>
        </row>
        <row r="171">
          <cell r="G171">
            <v>229768</v>
          </cell>
          <cell r="H171">
            <v>228035.6</v>
          </cell>
          <cell r="I171">
            <v>0</v>
          </cell>
          <cell r="J171">
            <v>0</v>
          </cell>
          <cell r="K171">
            <v>0</v>
          </cell>
          <cell r="L171">
            <v>15591.6</v>
          </cell>
          <cell r="M171">
            <v>212444</v>
          </cell>
          <cell r="N171">
            <v>41805</v>
          </cell>
          <cell r="O171">
            <v>95859</v>
          </cell>
          <cell r="P171">
            <v>75881.35</v>
          </cell>
          <cell r="Q171">
            <v>16227</v>
          </cell>
          <cell r="R171">
            <v>16578</v>
          </cell>
          <cell r="S171">
            <v>48644</v>
          </cell>
          <cell r="T171">
            <v>3391</v>
          </cell>
          <cell r="U171">
            <v>2100</v>
          </cell>
          <cell r="V171">
            <v>33109.6367457789</v>
          </cell>
        </row>
        <row r="171">
          <cell r="X171">
            <v>2.38910960429368</v>
          </cell>
          <cell r="Y171">
            <v>16.7246346656942</v>
          </cell>
          <cell r="Z171">
            <v>16.7246346656942</v>
          </cell>
          <cell r="AA171">
            <v>6094.15554677422</v>
          </cell>
          <cell r="AB171">
            <v>16172.68</v>
          </cell>
          <cell r="AC171">
            <v>1136.22610205455</v>
          </cell>
          <cell r="AD171">
            <v>0</v>
          </cell>
          <cell r="AE171">
            <v>0</v>
          </cell>
          <cell r="AF171">
            <v>68</v>
          </cell>
          <cell r="AG171">
            <v>68</v>
          </cell>
          <cell r="AH171">
            <v>776.427972343728</v>
          </cell>
          <cell r="AI171">
            <v>2.3648402148676</v>
          </cell>
          <cell r="AJ171">
            <v>2.3648402148676</v>
          </cell>
          <cell r="AK171">
            <v>1092.90406821986</v>
          </cell>
          <cell r="AL171">
            <v>0</v>
          </cell>
          <cell r="AM171">
            <v>100</v>
          </cell>
          <cell r="AN171">
            <v>8</v>
          </cell>
          <cell r="AO171">
            <v>4800</v>
          </cell>
          <cell r="AP171">
            <v>85740.0768087861</v>
          </cell>
          <cell r="AQ171">
            <v>310.95</v>
          </cell>
          <cell r="AR171">
            <v>0</v>
          </cell>
          <cell r="AS171">
            <v>600</v>
          </cell>
        </row>
        <row r="171">
          <cell r="AU171">
            <v>3200</v>
          </cell>
          <cell r="AV171">
            <v>66.7744033280608</v>
          </cell>
          <cell r="AW171">
            <v>1705.96145227961</v>
          </cell>
          <cell r="AX171">
            <v>4981.79314566377</v>
          </cell>
          <cell r="AY171">
            <v>0</v>
          </cell>
          <cell r="AZ171">
            <v>138355.388696237</v>
          </cell>
        </row>
        <row r="172">
          <cell r="B172" t="str">
            <v>怒江州本级</v>
          </cell>
          <cell r="C172">
            <v>2</v>
          </cell>
        </row>
        <row r="172"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</row>
        <row r="172">
          <cell r="P172">
            <v>0</v>
          </cell>
        </row>
        <row r="172">
          <cell r="V172">
            <v>0</v>
          </cell>
        </row>
        <row r="172">
          <cell r="AG172">
            <v>0</v>
          </cell>
          <cell r="AH172">
            <v>0</v>
          </cell>
        </row>
        <row r="172">
          <cell r="AJ172">
            <v>0</v>
          </cell>
          <cell r="AK172">
            <v>0</v>
          </cell>
        </row>
        <row r="172">
          <cell r="AW172">
            <v>0</v>
          </cell>
        </row>
        <row r="172">
          <cell r="AZ172">
            <v>0</v>
          </cell>
        </row>
        <row r="173">
          <cell r="B173" t="str">
            <v>县级小计</v>
          </cell>
          <cell r="C173">
            <v>3</v>
          </cell>
        </row>
        <row r="173">
          <cell r="G173">
            <v>229768</v>
          </cell>
          <cell r="H173">
            <v>228035.6</v>
          </cell>
          <cell r="I173">
            <v>0</v>
          </cell>
          <cell r="J173">
            <v>0</v>
          </cell>
          <cell r="K173">
            <v>0</v>
          </cell>
          <cell r="L173">
            <v>15591.6</v>
          </cell>
          <cell r="M173">
            <v>212444</v>
          </cell>
          <cell r="N173">
            <v>41805</v>
          </cell>
          <cell r="O173">
            <v>95859</v>
          </cell>
          <cell r="P173">
            <v>75881.35</v>
          </cell>
          <cell r="Q173">
            <v>16227</v>
          </cell>
          <cell r="R173">
            <v>16578</v>
          </cell>
          <cell r="S173">
            <v>48644</v>
          </cell>
          <cell r="T173">
            <v>3391</v>
          </cell>
          <cell r="U173">
            <v>2100</v>
          </cell>
          <cell r="V173">
            <v>33109.6367457789</v>
          </cell>
        </row>
        <row r="173">
          <cell r="X173">
            <v>2.38910960429368</v>
          </cell>
          <cell r="Y173">
            <v>16.7246346656942</v>
          </cell>
          <cell r="Z173">
            <v>16.7246346656942</v>
          </cell>
          <cell r="AA173">
            <v>6094.15554677422</v>
          </cell>
          <cell r="AB173">
            <v>16172.68</v>
          </cell>
          <cell r="AC173">
            <v>1136.22610205455</v>
          </cell>
          <cell r="AD173">
            <v>0</v>
          </cell>
          <cell r="AE173">
            <v>0</v>
          </cell>
          <cell r="AF173">
            <v>68</v>
          </cell>
          <cell r="AG173">
            <v>68</v>
          </cell>
          <cell r="AH173">
            <v>776.427972343728</v>
          </cell>
          <cell r="AI173">
            <v>2.3648402148676</v>
          </cell>
          <cell r="AJ173">
            <v>2.3648402148676</v>
          </cell>
          <cell r="AK173">
            <v>1092.90406821986</v>
          </cell>
          <cell r="AL173">
            <v>0</v>
          </cell>
          <cell r="AM173">
            <v>100</v>
          </cell>
          <cell r="AN173">
            <v>8</v>
          </cell>
          <cell r="AO173">
            <v>4800</v>
          </cell>
          <cell r="AP173">
            <v>85740.0768087861</v>
          </cell>
          <cell r="AQ173">
            <v>310.95</v>
          </cell>
          <cell r="AR173">
            <v>0</v>
          </cell>
          <cell r="AS173">
            <v>600</v>
          </cell>
        </row>
        <row r="173">
          <cell r="AU173">
            <v>3200</v>
          </cell>
          <cell r="AV173">
            <v>66.7744033280608</v>
          </cell>
          <cell r="AW173">
            <v>1705.96145227961</v>
          </cell>
          <cell r="AX173">
            <v>4981.79314566377</v>
          </cell>
          <cell r="AY173">
            <v>0</v>
          </cell>
          <cell r="AZ173">
            <v>138355.388696237</v>
          </cell>
        </row>
        <row r="174">
          <cell r="B174" t="str">
            <v>兰坪县</v>
          </cell>
          <cell r="C174" t="str">
            <v>深度贫困</v>
          </cell>
          <cell r="D174">
            <v>2020</v>
          </cell>
          <cell r="E174" t="str">
            <v>国家</v>
          </cell>
        </row>
        <row r="174">
          <cell r="G174">
            <v>86706</v>
          </cell>
          <cell r="H174">
            <v>86706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86706</v>
          </cell>
          <cell r="N174">
            <v>17288</v>
          </cell>
          <cell r="O174">
            <v>39927</v>
          </cell>
          <cell r="P174">
            <v>33823</v>
          </cell>
          <cell r="Q174">
            <v>1458</v>
          </cell>
          <cell r="R174">
            <v>5324</v>
          </cell>
          <cell r="S174">
            <v>28689</v>
          </cell>
        </row>
        <row r="174">
          <cell r="U174">
            <v>1120</v>
          </cell>
          <cell r="V174">
            <v>14075.1159245319</v>
          </cell>
          <cell r="W174">
            <v>11496.65</v>
          </cell>
          <cell r="X174">
            <v>0.671595379714766</v>
          </cell>
          <cell r="Y174">
            <v>6.98418899180574</v>
          </cell>
          <cell r="Z174">
            <v>6.98418899180574</v>
          </cell>
          <cell r="AA174">
            <v>2544.91263545731</v>
          </cell>
          <cell r="AB174">
            <v>4460.2</v>
          </cell>
          <cell r="AC174">
            <v>313.355341253503</v>
          </cell>
        </row>
        <row r="174">
          <cell r="AF174">
            <v>12</v>
          </cell>
          <cell r="AG174">
            <v>12</v>
          </cell>
          <cell r="AH174">
            <v>137.016701001834</v>
          </cell>
          <cell r="AI174">
            <v>0.377872971414449</v>
          </cell>
          <cell r="AJ174">
            <v>0.377872971414449</v>
          </cell>
          <cell r="AK174">
            <v>174.632901255995</v>
          </cell>
        </row>
        <row r="174">
          <cell r="AP174">
            <v>23065.1286258903</v>
          </cell>
          <cell r="AQ174">
            <v>80.8</v>
          </cell>
          <cell r="AR174" t="str">
            <v>B</v>
          </cell>
          <cell r="AS174">
            <v>600</v>
          </cell>
          <cell r="AT174" t="str">
            <v>好</v>
          </cell>
          <cell r="AU174">
            <v>800</v>
          </cell>
          <cell r="AV174">
            <v>16.6281950258856</v>
          </cell>
          <cell r="AW174">
            <v>424.819366723232</v>
          </cell>
          <cell r="AX174">
            <v>1542.35591082474</v>
          </cell>
        </row>
        <row r="174">
          <cell r="AZ174">
            <v>42134.9814961141</v>
          </cell>
        </row>
        <row r="175">
          <cell r="B175" t="str">
            <v>福贡县</v>
          </cell>
          <cell r="C175" t="str">
            <v>深度贫困</v>
          </cell>
          <cell r="D175">
            <v>2020</v>
          </cell>
          <cell r="E175" t="str">
            <v>国家</v>
          </cell>
          <cell r="F175" t="str">
            <v>是</v>
          </cell>
          <cell r="G175">
            <v>59955</v>
          </cell>
          <cell r="H175">
            <v>59955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59955</v>
          </cell>
          <cell r="N175">
            <v>10721</v>
          </cell>
          <cell r="O175">
            <v>22500</v>
          </cell>
          <cell r="P175">
            <v>16040</v>
          </cell>
          <cell r="Q175">
            <v>4510</v>
          </cell>
        </row>
        <row r="175">
          <cell r="S175">
            <v>13334</v>
          </cell>
        </row>
        <row r="175">
          <cell r="U175">
            <v>49</v>
          </cell>
          <cell r="V175">
            <v>7663.16080101446</v>
          </cell>
          <cell r="W175">
            <v>11559.58</v>
          </cell>
          <cell r="X175">
            <v>0.661440498820401</v>
          </cell>
          <cell r="Y175">
            <v>4.67479686946307</v>
          </cell>
          <cell r="Z175">
            <v>4.67479686946307</v>
          </cell>
          <cell r="AA175">
            <v>1703.41175407067</v>
          </cell>
          <cell r="AB175">
            <v>2248.63</v>
          </cell>
          <cell r="AC175">
            <v>157.979512354348</v>
          </cell>
        </row>
        <row r="175">
          <cell r="AF175">
            <v>10</v>
          </cell>
          <cell r="AG175">
            <v>10</v>
          </cell>
          <cell r="AH175">
            <v>114.180584168195</v>
          </cell>
          <cell r="AI175">
            <v>0.919045275590551</v>
          </cell>
          <cell r="AJ175">
            <v>0.919045275590551</v>
          </cell>
          <cell r="AK175">
            <v>424.734117026757</v>
          </cell>
        </row>
        <row r="175">
          <cell r="AN175">
            <v>2</v>
          </cell>
          <cell r="AO175">
            <v>1200</v>
          </cell>
          <cell r="AP175">
            <v>25314.0803509282</v>
          </cell>
          <cell r="AQ175">
            <v>77.47</v>
          </cell>
          <cell r="AR175" t="str">
            <v>C</v>
          </cell>
        </row>
        <row r="175">
          <cell r="AT175" t="str">
            <v>好</v>
          </cell>
          <cell r="AU175">
            <v>800</v>
          </cell>
          <cell r="AV175">
            <v>16.4493923181926</v>
          </cell>
          <cell r="AW175">
            <v>420.251291058237</v>
          </cell>
          <cell r="AX175">
            <v>1518.13701023209</v>
          </cell>
        </row>
        <row r="175">
          <cell r="AZ175">
            <v>37797.7984106209</v>
          </cell>
        </row>
        <row r="176">
          <cell r="B176" t="str">
            <v>贡山县</v>
          </cell>
          <cell r="C176" t="str">
            <v>深度贫困</v>
          </cell>
          <cell r="D176">
            <v>2019</v>
          </cell>
          <cell r="E176" t="str">
            <v>国家</v>
          </cell>
          <cell r="F176" t="str">
            <v>是</v>
          </cell>
          <cell r="G176">
            <v>17324</v>
          </cell>
          <cell r="H176">
            <v>15591.6</v>
          </cell>
          <cell r="I176">
            <v>0</v>
          </cell>
          <cell r="J176">
            <v>0</v>
          </cell>
          <cell r="K176">
            <v>0</v>
          </cell>
          <cell r="L176">
            <v>15591.6</v>
          </cell>
          <cell r="M176">
            <v>0</v>
          </cell>
          <cell r="N176">
            <v>2630</v>
          </cell>
          <cell r="O176">
            <v>4119</v>
          </cell>
          <cell r="P176">
            <v>1350.6</v>
          </cell>
          <cell r="Q176">
            <v>2251</v>
          </cell>
        </row>
        <row r="176">
          <cell r="U176">
            <v>208</v>
          </cell>
          <cell r="V176">
            <v>1381.56457658581</v>
          </cell>
          <cell r="W176">
            <v>12330.63</v>
          </cell>
          <cell r="X176">
            <v>0.53701779242281</v>
          </cell>
          <cell r="Y176">
            <v>1.07156530300047</v>
          </cell>
          <cell r="Z176">
            <v>1.07156530300047</v>
          </cell>
          <cell r="AA176">
            <v>390.459090171108</v>
          </cell>
          <cell r="AB176">
            <v>1510.4</v>
          </cell>
          <cell r="AC176">
            <v>106.114503257542</v>
          </cell>
        </row>
        <row r="176">
          <cell r="AF176">
            <v>4</v>
          </cell>
          <cell r="AG176">
            <v>4</v>
          </cell>
          <cell r="AH176">
            <v>45.6722336672781</v>
          </cell>
          <cell r="AI176">
            <v>0.13165942378883</v>
          </cell>
          <cell r="AJ176">
            <v>0.13165942378883</v>
          </cell>
          <cell r="AK176">
            <v>60.8460220583449</v>
          </cell>
        </row>
        <row r="176">
          <cell r="AN176">
            <v>2</v>
          </cell>
          <cell r="AO176">
            <v>1200</v>
          </cell>
          <cell r="AP176">
            <v>17598.570446626</v>
          </cell>
          <cell r="AQ176">
            <v>76.71</v>
          </cell>
          <cell r="AR176" t="str">
            <v>C</v>
          </cell>
        </row>
        <row r="176">
          <cell r="AT176" t="str">
            <v>好</v>
          </cell>
          <cell r="AU176">
            <v>800</v>
          </cell>
          <cell r="AV176">
            <v>17.2868910878143</v>
          </cell>
          <cell r="AW176">
            <v>441.647822454959</v>
          </cell>
          <cell r="AX176">
            <v>1921.30022460694</v>
          </cell>
        </row>
        <row r="176">
          <cell r="AZ176">
            <v>22024.874694821</v>
          </cell>
        </row>
        <row r="177">
          <cell r="B177" t="str">
            <v>泸水市</v>
          </cell>
          <cell r="C177" t="str">
            <v>深度贫困</v>
          </cell>
          <cell r="D177">
            <v>2020</v>
          </cell>
          <cell r="E177" t="str">
            <v>国家</v>
          </cell>
          <cell r="F177" t="str">
            <v>是</v>
          </cell>
          <cell r="G177">
            <v>65783</v>
          </cell>
          <cell r="H177">
            <v>65783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65783</v>
          </cell>
          <cell r="N177">
            <v>11166</v>
          </cell>
          <cell r="O177">
            <v>29313</v>
          </cell>
          <cell r="P177">
            <v>24667.75</v>
          </cell>
          <cell r="Q177">
            <v>8008</v>
          </cell>
          <cell r="R177">
            <v>11254</v>
          </cell>
          <cell r="S177">
            <v>6621</v>
          </cell>
          <cell r="T177">
            <v>3391</v>
          </cell>
          <cell r="U177">
            <v>723</v>
          </cell>
          <cell r="V177">
            <v>9989.79544364666</v>
          </cell>
          <cell r="W177">
            <v>12441.94</v>
          </cell>
          <cell r="X177">
            <v>0.5190559333357</v>
          </cell>
          <cell r="Y177">
            <v>3.99408350142488</v>
          </cell>
          <cell r="Z177">
            <v>3.99408350142488</v>
          </cell>
          <cell r="AA177">
            <v>1455.37206707514</v>
          </cell>
          <cell r="AB177">
            <v>7953.45</v>
          </cell>
          <cell r="AC177">
            <v>558.776745189155</v>
          </cell>
        </row>
        <row r="177">
          <cell r="AF177">
            <v>42</v>
          </cell>
          <cell r="AG177">
            <v>42</v>
          </cell>
          <cell r="AH177">
            <v>479.55845350642</v>
          </cell>
          <cell r="AI177">
            <v>0.936262544073773</v>
          </cell>
          <cell r="AJ177">
            <v>0.936262544073773</v>
          </cell>
          <cell r="AK177">
            <v>432.691027878766</v>
          </cell>
          <cell r="AL177" t="str">
            <v>√</v>
          </cell>
          <cell r="AM177">
            <v>100</v>
          </cell>
          <cell r="AN177">
            <v>4</v>
          </cell>
          <cell r="AO177">
            <v>2400</v>
          </cell>
          <cell r="AP177">
            <v>19762.2973853415</v>
          </cell>
          <cell r="AQ177">
            <v>75.97</v>
          </cell>
          <cell r="AR177" t="str">
            <v>C</v>
          </cell>
        </row>
        <row r="177">
          <cell r="AT177" t="str">
            <v>好</v>
          </cell>
          <cell r="AU177">
            <v>800</v>
          </cell>
          <cell r="AV177">
            <v>16.4099248961683</v>
          </cell>
          <cell r="AW177">
            <v>419.242972043187</v>
          </cell>
          <cell r="AX177">
            <v>0</v>
          </cell>
        </row>
        <row r="177">
          <cell r="AZ177">
            <v>36397.7340946808</v>
          </cell>
        </row>
        <row r="178">
          <cell r="B178" t="str">
            <v>迪庆州合计</v>
          </cell>
          <cell r="C178">
            <v>1</v>
          </cell>
        </row>
        <row r="178">
          <cell r="G178">
            <v>68762</v>
          </cell>
          <cell r="H178">
            <v>59039.8</v>
          </cell>
          <cell r="I178">
            <v>0</v>
          </cell>
          <cell r="J178">
            <v>0</v>
          </cell>
          <cell r="K178">
            <v>22768</v>
          </cell>
          <cell r="L178">
            <v>36271.8</v>
          </cell>
          <cell r="M178">
            <v>0</v>
          </cell>
          <cell r="N178">
            <v>7219</v>
          </cell>
          <cell r="O178">
            <v>10729</v>
          </cell>
          <cell r="P178">
            <v>1367.4</v>
          </cell>
          <cell r="Q178">
            <v>2279</v>
          </cell>
          <cell r="R178">
            <v>0</v>
          </cell>
          <cell r="S178">
            <v>0</v>
          </cell>
          <cell r="T178">
            <v>0</v>
          </cell>
          <cell r="U178">
            <v>928</v>
          </cell>
          <cell r="V178">
            <v>3820.70984754208</v>
          </cell>
        </row>
        <row r="178">
          <cell r="X178">
            <v>0.719350591090556</v>
          </cell>
          <cell r="Y178">
            <v>2.81129692642592</v>
          </cell>
          <cell r="Z178">
            <v>2.81129692642592</v>
          </cell>
          <cell r="AA178">
            <v>1024.38594924589</v>
          </cell>
          <cell r="AB178">
            <v>3291.7007</v>
          </cell>
          <cell r="AC178">
            <v>231.261377550983</v>
          </cell>
          <cell r="AD178">
            <v>1</v>
          </cell>
          <cell r="AE178">
            <v>0</v>
          </cell>
          <cell r="AF178">
            <v>88</v>
          </cell>
          <cell r="AG178">
            <v>88</v>
          </cell>
          <cell r="AH178">
            <v>1004.78914068012</v>
          </cell>
          <cell r="AI178">
            <v>2.51547569711319</v>
          </cell>
          <cell r="AJ178">
            <v>2.51547569711319</v>
          </cell>
          <cell r="AK178">
            <v>1162.51982083158</v>
          </cell>
          <cell r="AL178">
            <v>0</v>
          </cell>
          <cell r="AM178">
            <v>100</v>
          </cell>
          <cell r="AN178">
            <v>7</v>
          </cell>
          <cell r="AO178">
            <v>4200</v>
          </cell>
          <cell r="AP178">
            <v>67609.0508442862</v>
          </cell>
          <cell r="AQ178">
            <v>244.99</v>
          </cell>
          <cell r="AR178">
            <v>0</v>
          </cell>
          <cell r="AS178">
            <v>1200</v>
          </cell>
        </row>
        <row r="178">
          <cell r="AU178">
            <v>0</v>
          </cell>
          <cell r="AV178">
            <v>36.8549617084519</v>
          </cell>
          <cell r="AW178">
            <v>941.575526942055</v>
          </cell>
          <cell r="AX178">
            <v>3770.39446169345</v>
          </cell>
          <cell r="AY178">
            <v>0</v>
          </cell>
          <cell r="AZ178">
            <v>81294.2925070789</v>
          </cell>
        </row>
        <row r="179">
          <cell r="B179" t="str">
            <v>迪庆州本级</v>
          </cell>
          <cell r="C179">
            <v>2</v>
          </cell>
        </row>
        <row r="179"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</row>
        <row r="179">
          <cell r="P179">
            <v>0</v>
          </cell>
        </row>
        <row r="179">
          <cell r="V179">
            <v>0</v>
          </cell>
        </row>
        <row r="179">
          <cell r="AG179">
            <v>0</v>
          </cell>
          <cell r="AH179">
            <v>0</v>
          </cell>
        </row>
        <row r="179">
          <cell r="AJ179">
            <v>0</v>
          </cell>
          <cell r="AK179">
            <v>0</v>
          </cell>
        </row>
        <row r="179">
          <cell r="AW179">
            <v>0</v>
          </cell>
        </row>
        <row r="179">
          <cell r="AZ179">
            <v>0</v>
          </cell>
        </row>
        <row r="180">
          <cell r="B180" t="str">
            <v>县级小计</v>
          </cell>
          <cell r="C180">
            <v>3</v>
          </cell>
        </row>
        <row r="180">
          <cell r="G180">
            <v>68762</v>
          </cell>
          <cell r="H180">
            <v>59039.8</v>
          </cell>
          <cell r="I180">
            <v>0</v>
          </cell>
          <cell r="J180">
            <v>0</v>
          </cell>
          <cell r="K180">
            <v>22768</v>
          </cell>
          <cell r="L180">
            <v>36271.8</v>
          </cell>
          <cell r="M180">
            <v>0</v>
          </cell>
          <cell r="N180">
            <v>7219</v>
          </cell>
          <cell r="O180">
            <v>10729</v>
          </cell>
          <cell r="P180">
            <v>1367.4</v>
          </cell>
          <cell r="Q180">
            <v>2279</v>
          </cell>
          <cell r="R180">
            <v>0</v>
          </cell>
          <cell r="S180">
            <v>0</v>
          </cell>
          <cell r="T180">
            <v>0</v>
          </cell>
          <cell r="U180">
            <v>928</v>
          </cell>
          <cell r="V180">
            <v>3820.70984754208</v>
          </cell>
        </row>
        <row r="180">
          <cell r="X180">
            <v>0.719350591090556</v>
          </cell>
          <cell r="Y180">
            <v>2.81129692642592</v>
          </cell>
          <cell r="Z180">
            <v>2.81129692642592</v>
          </cell>
          <cell r="AA180">
            <v>1024.38594924589</v>
          </cell>
          <cell r="AB180">
            <v>3291.7007</v>
          </cell>
          <cell r="AC180">
            <v>231.261377550983</v>
          </cell>
          <cell r="AD180">
            <v>1</v>
          </cell>
          <cell r="AE180">
            <v>0</v>
          </cell>
          <cell r="AF180">
            <v>88</v>
          </cell>
          <cell r="AG180">
            <v>88</v>
          </cell>
          <cell r="AH180">
            <v>1004.78914068012</v>
          </cell>
          <cell r="AI180">
            <v>2.51547569711319</v>
          </cell>
          <cell r="AJ180">
            <v>2.51547569711319</v>
          </cell>
          <cell r="AK180">
            <v>1162.51982083158</v>
          </cell>
          <cell r="AL180">
            <v>0</v>
          </cell>
          <cell r="AM180">
            <v>100</v>
          </cell>
          <cell r="AN180">
            <v>7</v>
          </cell>
          <cell r="AO180">
            <v>4200</v>
          </cell>
          <cell r="AP180">
            <v>67609.0508442862</v>
          </cell>
          <cell r="AQ180">
            <v>244.99</v>
          </cell>
          <cell r="AR180">
            <v>0</v>
          </cell>
          <cell r="AS180">
            <v>1200</v>
          </cell>
        </row>
        <row r="180">
          <cell r="AU180">
            <v>0</v>
          </cell>
          <cell r="AV180">
            <v>36.8549617084519</v>
          </cell>
          <cell r="AW180">
            <v>941.575526942055</v>
          </cell>
          <cell r="AX180">
            <v>3770.39446169345</v>
          </cell>
          <cell r="AY180">
            <v>0</v>
          </cell>
          <cell r="AZ180">
            <v>81294.2925070789</v>
          </cell>
        </row>
        <row r="181">
          <cell r="B181" t="str">
            <v>香格里拉市</v>
          </cell>
          <cell r="C181" t="str">
            <v>深度贫困</v>
          </cell>
          <cell r="D181">
            <v>2018</v>
          </cell>
          <cell r="E181" t="str">
            <v>国家</v>
          </cell>
        </row>
        <row r="181">
          <cell r="G181">
            <v>16714</v>
          </cell>
          <cell r="H181">
            <v>13371.2</v>
          </cell>
          <cell r="I181">
            <v>0</v>
          </cell>
          <cell r="J181">
            <v>0</v>
          </cell>
          <cell r="K181">
            <v>13371.2</v>
          </cell>
          <cell r="L181">
            <v>0</v>
          </cell>
          <cell r="M181">
            <v>0</v>
          </cell>
          <cell r="N181">
            <v>1119</v>
          </cell>
          <cell r="O181">
            <v>2321</v>
          </cell>
          <cell r="P181">
            <v>0</v>
          </cell>
        </row>
        <row r="181">
          <cell r="U181">
            <v>493</v>
          </cell>
          <cell r="V181">
            <v>747.528723196597</v>
          </cell>
          <cell r="W181">
            <v>15432.81</v>
          </cell>
          <cell r="X181">
            <v>0.0364255722911982</v>
          </cell>
          <cell r="Y181">
            <v>0.0649577230668938</v>
          </cell>
          <cell r="Z181">
            <v>0.0649577230668938</v>
          </cell>
          <cell r="AA181">
            <v>23.6694239513605</v>
          </cell>
          <cell r="AB181">
            <v>684.5</v>
          </cell>
          <cell r="AC181">
            <v>48.0901598780374</v>
          </cell>
        </row>
        <row r="181">
          <cell r="AF181">
            <v>28</v>
          </cell>
          <cell r="AG181">
            <v>28</v>
          </cell>
          <cell r="AH181">
            <v>319.705635670947</v>
          </cell>
          <cell r="AI181">
            <v>1</v>
          </cell>
          <cell r="AJ181">
            <v>1</v>
          </cell>
          <cell r="AK181">
            <v>462.147108861242</v>
          </cell>
        </row>
        <row r="181">
          <cell r="AN181">
            <v>2</v>
          </cell>
          <cell r="AO181">
            <v>1200</v>
          </cell>
          <cell r="AP181">
            <v>16584.5403986667</v>
          </cell>
          <cell r="AQ181">
            <v>82.08</v>
          </cell>
          <cell r="AR181" t="str">
            <v>B</v>
          </cell>
          <cell r="AS181">
            <v>600</v>
          </cell>
          <cell r="AT181" t="str">
            <v>较好</v>
          </cell>
        </row>
        <row r="181">
          <cell r="AV181">
            <v>6.27320164525848</v>
          </cell>
          <cell r="AW181">
            <v>160.268600778208</v>
          </cell>
          <cell r="AX181">
            <v>2324.02393796509</v>
          </cell>
        </row>
        <row r="181">
          <cell r="AZ181">
            <v>20145.9500510031</v>
          </cell>
        </row>
        <row r="182">
          <cell r="B182" t="str">
            <v>维西县</v>
          </cell>
          <cell r="C182" t="str">
            <v>深度贫困</v>
          </cell>
          <cell r="D182">
            <v>2019</v>
          </cell>
          <cell r="E182" t="str">
            <v>国家</v>
          </cell>
        </row>
        <row r="182">
          <cell r="G182">
            <v>40302</v>
          </cell>
          <cell r="H182">
            <v>36271.8</v>
          </cell>
          <cell r="I182">
            <v>0</v>
          </cell>
          <cell r="J182">
            <v>0</v>
          </cell>
          <cell r="K182">
            <v>0</v>
          </cell>
          <cell r="L182">
            <v>36271.8</v>
          </cell>
          <cell r="M182">
            <v>0</v>
          </cell>
          <cell r="N182">
            <v>4931</v>
          </cell>
          <cell r="O182">
            <v>5324</v>
          </cell>
          <cell r="P182">
            <v>1367.4</v>
          </cell>
          <cell r="Q182">
            <v>2279</v>
          </cell>
        </row>
        <row r="182">
          <cell r="U182">
            <v>256</v>
          </cell>
          <cell r="V182">
            <v>2501.13515894275</v>
          </cell>
          <cell r="W182">
            <v>12083.64</v>
          </cell>
          <cell r="X182">
            <v>0.57687404591239</v>
          </cell>
          <cell r="Y182">
            <v>2.60937437187551</v>
          </cell>
          <cell r="Z182">
            <v>2.60937437187551</v>
          </cell>
          <cell r="AA182">
            <v>950.809008378159</v>
          </cell>
          <cell r="AB182">
            <v>1210.5007</v>
          </cell>
          <cell r="AC182">
            <v>85.0448096354657</v>
          </cell>
          <cell r="AD182">
            <v>1</v>
          </cell>
        </row>
        <row r="182">
          <cell r="AF182">
            <v>39</v>
          </cell>
          <cell r="AG182">
            <v>39</v>
          </cell>
          <cell r="AH182">
            <v>445.304278255962</v>
          </cell>
          <cell r="AI182">
            <v>0.521200205163276</v>
          </cell>
          <cell r="AJ182">
            <v>0.521200205163276</v>
          </cell>
          <cell r="AK182">
            <v>240.871167954094</v>
          </cell>
          <cell r="AL182" t="str">
            <v>√</v>
          </cell>
          <cell r="AM182">
            <v>100</v>
          </cell>
          <cell r="AN182">
            <v>3</v>
          </cell>
          <cell r="AO182">
            <v>1800</v>
          </cell>
          <cell r="AP182">
            <v>36253.4463311242</v>
          </cell>
          <cell r="AQ182">
            <v>78.76</v>
          </cell>
          <cell r="AR182" t="str">
            <v>C</v>
          </cell>
        </row>
        <row r="182">
          <cell r="AT182" t="str">
            <v>较好</v>
          </cell>
        </row>
        <row r="182">
          <cell r="AV182">
            <v>15.3920597845844</v>
          </cell>
          <cell r="AW182">
            <v>393.238417042503</v>
          </cell>
          <cell r="AX182">
            <v>1424.74102136723</v>
          </cell>
        </row>
        <row r="182">
          <cell r="AZ182">
            <v>42769.8491713331</v>
          </cell>
        </row>
        <row r="183">
          <cell r="B183" t="str">
            <v>德钦县</v>
          </cell>
          <cell r="C183" t="str">
            <v>深度贫困</v>
          </cell>
          <cell r="D183">
            <v>2018</v>
          </cell>
          <cell r="E183" t="str">
            <v>国家</v>
          </cell>
        </row>
        <row r="183">
          <cell r="G183">
            <v>11746</v>
          </cell>
          <cell r="H183">
            <v>9396.8</v>
          </cell>
          <cell r="I183">
            <v>0</v>
          </cell>
          <cell r="J183">
            <v>0</v>
          </cell>
          <cell r="K183">
            <v>9396.8</v>
          </cell>
          <cell r="L183">
            <v>0</v>
          </cell>
          <cell r="M183">
            <v>0</v>
          </cell>
          <cell r="N183">
            <v>1169</v>
          </cell>
          <cell r="O183">
            <v>3084</v>
          </cell>
          <cell r="P183">
            <v>0</v>
          </cell>
        </row>
        <row r="183">
          <cell r="U183">
            <v>179</v>
          </cell>
          <cell r="V183">
            <v>572.045965402735</v>
          </cell>
          <cell r="W183">
            <v>15001.34</v>
          </cell>
          <cell r="X183">
            <v>0.106050972886968</v>
          </cell>
          <cell r="Y183">
            <v>0.13696483148352</v>
          </cell>
          <cell r="Z183">
            <v>0.13696483148352</v>
          </cell>
          <cell r="AA183">
            <v>49.907516916373</v>
          </cell>
          <cell r="AB183">
            <v>1396.7</v>
          </cell>
          <cell r="AC183">
            <v>98.1264080374798</v>
          </cell>
        </row>
        <row r="183">
          <cell r="AF183">
            <v>21</v>
          </cell>
          <cell r="AG183">
            <v>21</v>
          </cell>
          <cell r="AH183">
            <v>239.77922675321</v>
          </cell>
          <cell r="AI183">
            <v>0.994275491949911</v>
          </cell>
          <cell r="AJ183">
            <v>0.994275491949911</v>
          </cell>
          <cell r="AK183">
            <v>459.501544016241</v>
          </cell>
        </row>
        <row r="183">
          <cell r="AN183">
            <v>2</v>
          </cell>
          <cell r="AO183">
            <v>1200</v>
          </cell>
          <cell r="AP183">
            <v>14771.0641144953</v>
          </cell>
          <cell r="AQ183">
            <v>84.15</v>
          </cell>
          <cell r="AR183" t="str">
            <v>B</v>
          </cell>
          <cell r="AS183">
            <v>600</v>
          </cell>
          <cell r="AT183" t="str">
            <v>较好</v>
          </cell>
        </row>
        <row r="183">
          <cell r="AV183">
            <v>15.189700278609</v>
          </cell>
          <cell r="AW183">
            <v>388.068509121344</v>
          </cell>
          <cell r="AX183">
            <v>21.6295023611336</v>
          </cell>
        </row>
        <row r="183">
          <cell r="AZ183">
            <v>18378.4932847427</v>
          </cell>
        </row>
        <row r="184">
          <cell r="B184" t="str">
            <v>临沧市合计</v>
          </cell>
          <cell r="C184">
            <v>1</v>
          </cell>
        </row>
        <row r="184">
          <cell r="G184">
            <v>332572</v>
          </cell>
          <cell r="H184">
            <v>266580.2</v>
          </cell>
          <cell r="I184">
            <v>0</v>
          </cell>
          <cell r="J184">
            <v>29764.7</v>
          </cell>
          <cell r="K184">
            <v>193843.2</v>
          </cell>
          <cell r="L184">
            <v>42972.3</v>
          </cell>
          <cell r="M184">
            <v>0</v>
          </cell>
          <cell r="N184">
            <v>38323</v>
          </cell>
          <cell r="O184">
            <v>21233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5669</v>
          </cell>
          <cell r="V184">
            <v>17531.9823274407</v>
          </cell>
        </row>
        <row r="184">
          <cell r="X184">
            <v>4.82792858502958</v>
          </cell>
          <cell r="Y184">
            <v>22.5505609912506</v>
          </cell>
          <cell r="Z184">
            <v>16.7999452987081</v>
          </cell>
          <cell r="AA184">
            <v>6121.59738458335</v>
          </cell>
          <cell r="AB184">
            <v>11356.93</v>
          </cell>
          <cell r="AC184">
            <v>797.891277463374</v>
          </cell>
          <cell r="AD184">
            <v>1</v>
          </cell>
          <cell r="AE184">
            <v>0</v>
          </cell>
          <cell r="AF184">
            <v>352</v>
          </cell>
          <cell r="AG184">
            <v>352</v>
          </cell>
          <cell r="AH184">
            <v>4019.15656272047</v>
          </cell>
          <cell r="AI184">
            <v>8</v>
          </cell>
          <cell r="AJ184">
            <v>8</v>
          </cell>
          <cell r="AK184">
            <v>3697.17687088994</v>
          </cell>
          <cell r="AL184">
            <v>0</v>
          </cell>
          <cell r="AM184">
            <v>0</v>
          </cell>
          <cell r="AN184">
            <v>12</v>
          </cell>
          <cell r="AO184">
            <v>7200</v>
          </cell>
          <cell r="AP184">
            <v>0</v>
          </cell>
          <cell r="AQ184">
            <v>533.96</v>
          </cell>
          <cell r="AR184">
            <v>0</v>
          </cell>
          <cell r="AS184">
            <v>0</v>
          </cell>
        </row>
        <row r="184">
          <cell r="AU184">
            <v>4000</v>
          </cell>
          <cell r="AV184">
            <v>99.4649731633803</v>
          </cell>
          <cell r="AW184">
            <v>2541.14453460712</v>
          </cell>
          <cell r="AX184">
            <v>8309.32538835197</v>
          </cell>
          <cell r="AY184">
            <v>0</v>
          </cell>
          <cell r="AZ184">
            <v>45908.9489577049</v>
          </cell>
        </row>
        <row r="185">
          <cell r="B185" t="str">
            <v>临沧市本级</v>
          </cell>
          <cell r="C185">
            <v>2</v>
          </cell>
        </row>
        <row r="185"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</row>
        <row r="185">
          <cell r="P185">
            <v>0</v>
          </cell>
        </row>
        <row r="185">
          <cell r="V185">
            <v>0</v>
          </cell>
        </row>
        <row r="185">
          <cell r="AG185">
            <v>0</v>
          </cell>
          <cell r="AH185">
            <v>0</v>
          </cell>
        </row>
        <row r="185">
          <cell r="AJ185">
            <v>0</v>
          </cell>
          <cell r="AK185">
            <v>0</v>
          </cell>
        </row>
        <row r="185">
          <cell r="AW185">
            <v>0</v>
          </cell>
        </row>
        <row r="185">
          <cell r="AZ185">
            <v>0</v>
          </cell>
        </row>
        <row r="186">
          <cell r="B186" t="str">
            <v>县级小计</v>
          </cell>
          <cell r="C186">
            <v>3</v>
          </cell>
        </row>
        <row r="186">
          <cell r="G186">
            <v>332572</v>
          </cell>
          <cell r="H186">
            <v>266580.2</v>
          </cell>
          <cell r="I186">
            <v>0</v>
          </cell>
          <cell r="J186">
            <v>29764.7</v>
          </cell>
          <cell r="K186">
            <v>193843.2</v>
          </cell>
          <cell r="L186">
            <v>42972.3</v>
          </cell>
          <cell r="M186">
            <v>0</v>
          </cell>
          <cell r="N186">
            <v>38323</v>
          </cell>
          <cell r="O186">
            <v>21233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5669</v>
          </cell>
          <cell r="V186">
            <v>17531.9823274407</v>
          </cell>
        </row>
        <row r="186">
          <cell r="X186">
            <v>4.82792858502958</v>
          </cell>
          <cell r="Y186">
            <v>22.5505609912506</v>
          </cell>
          <cell r="Z186">
            <v>16.7999452987081</v>
          </cell>
          <cell r="AA186">
            <v>6121.59738458335</v>
          </cell>
          <cell r="AB186">
            <v>11356.93</v>
          </cell>
          <cell r="AC186">
            <v>797.891277463374</v>
          </cell>
          <cell r="AD186">
            <v>1</v>
          </cell>
          <cell r="AE186">
            <v>0</v>
          </cell>
          <cell r="AF186">
            <v>352</v>
          </cell>
          <cell r="AG186">
            <v>352</v>
          </cell>
          <cell r="AH186">
            <v>4019.15656272047</v>
          </cell>
          <cell r="AI186">
            <v>8</v>
          </cell>
          <cell r="AJ186">
            <v>8</v>
          </cell>
          <cell r="AK186">
            <v>3697.17687088994</v>
          </cell>
          <cell r="AL186">
            <v>0</v>
          </cell>
          <cell r="AM186">
            <v>0</v>
          </cell>
          <cell r="AN186">
            <v>12</v>
          </cell>
          <cell r="AO186">
            <v>7200</v>
          </cell>
          <cell r="AP186">
            <v>0</v>
          </cell>
          <cell r="AQ186">
            <v>533.96</v>
          </cell>
          <cell r="AR186">
            <v>0</v>
          </cell>
          <cell r="AS186">
            <v>0</v>
          </cell>
        </row>
        <row r="186">
          <cell r="AU186">
            <v>4000</v>
          </cell>
          <cell r="AV186">
            <v>99.4649731633803</v>
          </cell>
          <cell r="AW186">
            <v>2541.14453460712</v>
          </cell>
          <cell r="AX186">
            <v>8309.32538835197</v>
          </cell>
          <cell r="AY186">
            <v>0</v>
          </cell>
          <cell r="AZ186">
            <v>45908.9489577049</v>
          </cell>
        </row>
        <row r="187">
          <cell r="B187" t="str">
            <v>凤庆县</v>
          </cell>
          <cell r="C187" t="str">
            <v>贫困</v>
          </cell>
          <cell r="D187">
            <v>2018</v>
          </cell>
          <cell r="E187" t="str">
            <v>省级</v>
          </cell>
        </row>
        <row r="187">
          <cell r="G187">
            <v>67610</v>
          </cell>
          <cell r="H187">
            <v>54088</v>
          </cell>
          <cell r="I187">
            <v>0</v>
          </cell>
          <cell r="J187">
            <v>0</v>
          </cell>
          <cell r="K187">
            <v>54088</v>
          </cell>
          <cell r="L187">
            <v>0</v>
          </cell>
          <cell r="M187">
            <v>0</v>
          </cell>
          <cell r="N187">
            <v>7366</v>
          </cell>
          <cell r="O187">
            <v>3875</v>
          </cell>
          <cell r="P187">
            <v>0</v>
          </cell>
        </row>
        <row r="187">
          <cell r="U187">
            <v>1831</v>
          </cell>
          <cell r="V187">
            <v>3625.73542245985</v>
          </cell>
          <cell r="W187">
            <v>11668.25</v>
          </cell>
          <cell r="X187">
            <v>0.643904650945132</v>
          </cell>
          <cell r="Y187">
            <v>4.82773951092622</v>
          </cell>
          <cell r="Z187">
            <v>4.82773951092622</v>
          </cell>
          <cell r="AA187">
            <v>1759.14129707365</v>
          </cell>
          <cell r="AB187">
            <v>2063.28</v>
          </cell>
          <cell r="AC187">
            <v>144.957582283648</v>
          </cell>
        </row>
        <row r="187">
          <cell r="AF187">
            <v>80</v>
          </cell>
          <cell r="AG187">
            <v>80</v>
          </cell>
          <cell r="AH187">
            <v>913.444673345562</v>
          </cell>
          <cell r="AI187">
            <v>1</v>
          </cell>
          <cell r="AJ187">
            <v>1</v>
          </cell>
          <cell r="AK187">
            <v>462.147108861242</v>
          </cell>
        </row>
        <row r="187">
          <cell r="AN187">
            <v>2</v>
          </cell>
          <cell r="AO187">
            <v>1200</v>
          </cell>
        </row>
        <row r="187">
          <cell r="AQ187">
            <v>74.89</v>
          </cell>
          <cell r="AR187" t="str">
            <v>C</v>
          </cell>
        </row>
        <row r="187">
          <cell r="AT187" t="str">
            <v>较好</v>
          </cell>
        </row>
        <row r="187">
          <cell r="AV187">
            <v>13.7696249425599</v>
          </cell>
          <cell r="AW187">
            <v>351.788233119017</v>
          </cell>
          <cell r="AX187">
            <v>0</v>
          </cell>
        </row>
        <row r="187">
          <cell r="AZ187">
            <v>8457.21431714296</v>
          </cell>
        </row>
        <row r="188">
          <cell r="B188" t="str">
            <v>云县</v>
          </cell>
          <cell r="C188" t="str">
            <v>贫困</v>
          </cell>
          <cell r="D188">
            <v>2017</v>
          </cell>
        </row>
        <row r="188">
          <cell r="G188">
            <v>42521</v>
          </cell>
          <cell r="H188">
            <v>29764.7</v>
          </cell>
          <cell r="I188">
            <v>0</v>
          </cell>
          <cell r="J188">
            <v>29764.7</v>
          </cell>
          <cell r="K188">
            <v>0</v>
          </cell>
          <cell r="L188">
            <v>0</v>
          </cell>
          <cell r="M188">
            <v>0</v>
          </cell>
          <cell r="N188">
            <v>5322</v>
          </cell>
          <cell r="O188">
            <v>1690</v>
          </cell>
          <cell r="P188">
            <v>0</v>
          </cell>
        </row>
        <row r="188">
          <cell r="U188">
            <v>0</v>
          </cell>
          <cell r="V188">
            <v>2043.14635585999</v>
          </cell>
          <cell r="W188">
            <v>11899.71</v>
          </cell>
          <cell r="X188">
            <v>0.60655444068278</v>
          </cell>
          <cell r="Y188">
            <v>2.90193841055862</v>
          </cell>
          <cell r="Z188">
            <v>1.45096920527931</v>
          </cell>
          <cell r="AA188">
            <v>528.707036494449</v>
          </cell>
          <cell r="AB188">
            <v>540.9</v>
          </cell>
          <cell r="AC188">
            <v>38.0014134083717</v>
          </cell>
        </row>
        <row r="188">
          <cell r="AF188">
            <v>60</v>
          </cell>
          <cell r="AG188">
            <v>60</v>
          </cell>
          <cell r="AH188">
            <v>685.083505009172</v>
          </cell>
          <cell r="AI188">
            <v>1</v>
          </cell>
          <cell r="AJ188">
            <v>1</v>
          </cell>
          <cell r="AK188">
            <v>462.147108861242</v>
          </cell>
        </row>
        <row r="188">
          <cell r="AN188">
            <v>1</v>
          </cell>
          <cell r="AO188">
            <v>600</v>
          </cell>
        </row>
        <row r="188">
          <cell r="AQ188">
            <v>60.53</v>
          </cell>
          <cell r="AR188" t="str">
            <v>C</v>
          </cell>
        </row>
        <row r="188">
          <cell r="AT188" t="str">
            <v>好</v>
          </cell>
          <cell r="AU188">
            <v>800</v>
          </cell>
          <cell r="AV188">
            <v>13.1036183429909</v>
          </cell>
          <cell r="AW188">
            <v>334.773006786757</v>
          </cell>
          <cell r="AX188">
            <v>2414.39356126778</v>
          </cell>
        </row>
        <row r="188">
          <cell r="AZ188">
            <v>5491.85842641998</v>
          </cell>
        </row>
        <row r="189">
          <cell r="B189" t="str">
            <v>临翔区</v>
          </cell>
          <cell r="C189" t="str">
            <v>贫困</v>
          </cell>
          <cell r="D189">
            <v>2018</v>
          </cell>
        </row>
        <row r="189">
          <cell r="G189">
            <v>38517</v>
          </cell>
          <cell r="H189">
            <v>30813.6</v>
          </cell>
          <cell r="I189">
            <v>0</v>
          </cell>
          <cell r="J189">
            <v>0</v>
          </cell>
          <cell r="K189">
            <v>30813.6</v>
          </cell>
          <cell r="L189">
            <v>0</v>
          </cell>
          <cell r="M189">
            <v>0</v>
          </cell>
          <cell r="N189">
            <v>4272</v>
          </cell>
          <cell r="O189">
            <v>4109</v>
          </cell>
          <cell r="P189">
            <v>0</v>
          </cell>
        </row>
        <row r="189">
          <cell r="U189">
            <v>827</v>
          </cell>
          <cell r="V189">
            <v>2031.52567174238</v>
          </cell>
          <cell r="W189">
            <v>12342.84</v>
          </cell>
          <cell r="X189">
            <v>0.535047490568047</v>
          </cell>
          <cell r="Y189">
            <v>2.28941470739162</v>
          </cell>
          <cell r="Z189">
            <v>1.14470735369581</v>
          </cell>
          <cell r="AA189">
            <v>417.110735654387</v>
          </cell>
          <cell r="AB189">
            <v>3068.3</v>
          </cell>
          <cell r="AC189">
            <v>215.566161510274</v>
          </cell>
        </row>
        <row r="189">
          <cell r="AF189">
            <v>58</v>
          </cell>
          <cell r="AG189">
            <v>58</v>
          </cell>
          <cell r="AH189">
            <v>662.247388175533</v>
          </cell>
          <cell r="AI189">
            <v>1</v>
          </cell>
          <cell r="AJ189">
            <v>1</v>
          </cell>
          <cell r="AK189">
            <v>462.147108861242</v>
          </cell>
        </row>
        <row r="189">
          <cell r="AN189">
            <v>1</v>
          </cell>
          <cell r="AO189">
            <v>600</v>
          </cell>
        </row>
        <row r="189">
          <cell r="AQ189">
            <v>74.34</v>
          </cell>
          <cell r="AR189" t="str">
            <v>C</v>
          </cell>
        </row>
        <row r="189">
          <cell r="AT189" t="str">
            <v>好</v>
          </cell>
          <cell r="AU189">
            <v>800</v>
          </cell>
          <cell r="AV189">
            <v>13.167752898625</v>
          </cell>
          <cell r="AW189">
            <v>336.411525054503</v>
          </cell>
          <cell r="AX189">
            <v>1840.90431948733</v>
          </cell>
        </row>
        <row r="189">
          <cell r="AZ189">
            <v>5525.00859099831</v>
          </cell>
        </row>
        <row r="190">
          <cell r="B190" t="str">
            <v>永德县</v>
          </cell>
          <cell r="C190" t="str">
            <v>贫困</v>
          </cell>
          <cell r="D190">
            <v>2019</v>
          </cell>
          <cell r="E190" t="str">
            <v>省级</v>
          </cell>
        </row>
        <row r="190">
          <cell r="G190">
            <v>47747</v>
          </cell>
          <cell r="H190">
            <v>42972.3</v>
          </cell>
          <cell r="I190">
            <v>0</v>
          </cell>
          <cell r="J190">
            <v>0</v>
          </cell>
          <cell r="K190">
            <v>0</v>
          </cell>
          <cell r="L190">
            <v>42972.3</v>
          </cell>
          <cell r="M190">
            <v>0</v>
          </cell>
          <cell r="N190">
            <v>5243</v>
          </cell>
          <cell r="O190">
            <v>446</v>
          </cell>
          <cell r="P190">
            <v>0</v>
          </cell>
        </row>
        <row r="190">
          <cell r="U190">
            <v>1186</v>
          </cell>
          <cell r="V190">
            <v>2679.6615850336</v>
          </cell>
          <cell r="W190">
            <v>11861.95</v>
          </cell>
          <cell r="X190">
            <v>0.612647691955166</v>
          </cell>
          <cell r="Y190">
            <v>3.24642011967042</v>
          </cell>
          <cell r="Z190">
            <v>3.24642011967042</v>
          </cell>
          <cell r="AA190">
            <v>1182.93700131044</v>
          </cell>
          <cell r="AB190">
            <v>2441.14</v>
          </cell>
          <cell r="AC190">
            <v>171.504474630639</v>
          </cell>
          <cell r="AD190">
            <v>1</v>
          </cell>
        </row>
        <row r="190">
          <cell r="AF190">
            <v>45</v>
          </cell>
          <cell r="AG190">
            <v>45</v>
          </cell>
          <cell r="AH190">
            <v>513.812628756879</v>
          </cell>
          <cell r="AI190">
            <v>1</v>
          </cell>
          <cell r="AJ190">
            <v>1</v>
          </cell>
          <cell r="AK190">
            <v>462.147108861242</v>
          </cell>
        </row>
        <row r="190">
          <cell r="AN190">
            <v>2</v>
          </cell>
          <cell r="AO190">
            <v>1200</v>
          </cell>
        </row>
        <row r="190">
          <cell r="AQ190">
            <v>66.99</v>
          </cell>
          <cell r="AR190" t="str">
            <v>C</v>
          </cell>
        </row>
        <row r="190">
          <cell r="AT190" t="str">
            <v>好</v>
          </cell>
          <cell r="AU190">
            <v>800</v>
          </cell>
          <cell r="AV190">
            <v>5.53176966078376</v>
          </cell>
          <cell r="AW190">
            <v>141.326396550836</v>
          </cell>
          <cell r="AX190">
            <v>0</v>
          </cell>
        </row>
        <row r="190">
          <cell r="AZ190">
            <v>7151.38919514364</v>
          </cell>
        </row>
        <row r="191">
          <cell r="B191" t="str">
            <v>镇康县</v>
          </cell>
          <cell r="C191" t="str">
            <v>贫困</v>
          </cell>
          <cell r="D191">
            <v>2018</v>
          </cell>
        </row>
        <row r="191">
          <cell r="F191" t="str">
            <v>是</v>
          </cell>
          <cell r="G191">
            <v>32790</v>
          </cell>
          <cell r="H191">
            <v>26232</v>
          </cell>
          <cell r="I191">
            <v>0</v>
          </cell>
          <cell r="J191">
            <v>0</v>
          </cell>
          <cell r="K191">
            <v>26232</v>
          </cell>
          <cell r="L191">
            <v>0</v>
          </cell>
          <cell r="M191">
            <v>0</v>
          </cell>
          <cell r="N191">
            <v>4495</v>
          </cell>
          <cell r="O191">
            <v>1212</v>
          </cell>
          <cell r="P191">
            <v>0</v>
          </cell>
        </row>
        <row r="191">
          <cell r="U191">
            <v>651</v>
          </cell>
          <cell r="V191">
            <v>1910.5012651824</v>
          </cell>
          <cell r="W191">
            <v>12185.77</v>
          </cell>
          <cell r="X191">
            <v>0.560393543993726</v>
          </cell>
          <cell r="Y191">
            <v>2.08942732878061</v>
          </cell>
          <cell r="Z191">
            <v>1.0447136643903</v>
          </cell>
          <cell r="AA191">
            <v>380.674836843781</v>
          </cell>
          <cell r="AB191">
            <v>447.1</v>
          </cell>
          <cell r="AC191">
            <v>31.4114104915567</v>
          </cell>
        </row>
        <row r="191">
          <cell r="AF191">
            <v>25</v>
          </cell>
          <cell r="AG191">
            <v>25</v>
          </cell>
          <cell r="AH191">
            <v>285.451460420488</v>
          </cell>
          <cell r="AI191">
            <v>1</v>
          </cell>
          <cell r="AJ191">
            <v>1</v>
          </cell>
          <cell r="AK191">
            <v>462.147108861242</v>
          </cell>
        </row>
        <row r="191">
          <cell r="AN191">
            <v>1</v>
          </cell>
          <cell r="AO191">
            <v>600</v>
          </cell>
        </row>
        <row r="191">
          <cell r="AQ191">
            <v>61.65</v>
          </cell>
          <cell r="AR191" t="str">
            <v>C</v>
          </cell>
        </row>
        <row r="191">
          <cell r="AT191" t="str">
            <v>较好</v>
          </cell>
        </row>
        <row r="191">
          <cell r="AV191">
            <v>14.1685793958856</v>
          </cell>
          <cell r="AW191">
            <v>361.980775240961</v>
          </cell>
          <cell r="AX191">
            <v>1548.75218367856</v>
          </cell>
        </row>
        <row r="191">
          <cell r="AZ191">
            <v>4032.16685704043</v>
          </cell>
        </row>
        <row r="192">
          <cell r="B192" t="str">
            <v>双江县</v>
          </cell>
          <cell r="C192" t="str">
            <v>贫困</v>
          </cell>
          <cell r="D192">
            <v>2018</v>
          </cell>
        </row>
        <row r="192">
          <cell r="G192">
            <v>26354</v>
          </cell>
          <cell r="H192">
            <v>21083.2</v>
          </cell>
          <cell r="I192">
            <v>0</v>
          </cell>
          <cell r="J192">
            <v>0</v>
          </cell>
          <cell r="K192">
            <v>21083.2</v>
          </cell>
          <cell r="L192">
            <v>0</v>
          </cell>
          <cell r="M192">
            <v>0</v>
          </cell>
          <cell r="N192">
            <v>2902</v>
          </cell>
          <cell r="O192">
            <v>3784</v>
          </cell>
          <cell r="P192">
            <v>0</v>
          </cell>
        </row>
        <row r="192">
          <cell r="U192">
            <v>314</v>
          </cell>
          <cell r="V192">
            <v>1325.73009420611</v>
          </cell>
          <cell r="W192">
            <v>11868.41</v>
          </cell>
          <cell r="X192">
            <v>0.611605255429223</v>
          </cell>
          <cell r="Y192">
            <v>1.78931233528373</v>
          </cell>
          <cell r="Z192">
            <v>0.894656167641867</v>
          </cell>
          <cell r="AA192">
            <v>325.996588593594</v>
          </cell>
          <cell r="AB192">
            <v>564.48</v>
          </cell>
          <cell r="AC192">
            <v>39.6580474038781</v>
          </cell>
        </row>
        <row r="192">
          <cell r="AF192">
            <v>51</v>
          </cell>
          <cell r="AG192">
            <v>51</v>
          </cell>
          <cell r="AH192">
            <v>582.320979257796</v>
          </cell>
          <cell r="AI192">
            <v>1</v>
          </cell>
          <cell r="AJ192">
            <v>1</v>
          </cell>
          <cell r="AK192">
            <v>462.147108861242</v>
          </cell>
        </row>
        <row r="192">
          <cell r="AN192">
            <v>1</v>
          </cell>
          <cell r="AO192">
            <v>600</v>
          </cell>
        </row>
        <row r="192">
          <cell r="AQ192">
            <v>73.36</v>
          </cell>
          <cell r="AR192" t="str">
            <v>C</v>
          </cell>
        </row>
        <row r="192">
          <cell r="AT192" t="str">
            <v>好</v>
          </cell>
          <cell r="AU192">
            <v>800</v>
          </cell>
          <cell r="AV192">
            <v>12.8027586028909</v>
          </cell>
          <cell r="AW192">
            <v>327.086601613927</v>
          </cell>
          <cell r="AX192">
            <v>1.8358565302567</v>
          </cell>
        </row>
        <row r="192">
          <cell r="AZ192">
            <v>4462.93941993655</v>
          </cell>
        </row>
        <row r="193">
          <cell r="B193" t="str">
            <v>耿马县</v>
          </cell>
          <cell r="C193" t="str">
            <v>贫困</v>
          </cell>
          <cell r="D193">
            <v>2018</v>
          </cell>
        </row>
        <row r="193">
          <cell r="F193" t="str">
            <v>是</v>
          </cell>
          <cell r="G193">
            <v>36967</v>
          </cell>
          <cell r="H193">
            <v>29573.6</v>
          </cell>
          <cell r="I193">
            <v>0</v>
          </cell>
          <cell r="J193">
            <v>0</v>
          </cell>
          <cell r="K193">
            <v>29573.6</v>
          </cell>
          <cell r="L193">
            <v>0</v>
          </cell>
          <cell r="M193">
            <v>0</v>
          </cell>
          <cell r="N193">
            <v>3335</v>
          </cell>
          <cell r="O193">
            <v>4547</v>
          </cell>
          <cell r="P193">
            <v>0</v>
          </cell>
        </row>
        <row r="193">
          <cell r="U193">
            <v>16</v>
          </cell>
          <cell r="V193">
            <v>1593.32382739873</v>
          </cell>
          <cell r="W193">
            <v>11920.31</v>
          </cell>
          <cell r="X193">
            <v>0.603230262287358</v>
          </cell>
          <cell r="Y193">
            <v>2.43113860307051</v>
          </cell>
          <cell r="Z193">
            <v>1.21556930153525</v>
          </cell>
          <cell r="AA193">
            <v>442.931552737271</v>
          </cell>
          <cell r="AB193">
            <v>1627.33</v>
          </cell>
          <cell r="AC193">
            <v>114.329525017278</v>
          </cell>
        </row>
        <row r="193">
          <cell r="AF193">
            <v>12</v>
          </cell>
          <cell r="AG193">
            <v>12</v>
          </cell>
          <cell r="AH193">
            <v>137.016701001834</v>
          </cell>
          <cell r="AI193">
            <v>1</v>
          </cell>
          <cell r="AJ193">
            <v>1</v>
          </cell>
          <cell r="AK193">
            <v>462.147108861242</v>
          </cell>
        </row>
        <row r="193">
          <cell r="AN193">
            <v>1</v>
          </cell>
          <cell r="AO193">
            <v>600</v>
          </cell>
        </row>
        <row r="193">
          <cell r="AQ193">
            <v>56.78</v>
          </cell>
          <cell r="AR193" t="str">
            <v>D</v>
          </cell>
        </row>
        <row r="193">
          <cell r="AT193" t="str">
            <v>较好</v>
          </cell>
        </row>
        <row r="193">
          <cell r="AV193">
            <v>13.4098359074543</v>
          </cell>
          <cell r="AW193">
            <v>342.596294378246</v>
          </cell>
          <cell r="AX193">
            <v>55.3111918702015</v>
          </cell>
        </row>
        <row r="193">
          <cell r="AZ193">
            <v>3692.3450093946</v>
          </cell>
        </row>
        <row r="194">
          <cell r="B194" t="str">
            <v>沧源县</v>
          </cell>
          <cell r="C194" t="str">
            <v>贫困</v>
          </cell>
          <cell r="D194">
            <v>2018</v>
          </cell>
          <cell r="E194" t="str">
            <v>省级</v>
          </cell>
          <cell r="F194" t="str">
            <v>是</v>
          </cell>
          <cell r="G194">
            <v>40066</v>
          </cell>
          <cell r="H194">
            <v>32052.8</v>
          </cell>
          <cell r="I194">
            <v>0</v>
          </cell>
          <cell r="J194">
            <v>0</v>
          </cell>
          <cell r="K194">
            <v>32052.8</v>
          </cell>
          <cell r="L194">
            <v>0</v>
          </cell>
          <cell r="M194">
            <v>0</v>
          </cell>
          <cell r="N194">
            <v>5388</v>
          </cell>
          <cell r="O194">
            <v>1570</v>
          </cell>
          <cell r="P194">
            <v>0</v>
          </cell>
        </row>
        <row r="194">
          <cell r="U194">
            <v>844</v>
          </cell>
          <cell r="V194">
            <v>2322.35810555761</v>
          </cell>
          <cell r="W194">
            <v>11602.31</v>
          </cell>
          <cell r="X194">
            <v>0.654545249168149</v>
          </cell>
          <cell r="Y194">
            <v>2.9751699755689</v>
          </cell>
          <cell r="Z194">
            <v>2.9751699755689</v>
          </cell>
          <cell r="AA194">
            <v>1084.09833587578</v>
          </cell>
          <cell r="AB194">
            <v>604.4</v>
          </cell>
          <cell r="AC194">
            <v>42.4626627177295</v>
          </cell>
        </row>
        <row r="194">
          <cell r="AF194">
            <v>21</v>
          </cell>
          <cell r="AG194">
            <v>21</v>
          </cell>
          <cell r="AH194">
            <v>239.77922675321</v>
          </cell>
          <cell r="AI194">
            <v>1</v>
          </cell>
          <cell r="AJ194">
            <v>1</v>
          </cell>
          <cell r="AK194">
            <v>462.147108861242</v>
          </cell>
        </row>
        <row r="194">
          <cell r="AN194">
            <v>3</v>
          </cell>
          <cell r="AO194">
            <v>1800</v>
          </cell>
        </row>
        <row r="194">
          <cell r="AQ194">
            <v>65.42</v>
          </cell>
          <cell r="AR194" t="str">
            <v>C</v>
          </cell>
        </row>
        <row r="194">
          <cell r="AT194" t="str">
            <v>好</v>
          </cell>
          <cell r="AU194">
            <v>800</v>
          </cell>
          <cell r="AV194">
            <v>13.5110334121899</v>
          </cell>
          <cell r="AW194">
            <v>345.181701862872</v>
          </cell>
          <cell r="AX194">
            <v>2448.12827551784</v>
          </cell>
        </row>
        <row r="194">
          <cell r="AZ194">
            <v>7096.02714162844</v>
          </cell>
        </row>
      </sheetData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测算表11.15"/>
    </sheetNames>
    <sheetDataSet>
      <sheetData sheetId="0">
        <row r="4">
          <cell r="B4" t="str">
            <v>县（市、区）</v>
          </cell>
          <cell r="C4" t="str">
            <v>国有林场名称</v>
          </cell>
          <cell r="D4" t="str">
            <v>本次安排</v>
          </cell>
        </row>
        <row r="5">
          <cell r="D5" t="str">
            <v>小计</v>
          </cell>
        </row>
        <row r="7">
          <cell r="D7">
            <v>3490</v>
          </cell>
        </row>
        <row r="8">
          <cell r="D8">
            <v>3490</v>
          </cell>
        </row>
        <row r="9">
          <cell r="B9" t="str">
            <v>昆明市</v>
          </cell>
        </row>
        <row r="9">
          <cell r="D9">
            <v>264</v>
          </cell>
        </row>
        <row r="10">
          <cell r="B10" t="str">
            <v>宜良县</v>
          </cell>
          <cell r="C10" t="str">
            <v>宜良县国有花园林场</v>
          </cell>
          <cell r="D10">
            <v>85</v>
          </cell>
        </row>
        <row r="11">
          <cell r="B11" t="str">
            <v>昆明市本级</v>
          </cell>
          <cell r="C11" t="str">
            <v>昆明市西山林场</v>
          </cell>
          <cell r="D11">
            <v>94</v>
          </cell>
        </row>
        <row r="12">
          <cell r="B12" t="str">
            <v>石林县</v>
          </cell>
          <cell r="C12" t="str">
            <v>石林彝族自治县国营石林林场</v>
          </cell>
          <cell r="D12">
            <v>85</v>
          </cell>
        </row>
        <row r="13">
          <cell r="B13" t="str">
            <v>禄劝县</v>
          </cell>
          <cell r="C13" t="str">
            <v>禄劝彝族苗族自治县漩窝塘国营林场</v>
          </cell>
          <cell r="D13">
            <v>0</v>
          </cell>
        </row>
        <row r="14">
          <cell r="B14" t="str">
            <v>昭通市</v>
          </cell>
        </row>
        <row r="14">
          <cell r="D14">
            <v>94</v>
          </cell>
        </row>
        <row r="15">
          <cell r="B15" t="str">
            <v>巧家县</v>
          </cell>
          <cell r="C15" t="str">
            <v>巧家县国有林场</v>
          </cell>
          <cell r="D15">
            <v>0</v>
          </cell>
        </row>
        <row r="16">
          <cell r="B16" t="str">
            <v>威信县</v>
          </cell>
          <cell r="C16" t="str">
            <v>威信县国有林场</v>
          </cell>
          <cell r="D16">
            <v>0</v>
          </cell>
        </row>
        <row r="17">
          <cell r="B17" t="str">
            <v>大关县</v>
          </cell>
          <cell r="C17" t="str">
            <v>大关县国有林场</v>
          </cell>
          <cell r="D17">
            <v>0</v>
          </cell>
        </row>
        <row r="18">
          <cell r="B18" t="str">
            <v>盐津县</v>
          </cell>
          <cell r="C18" t="str">
            <v>盐津县国有林场</v>
          </cell>
          <cell r="D18">
            <v>94</v>
          </cell>
        </row>
        <row r="19">
          <cell r="B19" t="str">
            <v>曲靖市</v>
          </cell>
        </row>
        <row r="19">
          <cell r="D19">
            <v>208</v>
          </cell>
        </row>
        <row r="20">
          <cell r="B20" t="str">
            <v>师宗县</v>
          </cell>
          <cell r="C20" t="str">
            <v>师宗县国有五洛河林场</v>
          </cell>
          <cell r="D20">
            <v>99</v>
          </cell>
        </row>
        <row r="21">
          <cell r="B21" t="str">
            <v>曲靖市本级</v>
          </cell>
          <cell r="C21" t="str">
            <v>曲靖市国有海寨林场</v>
          </cell>
          <cell r="D21">
            <v>109</v>
          </cell>
        </row>
        <row r="22">
          <cell r="B22" t="str">
            <v>玉溪市</v>
          </cell>
        </row>
        <row r="22">
          <cell r="D22">
            <v>150</v>
          </cell>
        </row>
        <row r="23">
          <cell r="B23" t="str">
            <v>玉溪市本级</v>
          </cell>
          <cell r="C23" t="str">
            <v>玉溪市玉白顶国有林场</v>
          </cell>
          <cell r="D23">
            <v>74</v>
          </cell>
        </row>
        <row r="24">
          <cell r="B24" t="str">
            <v>澄江市</v>
          </cell>
          <cell r="C24" t="str">
            <v>澄江市抚仙湖国有林场</v>
          </cell>
          <cell r="D24">
            <v>76</v>
          </cell>
        </row>
        <row r="25">
          <cell r="B25" t="str">
            <v>保山市</v>
          </cell>
        </row>
        <row r="25">
          <cell r="D25">
            <v>278</v>
          </cell>
        </row>
        <row r="26">
          <cell r="B26" t="str">
            <v>隆阳区</v>
          </cell>
          <cell r="C26" t="str">
            <v>隆阳区国有林场</v>
          </cell>
          <cell r="D26">
            <v>92</v>
          </cell>
        </row>
        <row r="27">
          <cell r="B27" t="str">
            <v>施甸县</v>
          </cell>
          <cell r="C27" t="str">
            <v>施甸县善洲林场</v>
          </cell>
          <cell r="D27">
            <v>0</v>
          </cell>
        </row>
        <row r="28">
          <cell r="B28" t="str">
            <v>腾冲市</v>
          </cell>
          <cell r="C28" t="str">
            <v>腾冲市沙坝国有林场</v>
          </cell>
          <cell r="D28">
            <v>94</v>
          </cell>
        </row>
        <row r="29">
          <cell r="B29" t="str">
            <v>龙陵县</v>
          </cell>
          <cell r="C29" t="str">
            <v>龙陵县三江口国有林场</v>
          </cell>
          <cell r="D29">
            <v>92</v>
          </cell>
        </row>
        <row r="30">
          <cell r="B30" t="str">
            <v>楚雄州</v>
          </cell>
        </row>
        <row r="30">
          <cell r="D30">
            <v>323</v>
          </cell>
        </row>
        <row r="31">
          <cell r="B31" t="str">
            <v>楚雄市</v>
          </cell>
          <cell r="C31" t="str">
            <v>楚雄市国有林场</v>
          </cell>
          <cell r="D31">
            <v>106</v>
          </cell>
        </row>
        <row r="32">
          <cell r="B32" t="str">
            <v>双柏县</v>
          </cell>
          <cell r="C32" t="str">
            <v>双柏县国有林场</v>
          </cell>
          <cell r="D32">
            <v>113</v>
          </cell>
        </row>
        <row r="33">
          <cell r="B33" t="str">
            <v>永仁县</v>
          </cell>
          <cell r="C33" t="str">
            <v>永仁县国有林场</v>
          </cell>
          <cell r="D33">
            <v>104</v>
          </cell>
        </row>
        <row r="34">
          <cell r="B34" t="str">
            <v>红河州</v>
          </cell>
        </row>
        <row r="34">
          <cell r="D34">
            <v>379</v>
          </cell>
        </row>
        <row r="35">
          <cell r="B35" t="str">
            <v>红河州本级</v>
          </cell>
          <cell r="C35" t="str">
            <v>红河哈尼族彝族自治州芷村国有林场</v>
          </cell>
          <cell r="D35">
            <v>104</v>
          </cell>
        </row>
        <row r="36">
          <cell r="B36" t="str">
            <v>个旧市</v>
          </cell>
          <cell r="C36" t="str">
            <v>个旧市白云山国有林场</v>
          </cell>
          <cell r="D36">
            <v>89</v>
          </cell>
        </row>
        <row r="37">
          <cell r="B37" t="str">
            <v>石屏县</v>
          </cell>
          <cell r="C37" t="str">
            <v>石屏县牛达国有林场</v>
          </cell>
          <cell r="D37">
            <v>91</v>
          </cell>
        </row>
        <row r="38">
          <cell r="B38" t="str">
            <v>元阳县</v>
          </cell>
          <cell r="C38" t="str">
            <v>元阳县新街国有林场</v>
          </cell>
          <cell r="D38">
            <v>95</v>
          </cell>
        </row>
        <row r="39">
          <cell r="B39" t="str">
            <v>文山州</v>
          </cell>
        </row>
        <row r="39">
          <cell r="D39">
            <v>206</v>
          </cell>
        </row>
        <row r="40">
          <cell r="B40" t="str">
            <v>文山市</v>
          </cell>
          <cell r="C40" t="str">
            <v>文山市老君山国有林场</v>
          </cell>
          <cell r="D40">
            <v>0</v>
          </cell>
        </row>
        <row r="41">
          <cell r="B41" t="str">
            <v>马关县</v>
          </cell>
          <cell r="C41" t="str">
            <v>马关县金城国有林场</v>
          </cell>
          <cell r="D41">
            <v>101</v>
          </cell>
        </row>
        <row r="42">
          <cell r="B42" t="str">
            <v>广南县</v>
          </cell>
          <cell r="C42" t="str">
            <v>广南县十里桥国有林场</v>
          </cell>
          <cell r="D42">
            <v>105</v>
          </cell>
        </row>
        <row r="43">
          <cell r="B43" t="str">
            <v>富宁县</v>
          </cell>
          <cell r="C43" t="str">
            <v>富宁县金坝华侨国有林场</v>
          </cell>
          <cell r="D43">
            <v>0</v>
          </cell>
        </row>
        <row r="44">
          <cell r="B44" t="str">
            <v>普洱市</v>
          </cell>
        </row>
        <row r="44">
          <cell r="D44">
            <v>375</v>
          </cell>
        </row>
        <row r="45">
          <cell r="B45" t="str">
            <v>思茅区</v>
          </cell>
          <cell r="C45" t="str">
            <v>普洱市思茅区国有林场</v>
          </cell>
          <cell r="D45">
            <v>105</v>
          </cell>
        </row>
        <row r="46">
          <cell r="B46" t="str">
            <v>景谷县</v>
          </cell>
          <cell r="C46" t="str">
            <v>景谷傣族彝族自治县国有林场</v>
          </cell>
          <cell r="D46">
            <v>92</v>
          </cell>
        </row>
        <row r="47">
          <cell r="B47" t="str">
            <v>宁洱县</v>
          </cell>
          <cell r="C47" t="str">
            <v>宁洱哈尼族彝族自治县国有林场</v>
          </cell>
          <cell r="D47">
            <v>94</v>
          </cell>
        </row>
        <row r="48">
          <cell r="B48" t="str">
            <v>镇沅县</v>
          </cell>
          <cell r="C48" t="str">
            <v>镇沅彝族哈尼族拉祜族自治县国有林场</v>
          </cell>
          <cell r="D48">
            <v>84</v>
          </cell>
        </row>
        <row r="49">
          <cell r="B49" t="str">
            <v>西双版纳州</v>
          </cell>
        </row>
        <row r="49">
          <cell r="D49">
            <v>0</v>
          </cell>
        </row>
        <row r="50">
          <cell r="B50" t="str">
            <v>勐海县</v>
          </cell>
          <cell r="C50" t="str">
            <v>勐海县国有林场</v>
          </cell>
          <cell r="D50">
            <v>0</v>
          </cell>
        </row>
        <row r="51">
          <cell r="B51" t="str">
            <v>大理州</v>
          </cell>
        </row>
        <row r="51">
          <cell r="D51">
            <v>192</v>
          </cell>
        </row>
        <row r="52">
          <cell r="B52" t="str">
            <v>云龙县</v>
          </cell>
          <cell r="C52" t="str">
            <v>云龙县漕涧林场</v>
          </cell>
          <cell r="D52">
            <v>0</v>
          </cell>
        </row>
        <row r="53">
          <cell r="B53" t="str">
            <v>祥云县</v>
          </cell>
          <cell r="C53" t="str">
            <v>祥云县清华洞国有林场</v>
          </cell>
          <cell r="D53">
            <v>105</v>
          </cell>
        </row>
        <row r="54">
          <cell r="B54" t="str">
            <v>宾川县</v>
          </cell>
          <cell r="C54" t="str">
            <v>宾川县国有林场</v>
          </cell>
          <cell r="D54">
            <v>0</v>
          </cell>
        </row>
        <row r="55">
          <cell r="B55" t="str">
            <v>永平县</v>
          </cell>
          <cell r="C55" t="str">
            <v>永平博南山国有林场</v>
          </cell>
          <cell r="D55">
            <v>87</v>
          </cell>
        </row>
        <row r="56">
          <cell r="B56" t="str">
            <v>德宏州</v>
          </cell>
        </row>
        <row r="56">
          <cell r="D56">
            <v>188</v>
          </cell>
        </row>
        <row r="57">
          <cell r="B57" t="str">
            <v>瑞丽市</v>
          </cell>
          <cell r="C57" t="str">
            <v>瑞丽市国有林场</v>
          </cell>
          <cell r="D57">
            <v>89</v>
          </cell>
        </row>
        <row r="58">
          <cell r="B58" t="str">
            <v>陇川县</v>
          </cell>
          <cell r="C58" t="str">
            <v>陇川县国有林场</v>
          </cell>
          <cell r="D58">
            <v>99</v>
          </cell>
        </row>
        <row r="59">
          <cell r="B59" t="str">
            <v>怒江州</v>
          </cell>
        </row>
        <row r="59">
          <cell r="D59">
            <v>97</v>
          </cell>
        </row>
        <row r="60">
          <cell r="B60" t="str">
            <v>兰坪县</v>
          </cell>
          <cell r="C60" t="str">
            <v>兰坪县国有林场</v>
          </cell>
          <cell r="D60">
            <v>97</v>
          </cell>
        </row>
        <row r="61">
          <cell r="B61" t="str">
            <v>迪庆州</v>
          </cell>
        </row>
        <row r="61">
          <cell r="D61">
            <v>309</v>
          </cell>
        </row>
        <row r="62">
          <cell r="B62" t="str">
            <v>香格里拉市</v>
          </cell>
          <cell r="C62" t="str">
            <v>香格里拉市国有林场</v>
          </cell>
          <cell r="D62">
            <v>115</v>
          </cell>
        </row>
        <row r="63">
          <cell r="B63" t="str">
            <v>维西县</v>
          </cell>
          <cell r="C63" t="str">
            <v>维西县国有林场</v>
          </cell>
          <cell r="D63">
            <v>99</v>
          </cell>
        </row>
        <row r="64">
          <cell r="B64" t="str">
            <v>德钦县</v>
          </cell>
          <cell r="C64" t="str">
            <v>德钦县国有林场</v>
          </cell>
          <cell r="D64">
            <v>95</v>
          </cell>
        </row>
        <row r="65">
          <cell r="B65" t="str">
            <v>临沧市</v>
          </cell>
        </row>
        <row r="65">
          <cell r="D65">
            <v>427</v>
          </cell>
        </row>
        <row r="66">
          <cell r="B66" t="str">
            <v>临翔区</v>
          </cell>
          <cell r="C66" t="str">
            <v>临翔区马鹿坑林场</v>
          </cell>
          <cell r="D66">
            <v>81</v>
          </cell>
        </row>
        <row r="67">
          <cell r="B67" t="str">
            <v>凤庆县</v>
          </cell>
          <cell r="C67" t="str">
            <v>凤庆县桂花树国有林场</v>
          </cell>
          <cell r="D67">
            <v>75</v>
          </cell>
        </row>
        <row r="68">
          <cell r="B68" t="str">
            <v>耿马县</v>
          </cell>
          <cell r="C68" t="str">
            <v>耿马傣族佤族自治县天圆林场</v>
          </cell>
          <cell r="D68">
            <v>89</v>
          </cell>
        </row>
        <row r="69">
          <cell r="B69" t="str">
            <v>沧源县</v>
          </cell>
          <cell r="C69" t="str">
            <v>沧源县南撒林场</v>
          </cell>
          <cell r="D69">
            <v>96</v>
          </cell>
        </row>
        <row r="70">
          <cell r="B70" t="str">
            <v>双江县</v>
          </cell>
          <cell r="C70" t="str">
            <v>双江拉祜族佤族布朗族傣族自治县国有勐峨林场</v>
          </cell>
          <cell r="D70">
            <v>86</v>
          </cell>
        </row>
        <row r="71">
          <cell r="B71" t="str">
            <v>省级</v>
          </cell>
        </row>
        <row r="71">
          <cell r="D71">
            <v>0</v>
          </cell>
        </row>
        <row r="72">
          <cell r="B72" t="str">
            <v>云南森林自然中心</v>
          </cell>
          <cell r="C72" t="str">
            <v>金殿林场</v>
          </cell>
          <cell r="D72">
            <v>0</v>
          </cell>
        </row>
        <row r="73">
          <cell r="B73" t="str">
            <v>省林科院</v>
          </cell>
          <cell r="C73" t="str">
            <v>普文试验林场</v>
          </cell>
          <cell r="D73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测算表"/>
      <sheetName val="绩效评价等次"/>
      <sheetName val="Sheet2"/>
      <sheetName val="Sheet3"/>
    </sheetNames>
    <sheetDataSet>
      <sheetData sheetId="0">
        <row r="2">
          <cell r="A2" t="str">
            <v>2023年度中央财政衔接推进乡村振兴补助资金（少数民族发展任务）分配测算表</v>
          </cell>
        </row>
        <row r="3">
          <cell r="K3">
            <v>44875</v>
          </cell>
        </row>
        <row r="4">
          <cell r="A4" t="str">
            <v>县（市、区）</v>
          </cell>
          <cell r="B4" t="str">
            <v>“十百千万”任务因素</v>
          </cell>
        </row>
        <row r="4">
          <cell r="K4" t="str">
            <v>现代化边境小康村因素</v>
          </cell>
          <cell r="L4" t="str">
            <v>绩效因素</v>
          </cell>
        </row>
        <row r="4">
          <cell r="N4" t="str">
            <v>合计（万元）</v>
          </cell>
        </row>
        <row r="5">
          <cell r="B5" t="str">
            <v>示范乡镇（个）</v>
          </cell>
          <cell r="C5" t="str">
            <v>计划数</v>
          </cell>
        </row>
        <row r="5">
          <cell r="E5" t="str">
            <v>示范村
（个）</v>
          </cell>
          <cell r="F5" t="str">
            <v>计划数</v>
          </cell>
        </row>
        <row r="5">
          <cell r="H5" t="str">
            <v>示范乡镇（万元）</v>
          </cell>
          <cell r="I5" t="str">
            <v>示范村（万元）</v>
          </cell>
          <cell r="J5" t="str">
            <v>“十县百乡千村万户”工程(含小康村奖补）
（万元）</v>
          </cell>
          <cell r="K5" t="str">
            <v>现代化边境小康村建设缺口资金（万元）</v>
          </cell>
          <cell r="L5" t="str">
            <v>绩效评价等次</v>
          </cell>
          <cell r="M5" t="str">
            <v>扣减再分配</v>
          </cell>
        </row>
        <row r="6">
          <cell r="A6" t="str">
            <v>全省合计</v>
          </cell>
          <cell r="B6">
            <v>46</v>
          </cell>
          <cell r="C6">
            <v>45</v>
          </cell>
          <cell r="D6">
            <v>1</v>
          </cell>
          <cell r="E6">
            <v>517</v>
          </cell>
          <cell r="F6">
            <v>350</v>
          </cell>
          <cell r="G6">
            <v>167</v>
          </cell>
          <cell r="H6">
            <v>23000</v>
          </cell>
          <cell r="I6">
            <v>51700</v>
          </cell>
          <cell r="J6">
            <v>74751</v>
          </cell>
          <cell r="K6">
            <v>1083</v>
          </cell>
        </row>
        <row r="6">
          <cell r="M6">
            <v>0</v>
          </cell>
          <cell r="N6">
            <v>75834</v>
          </cell>
        </row>
        <row r="7">
          <cell r="A7" t="str">
            <v>昆明市</v>
          </cell>
          <cell r="B7">
            <v>2</v>
          </cell>
          <cell r="C7">
            <v>6</v>
          </cell>
          <cell r="D7">
            <v>-4</v>
          </cell>
          <cell r="E7">
            <v>38</v>
          </cell>
          <cell r="F7">
            <v>16</v>
          </cell>
          <cell r="G7">
            <v>22</v>
          </cell>
          <cell r="H7">
            <v>1000</v>
          </cell>
          <cell r="I7">
            <v>3800</v>
          </cell>
          <cell r="J7">
            <v>4851</v>
          </cell>
        </row>
        <row r="7">
          <cell r="M7">
            <v>0</v>
          </cell>
          <cell r="N7">
            <v>4851</v>
          </cell>
        </row>
        <row r="8">
          <cell r="A8" t="str">
            <v>盘龙区</v>
          </cell>
        </row>
        <row r="8">
          <cell r="C8">
            <v>1</v>
          </cell>
          <cell r="D8">
            <v>-1</v>
          </cell>
          <cell r="E8">
            <v>2</v>
          </cell>
          <cell r="F8">
            <v>1</v>
          </cell>
          <cell r="G8">
            <v>1</v>
          </cell>
          <cell r="H8">
            <v>0</v>
          </cell>
          <cell r="I8">
            <v>200</v>
          </cell>
          <cell r="J8">
            <v>200</v>
          </cell>
        </row>
        <row r="8">
          <cell r="L8" t="str">
            <v>C</v>
          </cell>
          <cell r="M8">
            <v>-50</v>
          </cell>
          <cell r="N8">
            <v>150</v>
          </cell>
        </row>
        <row r="9">
          <cell r="A9" t="str">
            <v>五华区</v>
          </cell>
        </row>
        <row r="9">
          <cell r="C9">
            <v>0</v>
          </cell>
          <cell r="D9">
            <v>0</v>
          </cell>
          <cell r="E9">
            <v>2</v>
          </cell>
          <cell r="F9">
            <v>1</v>
          </cell>
          <cell r="G9">
            <v>1</v>
          </cell>
          <cell r="H9">
            <v>0</v>
          </cell>
          <cell r="I9">
            <v>200</v>
          </cell>
          <cell r="J9">
            <v>200</v>
          </cell>
        </row>
        <row r="9">
          <cell r="N9">
            <v>200</v>
          </cell>
        </row>
        <row r="10">
          <cell r="A10" t="str">
            <v>西山区</v>
          </cell>
        </row>
        <row r="10">
          <cell r="C10">
            <v>1</v>
          </cell>
          <cell r="D10">
            <v>-1</v>
          </cell>
          <cell r="E10">
            <v>3</v>
          </cell>
          <cell r="F10">
            <v>1</v>
          </cell>
          <cell r="G10">
            <v>2</v>
          </cell>
          <cell r="H10">
            <v>0</v>
          </cell>
          <cell r="I10">
            <v>300</v>
          </cell>
          <cell r="J10">
            <v>351</v>
          </cell>
        </row>
        <row r="10">
          <cell r="N10">
            <v>351</v>
          </cell>
        </row>
        <row r="11">
          <cell r="A11" t="str">
            <v>官渡区</v>
          </cell>
        </row>
        <row r="11">
          <cell r="C11">
            <v>0</v>
          </cell>
          <cell r="D11">
            <v>0</v>
          </cell>
        </row>
        <row r="11"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1">
          <cell r="N11">
            <v>0</v>
          </cell>
        </row>
        <row r="12">
          <cell r="A12" t="str">
            <v>呈贡区</v>
          </cell>
        </row>
        <row r="12">
          <cell r="C12">
            <v>0</v>
          </cell>
          <cell r="D12">
            <v>0</v>
          </cell>
        </row>
        <row r="12"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2">
          <cell r="N12">
            <v>0</v>
          </cell>
        </row>
        <row r="13">
          <cell r="A13" t="str">
            <v>安宁市</v>
          </cell>
        </row>
        <row r="13">
          <cell r="C13">
            <v>0</v>
          </cell>
          <cell r="D13">
            <v>0</v>
          </cell>
          <cell r="E13">
            <v>4</v>
          </cell>
          <cell r="F13">
            <v>1</v>
          </cell>
          <cell r="G13">
            <v>3</v>
          </cell>
          <cell r="H13">
            <v>0</v>
          </cell>
          <cell r="I13">
            <v>400</v>
          </cell>
          <cell r="J13">
            <v>400</v>
          </cell>
        </row>
        <row r="13">
          <cell r="N13">
            <v>400</v>
          </cell>
        </row>
        <row r="14">
          <cell r="A14" t="str">
            <v>富民县</v>
          </cell>
        </row>
        <row r="14">
          <cell r="C14">
            <v>0</v>
          </cell>
          <cell r="D14">
            <v>0</v>
          </cell>
          <cell r="E14">
            <v>4</v>
          </cell>
          <cell r="F14">
            <v>3</v>
          </cell>
          <cell r="G14">
            <v>1</v>
          </cell>
          <cell r="H14">
            <v>0</v>
          </cell>
          <cell r="I14">
            <v>400</v>
          </cell>
          <cell r="J14">
            <v>400</v>
          </cell>
        </row>
        <row r="14">
          <cell r="L14" t="str">
            <v>C</v>
          </cell>
          <cell r="M14">
            <v>-50</v>
          </cell>
          <cell r="N14">
            <v>350</v>
          </cell>
        </row>
        <row r="15">
          <cell r="A15" t="str">
            <v>晋宁区</v>
          </cell>
        </row>
        <row r="15">
          <cell r="C15">
            <v>0</v>
          </cell>
          <cell r="D15">
            <v>0</v>
          </cell>
          <cell r="E15">
            <v>3</v>
          </cell>
          <cell r="F15">
            <v>1</v>
          </cell>
          <cell r="G15">
            <v>2</v>
          </cell>
          <cell r="H15">
            <v>0</v>
          </cell>
          <cell r="I15">
            <v>300</v>
          </cell>
          <cell r="J15">
            <v>300</v>
          </cell>
        </row>
        <row r="15">
          <cell r="L15" t="str">
            <v>B</v>
          </cell>
          <cell r="M15">
            <v>32</v>
          </cell>
          <cell r="N15">
            <v>332</v>
          </cell>
        </row>
        <row r="16">
          <cell r="A16" t="str">
            <v>宜良县</v>
          </cell>
          <cell r="B16">
            <v>1</v>
          </cell>
          <cell r="C16">
            <v>0</v>
          </cell>
          <cell r="D16">
            <v>1</v>
          </cell>
          <cell r="E16">
            <v>0</v>
          </cell>
          <cell r="F16">
            <v>1</v>
          </cell>
          <cell r="G16">
            <v>-1</v>
          </cell>
          <cell r="H16">
            <v>500</v>
          </cell>
          <cell r="I16">
            <v>0</v>
          </cell>
          <cell r="J16">
            <v>500</v>
          </cell>
        </row>
        <row r="16">
          <cell r="L16" t="str">
            <v>C</v>
          </cell>
          <cell r="M16">
            <v>-50</v>
          </cell>
          <cell r="N16">
            <v>450</v>
          </cell>
        </row>
        <row r="17">
          <cell r="A17" t="str">
            <v>嵩明县</v>
          </cell>
          <cell r="B17">
            <v>1</v>
          </cell>
          <cell r="C17">
            <v>0</v>
          </cell>
          <cell r="D17">
            <v>1</v>
          </cell>
          <cell r="E17">
            <v>0</v>
          </cell>
          <cell r="F17">
            <v>1</v>
          </cell>
          <cell r="G17">
            <v>-1</v>
          </cell>
          <cell r="H17">
            <v>500</v>
          </cell>
          <cell r="I17">
            <v>0</v>
          </cell>
          <cell r="J17">
            <v>500</v>
          </cell>
        </row>
        <row r="17">
          <cell r="L17" t="str">
            <v>B</v>
          </cell>
          <cell r="M17">
            <v>42</v>
          </cell>
          <cell r="N17">
            <v>542</v>
          </cell>
        </row>
        <row r="18">
          <cell r="A18" t="str">
            <v>东川区</v>
          </cell>
        </row>
        <row r="18">
          <cell r="C18">
            <v>1</v>
          </cell>
          <cell r="D18">
            <v>-1</v>
          </cell>
          <cell r="E18">
            <v>5</v>
          </cell>
          <cell r="F18">
            <v>1</v>
          </cell>
          <cell r="G18">
            <v>4</v>
          </cell>
          <cell r="H18">
            <v>0</v>
          </cell>
          <cell r="I18">
            <v>500</v>
          </cell>
          <cell r="J18">
            <v>500</v>
          </cell>
        </row>
        <row r="18">
          <cell r="L18" t="str">
            <v>B</v>
          </cell>
          <cell r="M18">
            <v>42</v>
          </cell>
          <cell r="N18">
            <v>542</v>
          </cell>
        </row>
        <row r="19">
          <cell r="A19" t="str">
            <v>石林县</v>
          </cell>
        </row>
        <row r="19">
          <cell r="C19">
            <v>1</v>
          </cell>
          <cell r="D19">
            <v>-1</v>
          </cell>
          <cell r="E19">
            <v>4</v>
          </cell>
          <cell r="F19">
            <v>1</v>
          </cell>
          <cell r="G19">
            <v>3</v>
          </cell>
          <cell r="H19">
            <v>0</v>
          </cell>
          <cell r="I19">
            <v>400</v>
          </cell>
          <cell r="J19">
            <v>400</v>
          </cell>
        </row>
        <row r="19">
          <cell r="L19" t="str">
            <v>C</v>
          </cell>
          <cell r="M19">
            <v>-50</v>
          </cell>
          <cell r="N19">
            <v>350</v>
          </cell>
        </row>
        <row r="20">
          <cell r="A20" t="str">
            <v>禄劝县</v>
          </cell>
        </row>
        <row r="20">
          <cell r="C20">
            <v>1</v>
          </cell>
          <cell r="D20">
            <v>-1</v>
          </cell>
          <cell r="E20">
            <v>6</v>
          </cell>
          <cell r="F20">
            <v>2</v>
          </cell>
          <cell r="G20">
            <v>4</v>
          </cell>
          <cell r="H20">
            <v>0</v>
          </cell>
          <cell r="I20">
            <v>600</v>
          </cell>
          <cell r="J20">
            <v>600</v>
          </cell>
        </row>
        <row r="20">
          <cell r="L20" t="str">
            <v>B</v>
          </cell>
          <cell r="M20">
            <v>42</v>
          </cell>
          <cell r="N20">
            <v>642</v>
          </cell>
        </row>
        <row r="21">
          <cell r="A21" t="str">
            <v>寻甸县</v>
          </cell>
        </row>
        <row r="21">
          <cell r="C21">
            <v>1</v>
          </cell>
          <cell r="D21">
            <v>-1</v>
          </cell>
          <cell r="E21">
            <v>5</v>
          </cell>
          <cell r="F21">
            <v>2</v>
          </cell>
          <cell r="G21">
            <v>3</v>
          </cell>
          <cell r="H21">
            <v>0</v>
          </cell>
          <cell r="I21">
            <v>500</v>
          </cell>
          <cell r="J21">
            <v>500</v>
          </cell>
        </row>
        <row r="21">
          <cell r="L21" t="str">
            <v>B</v>
          </cell>
          <cell r="M21">
            <v>42</v>
          </cell>
          <cell r="N21">
            <v>542</v>
          </cell>
        </row>
        <row r="22">
          <cell r="A22" t="str">
            <v>昭通市</v>
          </cell>
          <cell r="B22">
            <v>4</v>
          </cell>
          <cell r="C22">
            <v>3</v>
          </cell>
          <cell r="D22">
            <v>1</v>
          </cell>
          <cell r="E22">
            <v>29</v>
          </cell>
          <cell r="F22">
            <v>26</v>
          </cell>
          <cell r="G22">
            <v>3</v>
          </cell>
          <cell r="H22">
            <v>2000</v>
          </cell>
          <cell r="I22">
            <v>2900</v>
          </cell>
          <cell r="J22">
            <v>4900</v>
          </cell>
        </row>
        <row r="22">
          <cell r="M22">
            <v>244</v>
          </cell>
          <cell r="N22">
            <v>5144</v>
          </cell>
        </row>
        <row r="23">
          <cell r="A23" t="str">
            <v>昭阳区</v>
          </cell>
        </row>
        <row r="23">
          <cell r="C23">
            <v>1</v>
          </cell>
          <cell r="D23">
            <v>-1</v>
          </cell>
          <cell r="E23">
            <v>3</v>
          </cell>
          <cell r="F23">
            <v>2</v>
          </cell>
          <cell r="G23">
            <v>1</v>
          </cell>
          <cell r="H23">
            <v>0</v>
          </cell>
          <cell r="I23">
            <v>300</v>
          </cell>
          <cell r="J23">
            <v>300</v>
          </cell>
        </row>
        <row r="23">
          <cell r="L23" t="str">
            <v>B</v>
          </cell>
          <cell r="M23">
            <v>42</v>
          </cell>
          <cell r="N23">
            <v>342</v>
          </cell>
        </row>
        <row r="24">
          <cell r="A24" t="str">
            <v>鲁甸县</v>
          </cell>
        </row>
        <row r="24">
          <cell r="C24">
            <v>1</v>
          </cell>
          <cell r="D24">
            <v>-1</v>
          </cell>
          <cell r="E24">
            <v>4</v>
          </cell>
          <cell r="F24">
            <v>3</v>
          </cell>
          <cell r="G24">
            <v>1</v>
          </cell>
          <cell r="H24">
            <v>0</v>
          </cell>
          <cell r="I24">
            <v>400</v>
          </cell>
          <cell r="J24">
            <v>400</v>
          </cell>
        </row>
        <row r="24">
          <cell r="L24" t="str">
            <v>C</v>
          </cell>
          <cell r="M24">
            <v>-50</v>
          </cell>
          <cell r="N24">
            <v>350</v>
          </cell>
        </row>
        <row r="25">
          <cell r="A25" t="str">
            <v>巧家县</v>
          </cell>
          <cell r="B25">
            <v>1</v>
          </cell>
          <cell r="C25">
            <v>0</v>
          </cell>
          <cell r="D25">
            <v>1</v>
          </cell>
          <cell r="E25">
            <v>1</v>
          </cell>
          <cell r="F25">
            <v>3</v>
          </cell>
          <cell r="G25">
            <v>-2</v>
          </cell>
          <cell r="H25">
            <v>500</v>
          </cell>
          <cell r="I25">
            <v>100</v>
          </cell>
          <cell r="J25">
            <v>600</v>
          </cell>
        </row>
        <row r="25">
          <cell r="L25" t="str">
            <v>B</v>
          </cell>
          <cell r="M25">
            <v>42</v>
          </cell>
          <cell r="N25">
            <v>642</v>
          </cell>
        </row>
        <row r="26">
          <cell r="A26" t="str">
            <v>盐津县</v>
          </cell>
        </row>
        <row r="26">
          <cell r="C26">
            <v>0</v>
          </cell>
          <cell r="D26">
            <v>0</v>
          </cell>
          <cell r="E26">
            <v>3</v>
          </cell>
          <cell r="F26">
            <v>2</v>
          </cell>
          <cell r="G26">
            <v>1</v>
          </cell>
          <cell r="H26">
            <v>0</v>
          </cell>
          <cell r="I26">
            <v>300</v>
          </cell>
          <cell r="J26">
            <v>300</v>
          </cell>
        </row>
        <row r="26">
          <cell r="L26" t="str">
            <v>B</v>
          </cell>
          <cell r="M26">
            <v>42</v>
          </cell>
          <cell r="N26">
            <v>342</v>
          </cell>
        </row>
        <row r="27">
          <cell r="A27" t="str">
            <v>大关县</v>
          </cell>
        </row>
        <row r="27">
          <cell r="C27">
            <v>0</v>
          </cell>
          <cell r="D27">
            <v>0</v>
          </cell>
          <cell r="E27">
            <v>4</v>
          </cell>
          <cell r="F27">
            <v>2</v>
          </cell>
          <cell r="G27">
            <v>2</v>
          </cell>
          <cell r="H27">
            <v>0</v>
          </cell>
          <cell r="I27">
            <v>400</v>
          </cell>
          <cell r="J27">
            <v>400</v>
          </cell>
        </row>
        <row r="27">
          <cell r="L27" t="str">
            <v>A</v>
          </cell>
          <cell r="M27">
            <v>100</v>
          </cell>
          <cell r="N27">
            <v>500</v>
          </cell>
        </row>
        <row r="28">
          <cell r="A28" t="str">
            <v>永善县</v>
          </cell>
          <cell r="B28">
            <v>1</v>
          </cell>
          <cell r="C28">
            <v>0</v>
          </cell>
          <cell r="D28">
            <v>1</v>
          </cell>
          <cell r="E28">
            <v>1</v>
          </cell>
          <cell r="F28">
            <v>2</v>
          </cell>
          <cell r="G28">
            <v>-1</v>
          </cell>
          <cell r="H28">
            <v>500</v>
          </cell>
          <cell r="I28">
            <v>100</v>
          </cell>
          <cell r="J28">
            <v>600</v>
          </cell>
        </row>
        <row r="28">
          <cell r="L28" t="str">
            <v>C</v>
          </cell>
          <cell r="M28">
            <v>-50</v>
          </cell>
          <cell r="N28">
            <v>550</v>
          </cell>
        </row>
        <row r="29">
          <cell r="A29" t="str">
            <v>绥江县</v>
          </cell>
        </row>
        <row r="29">
          <cell r="C29">
            <v>0</v>
          </cell>
          <cell r="D29">
            <v>0</v>
          </cell>
          <cell r="E29">
            <v>3</v>
          </cell>
          <cell r="F29">
            <v>2</v>
          </cell>
          <cell r="G29">
            <v>1</v>
          </cell>
          <cell r="H29">
            <v>0</v>
          </cell>
          <cell r="I29">
            <v>300</v>
          </cell>
          <cell r="J29">
            <v>300</v>
          </cell>
        </row>
        <row r="29">
          <cell r="L29" t="str">
            <v>B</v>
          </cell>
          <cell r="M29">
            <v>42</v>
          </cell>
          <cell r="N29">
            <v>342</v>
          </cell>
        </row>
        <row r="30">
          <cell r="A30" t="str">
            <v>彝良县</v>
          </cell>
          <cell r="B30">
            <v>1</v>
          </cell>
          <cell r="C30">
            <v>0</v>
          </cell>
          <cell r="D30">
            <v>1</v>
          </cell>
          <cell r="E30">
            <v>1</v>
          </cell>
          <cell r="F30">
            <v>2</v>
          </cell>
          <cell r="G30">
            <v>-1</v>
          </cell>
          <cell r="H30">
            <v>500</v>
          </cell>
          <cell r="I30">
            <v>100</v>
          </cell>
          <cell r="J30">
            <v>600</v>
          </cell>
        </row>
        <row r="30">
          <cell r="L30" t="str">
            <v>B</v>
          </cell>
          <cell r="M30">
            <v>42</v>
          </cell>
          <cell r="N30">
            <v>642</v>
          </cell>
        </row>
        <row r="31">
          <cell r="A31" t="str">
            <v>威信县</v>
          </cell>
        </row>
        <row r="31">
          <cell r="C31">
            <v>0</v>
          </cell>
          <cell r="D31">
            <v>0</v>
          </cell>
          <cell r="E31">
            <v>4</v>
          </cell>
          <cell r="F31">
            <v>2</v>
          </cell>
          <cell r="G31">
            <v>2</v>
          </cell>
          <cell r="H31">
            <v>0</v>
          </cell>
          <cell r="I31">
            <v>400</v>
          </cell>
          <cell r="J31">
            <v>400</v>
          </cell>
        </row>
        <row r="31">
          <cell r="L31" t="str">
            <v>B</v>
          </cell>
          <cell r="M31">
            <v>42</v>
          </cell>
          <cell r="N31">
            <v>442</v>
          </cell>
        </row>
        <row r="32">
          <cell r="A32" t="str">
            <v>水富市</v>
          </cell>
          <cell r="B32">
            <v>1</v>
          </cell>
          <cell r="C32">
            <v>0</v>
          </cell>
          <cell r="D32">
            <v>1</v>
          </cell>
          <cell r="E32">
            <v>1</v>
          </cell>
          <cell r="F32">
            <v>1</v>
          </cell>
          <cell r="G32">
            <v>0</v>
          </cell>
          <cell r="H32">
            <v>500</v>
          </cell>
          <cell r="I32">
            <v>100</v>
          </cell>
          <cell r="J32">
            <v>600</v>
          </cell>
        </row>
        <row r="32">
          <cell r="L32" t="str">
            <v>C</v>
          </cell>
          <cell r="M32">
            <v>-50</v>
          </cell>
          <cell r="N32">
            <v>550</v>
          </cell>
        </row>
        <row r="33">
          <cell r="A33" t="str">
            <v>镇雄县</v>
          </cell>
        </row>
        <row r="33">
          <cell r="C33">
            <v>1</v>
          </cell>
          <cell r="D33">
            <v>-1</v>
          </cell>
          <cell r="E33">
            <v>4</v>
          </cell>
          <cell r="F33">
            <v>5</v>
          </cell>
          <cell r="G33">
            <v>-1</v>
          </cell>
          <cell r="H33">
            <v>0</v>
          </cell>
          <cell r="I33">
            <v>400</v>
          </cell>
          <cell r="J33">
            <v>400</v>
          </cell>
        </row>
        <row r="33">
          <cell r="L33" t="str">
            <v>B</v>
          </cell>
          <cell r="M33">
            <v>42</v>
          </cell>
          <cell r="N33">
            <v>442</v>
          </cell>
        </row>
        <row r="34">
          <cell r="A34" t="str">
            <v>曲靖市</v>
          </cell>
          <cell r="B34">
            <v>3</v>
          </cell>
          <cell r="C34">
            <v>3</v>
          </cell>
          <cell r="D34">
            <v>0</v>
          </cell>
          <cell r="E34">
            <v>27</v>
          </cell>
          <cell r="F34">
            <v>20</v>
          </cell>
          <cell r="G34">
            <v>7</v>
          </cell>
          <cell r="H34">
            <v>1500</v>
          </cell>
          <cell r="I34">
            <v>2700</v>
          </cell>
          <cell r="J34">
            <v>4200</v>
          </cell>
        </row>
        <row r="34">
          <cell r="M34">
            <v>-174</v>
          </cell>
          <cell r="N34">
            <v>4026</v>
          </cell>
        </row>
        <row r="35">
          <cell r="A35" t="str">
            <v>麒麟区</v>
          </cell>
          <cell r="B35">
            <v>1</v>
          </cell>
          <cell r="C35">
            <v>0</v>
          </cell>
          <cell r="D35">
            <v>1</v>
          </cell>
          <cell r="E35">
            <v>0</v>
          </cell>
          <cell r="F35">
            <v>2</v>
          </cell>
          <cell r="G35">
            <v>-2</v>
          </cell>
          <cell r="H35">
            <v>500</v>
          </cell>
          <cell r="I35">
            <v>0</v>
          </cell>
          <cell r="J35">
            <v>500</v>
          </cell>
        </row>
        <row r="35">
          <cell r="L35" t="str">
            <v>B</v>
          </cell>
          <cell r="M35">
            <v>42</v>
          </cell>
          <cell r="N35">
            <v>542</v>
          </cell>
        </row>
        <row r="36">
          <cell r="A36" t="str">
            <v>沾益区</v>
          </cell>
        </row>
        <row r="36">
          <cell r="C36">
            <v>0</v>
          </cell>
          <cell r="D36">
            <v>0</v>
          </cell>
          <cell r="E36">
            <v>4</v>
          </cell>
          <cell r="F36">
            <v>3</v>
          </cell>
          <cell r="G36">
            <v>1</v>
          </cell>
          <cell r="H36">
            <v>0</v>
          </cell>
          <cell r="I36">
            <v>400</v>
          </cell>
          <cell r="J36">
            <v>400</v>
          </cell>
        </row>
        <row r="36">
          <cell r="L36" t="str">
            <v>C</v>
          </cell>
          <cell r="M36">
            <v>-50</v>
          </cell>
          <cell r="N36">
            <v>350</v>
          </cell>
        </row>
        <row r="37">
          <cell r="A37" t="str">
            <v>马龙区</v>
          </cell>
        </row>
        <row r="37">
          <cell r="C37">
            <v>0</v>
          </cell>
          <cell r="D37">
            <v>0</v>
          </cell>
          <cell r="E37">
            <v>3</v>
          </cell>
          <cell r="F37">
            <v>2</v>
          </cell>
          <cell r="G37">
            <v>1</v>
          </cell>
          <cell r="H37">
            <v>0</v>
          </cell>
          <cell r="I37">
            <v>300</v>
          </cell>
          <cell r="J37">
            <v>300</v>
          </cell>
        </row>
        <row r="37">
          <cell r="L37" t="str">
            <v>B</v>
          </cell>
          <cell r="M37">
            <v>42</v>
          </cell>
          <cell r="N37">
            <v>342</v>
          </cell>
        </row>
        <row r="38">
          <cell r="A38" t="str">
            <v>富源县</v>
          </cell>
        </row>
        <row r="38">
          <cell r="C38">
            <v>1</v>
          </cell>
          <cell r="D38">
            <v>-1</v>
          </cell>
          <cell r="E38">
            <v>4</v>
          </cell>
          <cell r="F38">
            <v>1</v>
          </cell>
          <cell r="G38">
            <v>3</v>
          </cell>
          <cell r="H38">
            <v>0</v>
          </cell>
          <cell r="I38">
            <v>400</v>
          </cell>
          <cell r="J38">
            <v>400</v>
          </cell>
        </row>
        <row r="38">
          <cell r="L38" t="str">
            <v>C</v>
          </cell>
          <cell r="M38">
            <v>-50</v>
          </cell>
          <cell r="N38">
            <v>350</v>
          </cell>
        </row>
        <row r="39">
          <cell r="A39" t="str">
            <v>罗平县</v>
          </cell>
          <cell r="B39">
            <v>1</v>
          </cell>
          <cell r="C39">
            <v>0</v>
          </cell>
          <cell r="D39">
            <v>1</v>
          </cell>
          <cell r="E39">
            <v>1</v>
          </cell>
          <cell r="F39">
            <v>3</v>
          </cell>
          <cell r="G39">
            <v>-2</v>
          </cell>
          <cell r="H39">
            <v>500</v>
          </cell>
          <cell r="I39">
            <v>100</v>
          </cell>
          <cell r="J39">
            <v>600</v>
          </cell>
        </row>
        <row r="39">
          <cell r="L39" t="str">
            <v>C</v>
          </cell>
          <cell r="M39">
            <v>-50</v>
          </cell>
          <cell r="N39">
            <v>550</v>
          </cell>
        </row>
        <row r="40">
          <cell r="A40" t="str">
            <v>师宗县</v>
          </cell>
        </row>
        <row r="40">
          <cell r="C40">
            <v>0</v>
          </cell>
          <cell r="D40">
            <v>0</v>
          </cell>
          <cell r="E40">
            <v>3</v>
          </cell>
          <cell r="F40">
            <v>3</v>
          </cell>
          <cell r="G40">
            <v>0</v>
          </cell>
          <cell r="H40">
            <v>0</v>
          </cell>
          <cell r="I40">
            <v>300</v>
          </cell>
          <cell r="J40">
            <v>300</v>
          </cell>
        </row>
        <row r="40">
          <cell r="L40" t="str">
            <v>C</v>
          </cell>
          <cell r="M40">
            <v>-50</v>
          </cell>
          <cell r="N40">
            <v>250</v>
          </cell>
        </row>
        <row r="41">
          <cell r="A41" t="str">
            <v>陆良县</v>
          </cell>
          <cell r="B41">
            <v>1</v>
          </cell>
          <cell r="C41">
            <v>0</v>
          </cell>
          <cell r="D41">
            <v>1</v>
          </cell>
          <cell r="E41">
            <v>1</v>
          </cell>
          <cell r="F41">
            <v>2</v>
          </cell>
          <cell r="G41">
            <v>-1</v>
          </cell>
          <cell r="H41">
            <v>500</v>
          </cell>
          <cell r="I41">
            <v>100</v>
          </cell>
          <cell r="J41">
            <v>600</v>
          </cell>
        </row>
        <row r="41">
          <cell r="L41" t="str">
            <v>C</v>
          </cell>
          <cell r="M41">
            <v>-50</v>
          </cell>
          <cell r="N41">
            <v>550</v>
          </cell>
        </row>
        <row r="42">
          <cell r="A42" t="str">
            <v>会泽县</v>
          </cell>
        </row>
        <row r="42">
          <cell r="C42">
            <v>1</v>
          </cell>
          <cell r="D42">
            <v>-1</v>
          </cell>
          <cell r="E42">
            <v>6</v>
          </cell>
          <cell r="F42">
            <v>2</v>
          </cell>
          <cell r="G42">
            <v>4</v>
          </cell>
          <cell r="H42">
            <v>0</v>
          </cell>
          <cell r="I42">
            <v>600</v>
          </cell>
          <cell r="J42">
            <v>600</v>
          </cell>
        </row>
        <row r="42">
          <cell r="L42" t="str">
            <v>B</v>
          </cell>
          <cell r="M42">
            <v>42</v>
          </cell>
          <cell r="N42">
            <v>642</v>
          </cell>
        </row>
        <row r="43">
          <cell r="A43" t="str">
            <v>宣威市</v>
          </cell>
        </row>
        <row r="43">
          <cell r="C43">
            <v>1</v>
          </cell>
          <cell r="D43">
            <v>-1</v>
          </cell>
          <cell r="E43">
            <v>5</v>
          </cell>
          <cell r="F43">
            <v>2</v>
          </cell>
          <cell r="G43">
            <v>3</v>
          </cell>
          <cell r="H43">
            <v>0</v>
          </cell>
          <cell r="I43">
            <v>500</v>
          </cell>
          <cell r="J43">
            <v>500</v>
          </cell>
        </row>
        <row r="43">
          <cell r="L43" t="str">
            <v>C</v>
          </cell>
          <cell r="M43">
            <v>-50</v>
          </cell>
          <cell r="N43">
            <v>450</v>
          </cell>
        </row>
        <row r="44">
          <cell r="A44" t="str">
            <v>玉溪市</v>
          </cell>
          <cell r="B44">
            <v>4</v>
          </cell>
          <cell r="C44">
            <v>2</v>
          </cell>
          <cell r="D44">
            <v>2</v>
          </cell>
          <cell r="E44">
            <v>22</v>
          </cell>
          <cell r="F44">
            <v>18</v>
          </cell>
          <cell r="G44">
            <v>4</v>
          </cell>
          <cell r="H44">
            <v>2000</v>
          </cell>
          <cell r="I44">
            <v>2200</v>
          </cell>
          <cell r="J44">
            <v>4200</v>
          </cell>
        </row>
        <row r="44">
          <cell r="M44">
            <v>-266</v>
          </cell>
          <cell r="N44">
            <v>3934</v>
          </cell>
        </row>
        <row r="45">
          <cell r="A45" t="str">
            <v>红塔区</v>
          </cell>
          <cell r="B45">
            <v>1</v>
          </cell>
          <cell r="C45">
            <v>0</v>
          </cell>
          <cell r="D45">
            <v>1</v>
          </cell>
          <cell r="E45">
            <v>1</v>
          </cell>
          <cell r="F45">
            <v>1</v>
          </cell>
          <cell r="G45">
            <v>0</v>
          </cell>
          <cell r="H45">
            <v>500</v>
          </cell>
          <cell r="I45">
            <v>100</v>
          </cell>
          <cell r="J45">
            <v>600</v>
          </cell>
        </row>
        <row r="45">
          <cell r="L45" t="str">
            <v>B</v>
          </cell>
          <cell r="M45">
            <v>42</v>
          </cell>
          <cell r="N45">
            <v>642</v>
          </cell>
        </row>
        <row r="46">
          <cell r="A46" t="str">
            <v>通海县</v>
          </cell>
          <cell r="B46">
            <v>1</v>
          </cell>
          <cell r="C46">
            <v>0</v>
          </cell>
          <cell r="D46">
            <v>1</v>
          </cell>
          <cell r="E46">
            <v>1</v>
          </cell>
          <cell r="F46">
            <v>2</v>
          </cell>
          <cell r="G46">
            <v>-1</v>
          </cell>
          <cell r="H46">
            <v>500</v>
          </cell>
          <cell r="I46">
            <v>100</v>
          </cell>
          <cell r="J46">
            <v>600</v>
          </cell>
        </row>
        <row r="46">
          <cell r="L46" t="str">
            <v>C</v>
          </cell>
          <cell r="M46">
            <v>-50</v>
          </cell>
          <cell r="N46">
            <v>700</v>
          </cell>
        </row>
        <row r="47">
          <cell r="A47" t="str">
            <v>江川区</v>
          </cell>
        </row>
        <row r="47">
          <cell r="C47">
            <v>1</v>
          </cell>
          <cell r="D47">
            <v>-1</v>
          </cell>
          <cell r="E47">
            <v>2</v>
          </cell>
          <cell r="F47">
            <v>3</v>
          </cell>
          <cell r="G47">
            <v>-1</v>
          </cell>
          <cell r="H47">
            <v>0</v>
          </cell>
          <cell r="I47">
            <v>200</v>
          </cell>
          <cell r="J47">
            <v>200</v>
          </cell>
        </row>
        <row r="47">
          <cell r="L47" t="str">
            <v>C</v>
          </cell>
          <cell r="M47">
            <v>-50</v>
          </cell>
          <cell r="N47">
            <v>150</v>
          </cell>
        </row>
        <row r="48">
          <cell r="A48" t="str">
            <v>澄江市</v>
          </cell>
        </row>
        <row r="48">
          <cell r="C48">
            <v>0</v>
          </cell>
          <cell r="D48">
            <v>0</v>
          </cell>
          <cell r="E48">
            <v>3</v>
          </cell>
          <cell r="F48">
            <v>1</v>
          </cell>
          <cell r="G48">
            <v>2</v>
          </cell>
          <cell r="H48">
            <v>0</v>
          </cell>
          <cell r="I48">
            <v>300</v>
          </cell>
          <cell r="J48">
            <v>300</v>
          </cell>
        </row>
        <row r="48">
          <cell r="L48" t="str">
            <v>C</v>
          </cell>
          <cell r="M48">
            <v>-50</v>
          </cell>
          <cell r="N48">
            <v>250</v>
          </cell>
        </row>
        <row r="49">
          <cell r="A49" t="str">
            <v>华宁县</v>
          </cell>
          <cell r="B49">
            <v>1</v>
          </cell>
          <cell r="C49">
            <v>0</v>
          </cell>
          <cell r="D49">
            <v>1</v>
          </cell>
          <cell r="E49">
            <v>2</v>
          </cell>
          <cell r="F49">
            <v>1</v>
          </cell>
          <cell r="G49">
            <v>1</v>
          </cell>
          <cell r="H49">
            <v>500</v>
          </cell>
          <cell r="I49">
            <v>200</v>
          </cell>
          <cell r="J49">
            <v>700</v>
          </cell>
        </row>
        <row r="49">
          <cell r="L49" t="str">
            <v>C</v>
          </cell>
          <cell r="M49">
            <v>-50</v>
          </cell>
          <cell r="N49">
            <v>650</v>
          </cell>
        </row>
        <row r="50">
          <cell r="A50" t="str">
            <v>易门县</v>
          </cell>
        </row>
        <row r="50">
          <cell r="C50">
            <v>0</v>
          </cell>
          <cell r="D50">
            <v>0</v>
          </cell>
          <cell r="E50">
            <v>4</v>
          </cell>
          <cell r="F50">
            <v>2</v>
          </cell>
          <cell r="G50">
            <v>2</v>
          </cell>
          <cell r="H50">
            <v>0</v>
          </cell>
          <cell r="I50">
            <v>400</v>
          </cell>
          <cell r="J50">
            <v>400</v>
          </cell>
        </row>
        <row r="50">
          <cell r="L50" t="str">
            <v>C</v>
          </cell>
          <cell r="M50">
            <v>-50</v>
          </cell>
          <cell r="N50">
            <v>350</v>
          </cell>
        </row>
        <row r="51">
          <cell r="A51" t="str">
            <v>峨山县</v>
          </cell>
        </row>
        <row r="51">
          <cell r="C51">
            <v>0</v>
          </cell>
          <cell r="D51">
            <v>0</v>
          </cell>
          <cell r="E51">
            <v>4</v>
          </cell>
          <cell r="F51">
            <v>3</v>
          </cell>
          <cell r="G51">
            <v>1</v>
          </cell>
          <cell r="H51">
            <v>0</v>
          </cell>
          <cell r="I51">
            <v>400</v>
          </cell>
          <cell r="J51">
            <v>400</v>
          </cell>
        </row>
        <row r="51">
          <cell r="L51" t="str">
            <v>B</v>
          </cell>
          <cell r="M51">
            <v>42</v>
          </cell>
          <cell r="N51">
            <v>442</v>
          </cell>
        </row>
        <row r="52">
          <cell r="A52" t="str">
            <v>新平县</v>
          </cell>
          <cell r="B52">
            <v>1</v>
          </cell>
          <cell r="C52">
            <v>0</v>
          </cell>
          <cell r="D52">
            <v>1</v>
          </cell>
          <cell r="E52">
            <v>2</v>
          </cell>
          <cell r="F52">
            <v>3</v>
          </cell>
          <cell r="G52">
            <v>-1</v>
          </cell>
          <cell r="H52">
            <v>500</v>
          </cell>
          <cell r="I52">
            <v>200</v>
          </cell>
          <cell r="J52">
            <v>700</v>
          </cell>
        </row>
        <row r="52">
          <cell r="L52" t="str">
            <v>C</v>
          </cell>
          <cell r="M52">
            <v>-50</v>
          </cell>
          <cell r="N52">
            <v>500</v>
          </cell>
        </row>
        <row r="53">
          <cell r="A53" t="str">
            <v>元江县</v>
          </cell>
        </row>
        <row r="53">
          <cell r="C53">
            <v>1</v>
          </cell>
          <cell r="D53">
            <v>-1</v>
          </cell>
          <cell r="E53">
            <v>3</v>
          </cell>
          <cell r="F53">
            <v>2</v>
          </cell>
          <cell r="G53">
            <v>1</v>
          </cell>
          <cell r="H53">
            <v>0</v>
          </cell>
          <cell r="I53">
            <v>300</v>
          </cell>
          <cell r="J53">
            <v>300</v>
          </cell>
        </row>
        <row r="53">
          <cell r="L53" t="str">
            <v>C</v>
          </cell>
          <cell r="M53">
            <v>-50</v>
          </cell>
          <cell r="N53">
            <v>250</v>
          </cell>
        </row>
        <row r="54">
          <cell r="A54" t="str">
            <v>保山市</v>
          </cell>
          <cell r="B54">
            <v>2</v>
          </cell>
          <cell r="C54">
            <v>2</v>
          </cell>
          <cell r="D54">
            <v>0</v>
          </cell>
          <cell r="E54">
            <v>26</v>
          </cell>
          <cell r="F54">
            <v>14</v>
          </cell>
          <cell r="G54">
            <v>12</v>
          </cell>
          <cell r="H54">
            <v>1000</v>
          </cell>
          <cell r="I54">
            <v>2600</v>
          </cell>
          <cell r="J54">
            <v>3600</v>
          </cell>
        </row>
        <row r="54">
          <cell r="M54">
            <v>210</v>
          </cell>
          <cell r="N54">
            <v>3810</v>
          </cell>
        </row>
        <row r="55">
          <cell r="A55" t="str">
            <v>隆阳区</v>
          </cell>
        </row>
        <row r="55">
          <cell r="C55">
            <v>1</v>
          </cell>
          <cell r="D55">
            <v>-1</v>
          </cell>
          <cell r="E55">
            <v>4</v>
          </cell>
          <cell r="F55">
            <v>1</v>
          </cell>
          <cell r="G55">
            <v>3</v>
          </cell>
          <cell r="H55">
            <v>0</v>
          </cell>
          <cell r="I55">
            <v>400</v>
          </cell>
          <cell r="J55">
            <v>400</v>
          </cell>
        </row>
        <row r="55">
          <cell r="L55" t="str">
            <v>B</v>
          </cell>
          <cell r="M55">
            <v>42</v>
          </cell>
          <cell r="N55">
            <v>442</v>
          </cell>
        </row>
        <row r="56">
          <cell r="A56" t="str">
            <v>施甸县</v>
          </cell>
        </row>
        <row r="56">
          <cell r="C56">
            <v>0</v>
          </cell>
          <cell r="D56">
            <v>0</v>
          </cell>
          <cell r="E56">
            <v>5</v>
          </cell>
          <cell r="F56">
            <v>5</v>
          </cell>
          <cell r="G56">
            <v>0</v>
          </cell>
          <cell r="H56">
            <v>0</v>
          </cell>
          <cell r="I56">
            <v>500</v>
          </cell>
          <cell r="J56">
            <v>500</v>
          </cell>
        </row>
        <row r="56">
          <cell r="L56" t="str">
            <v>B</v>
          </cell>
          <cell r="M56">
            <v>42</v>
          </cell>
          <cell r="N56">
            <v>542</v>
          </cell>
        </row>
        <row r="57">
          <cell r="A57" t="str">
            <v>昌宁县</v>
          </cell>
          <cell r="B57">
            <v>1</v>
          </cell>
          <cell r="C57">
            <v>0</v>
          </cell>
          <cell r="D57">
            <v>1</v>
          </cell>
          <cell r="E57">
            <v>2</v>
          </cell>
          <cell r="F57">
            <v>5</v>
          </cell>
          <cell r="G57">
            <v>-3</v>
          </cell>
          <cell r="H57">
            <v>500</v>
          </cell>
          <cell r="I57">
            <v>200</v>
          </cell>
          <cell r="J57">
            <v>700</v>
          </cell>
        </row>
        <row r="57">
          <cell r="L57" t="str">
            <v>B</v>
          </cell>
          <cell r="M57">
            <v>42</v>
          </cell>
          <cell r="N57">
            <v>742</v>
          </cell>
        </row>
        <row r="58">
          <cell r="A58" t="str">
            <v>龙陵县</v>
          </cell>
          <cell r="B58">
            <v>1</v>
          </cell>
          <cell r="C58">
            <v>0</v>
          </cell>
          <cell r="D58">
            <v>1</v>
          </cell>
          <cell r="E58">
            <v>6</v>
          </cell>
          <cell r="F58">
            <v>2</v>
          </cell>
          <cell r="G58">
            <v>4</v>
          </cell>
          <cell r="H58">
            <v>500</v>
          </cell>
          <cell r="I58">
            <v>600</v>
          </cell>
          <cell r="J58">
            <v>1100</v>
          </cell>
        </row>
        <row r="58">
          <cell r="L58" t="str">
            <v>B</v>
          </cell>
          <cell r="M58">
            <v>42</v>
          </cell>
          <cell r="N58">
            <v>1142</v>
          </cell>
        </row>
        <row r="59">
          <cell r="A59" t="str">
            <v>腾冲市</v>
          </cell>
        </row>
        <row r="59">
          <cell r="C59">
            <v>1</v>
          </cell>
          <cell r="D59">
            <v>-1</v>
          </cell>
          <cell r="E59">
            <v>9</v>
          </cell>
          <cell r="F59">
            <v>1</v>
          </cell>
          <cell r="G59">
            <v>8</v>
          </cell>
          <cell r="H59">
            <v>0</v>
          </cell>
          <cell r="I59">
            <v>900</v>
          </cell>
          <cell r="J59">
            <v>900</v>
          </cell>
        </row>
        <row r="59">
          <cell r="L59" t="str">
            <v>B</v>
          </cell>
          <cell r="M59">
            <v>42</v>
          </cell>
          <cell r="N59">
            <v>942</v>
          </cell>
        </row>
        <row r="60">
          <cell r="A60" t="str">
            <v>楚雄州</v>
          </cell>
          <cell r="B60">
            <v>4</v>
          </cell>
          <cell r="C60">
            <v>3</v>
          </cell>
          <cell r="D60">
            <v>1</v>
          </cell>
          <cell r="E60">
            <v>30</v>
          </cell>
          <cell r="F60">
            <v>25</v>
          </cell>
          <cell r="G60">
            <v>5</v>
          </cell>
          <cell r="H60">
            <v>2000</v>
          </cell>
          <cell r="I60">
            <v>3000</v>
          </cell>
          <cell r="J60">
            <v>5000</v>
          </cell>
        </row>
        <row r="60">
          <cell r="M60">
            <v>560</v>
          </cell>
          <cell r="N60">
            <v>5560</v>
          </cell>
        </row>
        <row r="61">
          <cell r="A61" t="str">
            <v>楚雄市</v>
          </cell>
          <cell r="B61">
            <v>1</v>
          </cell>
          <cell r="C61">
            <v>0</v>
          </cell>
          <cell r="D61">
            <v>1</v>
          </cell>
          <cell r="E61">
            <v>6</v>
          </cell>
          <cell r="F61">
            <v>2</v>
          </cell>
          <cell r="G61">
            <v>4</v>
          </cell>
          <cell r="H61">
            <v>500</v>
          </cell>
          <cell r="I61">
            <v>600</v>
          </cell>
          <cell r="J61">
            <v>1100</v>
          </cell>
        </row>
        <row r="61">
          <cell r="L61" t="str">
            <v>C</v>
          </cell>
          <cell r="M61">
            <v>-50</v>
          </cell>
          <cell r="N61">
            <v>1050</v>
          </cell>
        </row>
        <row r="62">
          <cell r="A62" t="str">
            <v>双柏县</v>
          </cell>
        </row>
        <row r="62">
          <cell r="C62">
            <v>1</v>
          </cell>
          <cell r="D62">
            <v>-1</v>
          </cell>
          <cell r="E62">
            <v>3</v>
          </cell>
          <cell r="F62">
            <v>2</v>
          </cell>
          <cell r="G62">
            <v>1</v>
          </cell>
          <cell r="H62">
            <v>0</v>
          </cell>
          <cell r="I62">
            <v>300</v>
          </cell>
          <cell r="J62">
            <v>300</v>
          </cell>
        </row>
        <row r="62">
          <cell r="L62" t="str">
            <v>B</v>
          </cell>
          <cell r="M62">
            <v>42</v>
          </cell>
          <cell r="N62">
            <v>342</v>
          </cell>
        </row>
        <row r="63">
          <cell r="A63" t="str">
            <v>牟定县</v>
          </cell>
        </row>
        <row r="63">
          <cell r="C63">
            <v>1</v>
          </cell>
          <cell r="D63">
            <v>-1</v>
          </cell>
          <cell r="E63">
            <v>5</v>
          </cell>
          <cell r="F63">
            <v>2</v>
          </cell>
          <cell r="G63">
            <v>3</v>
          </cell>
          <cell r="H63">
            <v>0</v>
          </cell>
          <cell r="I63">
            <v>500</v>
          </cell>
          <cell r="J63">
            <v>500</v>
          </cell>
        </row>
        <row r="63">
          <cell r="L63" t="str">
            <v>B</v>
          </cell>
          <cell r="M63">
            <v>42</v>
          </cell>
          <cell r="N63">
            <v>542</v>
          </cell>
        </row>
        <row r="64">
          <cell r="A64" t="str">
            <v>南华县</v>
          </cell>
          <cell r="B64">
            <v>1</v>
          </cell>
          <cell r="C64">
            <v>0</v>
          </cell>
          <cell r="D64">
            <v>1</v>
          </cell>
          <cell r="E64">
            <v>2</v>
          </cell>
          <cell r="F64">
            <v>2</v>
          </cell>
          <cell r="G64">
            <v>0</v>
          </cell>
          <cell r="H64">
            <v>500</v>
          </cell>
          <cell r="I64">
            <v>200</v>
          </cell>
          <cell r="J64">
            <v>700</v>
          </cell>
        </row>
        <row r="64">
          <cell r="L64" t="str">
            <v>A</v>
          </cell>
          <cell r="M64">
            <v>100</v>
          </cell>
          <cell r="N64">
            <v>800</v>
          </cell>
        </row>
        <row r="65">
          <cell r="A65" t="str">
            <v>姚安县</v>
          </cell>
          <cell r="B65">
            <v>1</v>
          </cell>
          <cell r="C65">
            <v>0</v>
          </cell>
          <cell r="D65">
            <v>1</v>
          </cell>
          <cell r="E65">
            <v>1</v>
          </cell>
          <cell r="F65">
            <v>3</v>
          </cell>
          <cell r="G65">
            <v>-2</v>
          </cell>
          <cell r="H65">
            <v>500</v>
          </cell>
          <cell r="I65">
            <v>100</v>
          </cell>
          <cell r="J65">
            <v>600</v>
          </cell>
        </row>
        <row r="65">
          <cell r="L65" t="str">
            <v>B</v>
          </cell>
          <cell r="M65">
            <v>42</v>
          </cell>
          <cell r="N65">
            <v>642</v>
          </cell>
        </row>
        <row r="66">
          <cell r="A66" t="str">
            <v>大姚县</v>
          </cell>
        </row>
        <row r="66">
          <cell r="C66">
            <v>0</v>
          </cell>
          <cell r="D66">
            <v>0</v>
          </cell>
          <cell r="E66">
            <v>4</v>
          </cell>
          <cell r="F66">
            <v>3</v>
          </cell>
          <cell r="G66">
            <v>1</v>
          </cell>
          <cell r="H66">
            <v>0</v>
          </cell>
          <cell r="I66">
            <v>400</v>
          </cell>
          <cell r="J66">
            <v>400</v>
          </cell>
        </row>
        <row r="66">
          <cell r="L66" t="str">
            <v>B</v>
          </cell>
          <cell r="M66">
            <v>42</v>
          </cell>
          <cell r="N66">
            <v>442</v>
          </cell>
        </row>
        <row r="67">
          <cell r="A67" t="str">
            <v>永仁县</v>
          </cell>
        </row>
        <row r="67">
          <cell r="C67">
            <v>0</v>
          </cell>
          <cell r="D67">
            <v>0</v>
          </cell>
          <cell r="E67">
            <v>3</v>
          </cell>
          <cell r="F67">
            <v>3</v>
          </cell>
          <cell r="G67">
            <v>0</v>
          </cell>
          <cell r="H67">
            <v>0</v>
          </cell>
          <cell r="I67">
            <v>300</v>
          </cell>
          <cell r="J67">
            <v>300</v>
          </cell>
        </row>
        <row r="67">
          <cell r="L67" t="str">
            <v>A</v>
          </cell>
          <cell r="M67">
            <v>100</v>
          </cell>
          <cell r="N67">
            <v>400</v>
          </cell>
        </row>
        <row r="68">
          <cell r="A68" t="str">
            <v>元谋县</v>
          </cell>
        </row>
        <row r="68">
          <cell r="C68">
            <v>0</v>
          </cell>
          <cell r="D68">
            <v>0</v>
          </cell>
          <cell r="E68">
            <v>3</v>
          </cell>
          <cell r="F68">
            <v>2</v>
          </cell>
          <cell r="G68">
            <v>1</v>
          </cell>
          <cell r="H68">
            <v>0</v>
          </cell>
          <cell r="I68">
            <v>300</v>
          </cell>
          <cell r="J68">
            <v>300</v>
          </cell>
        </row>
        <row r="68">
          <cell r="L68" t="str">
            <v>A</v>
          </cell>
          <cell r="M68">
            <v>100</v>
          </cell>
          <cell r="N68">
            <v>400</v>
          </cell>
        </row>
        <row r="69">
          <cell r="A69" t="str">
            <v>武定县</v>
          </cell>
        </row>
        <row r="69">
          <cell r="C69">
            <v>1</v>
          </cell>
          <cell r="D69">
            <v>-1</v>
          </cell>
          <cell r="E69">
            <v>3</v>
          </cell>
          <cell r="F69">
            <v>4</v>
          </cell>
          <cell r="G69">
            <v>-1</v>
          </cell>
          <cell r="H69">
            <v>0</v>
          </cell>
          <cell r="I69">
            <v>300</v>
          </cell>
          <cell r="J69">
            <v>300</v>
          </cell>
        </row>
        <row r="69">
          <cell r="L69" t="str">
            <v>B</v>
          </cell>
          <cell r="M69">
            <v>42</v>
          </cell>
          <cell r="N69">
            <v>342</v>
          </cell>
        </row>
        <row r="70">
          <cell r="A70" t="str">
            <v>禄丰市</v>
          </cell>
          <cell r="B70">
            <v>1</v>
          </cell>
          <cell r="C70">
            <v>0</v>
          </cell>
          <cell r="D70">
            <v>1</v>
          </cell>
          <cell r="E70">
            <v>0</v>
          </cell>
          <cell r="F70">
            <v>2</v>
          </cell>
          <cell r="G70">
            <v>-2</v>
          </cell>
          <cell r="H70">
            <v>500</v>
          </cell>
          <cell r="I70">
            <v>0</v>
          </cell>
          <cell r="J70">
            <v>500</v>
          </cell>
        </row>
        <row r="70">
          <cell r="L70" t="str">
            <v>A</v>
          </cell>
          <cell r="M70">
            <v>100</v>
          </cell>
          <cell r="N70">
            <v>600</v>
          </cell>
        </row>
        <row r="71">
          <cell r="A71" t="str">
            <v>红河州</v>
          </cell>
          <cell r="B71">
            <v>5</v>
          </cell>
          <cell r="C71">
            <v>5</v>
          </cell>
          <cell r="D71">
            <v>0</v>
          </cell>
          <cell r="E71">
            <v>36</v>
          </cell>
          <cell r="F71">
            <v>22</v>
          </cell>
          <cell r="G71">
            <v>14</v>
          </cell>
          <cell r="H71">
            <v>2500</v>
          </cell>
          <cell r="I71">
            <v>3600</v>
          </cell>
          <cell r="J71">
            <v>6100</v>
          </cell>
        </row>
        <row r="71">
          <cell r="M71">
            <v>202</v>
          </cell>
          <cell r="N71">
            <v>6302</v>
          </cell>
        </row>
        <row r="72">
          <cell r="A72" t="str">
            <v>个旧市</v>
          </cell>
          <cell r="B72">
            <v>1</v>
          </cell>
          <cell r="C72">
            <v>0</v>
          </cell>
          <cell r="D72">
            <v>1</v>
          </cell>
          <cell r="E72">
            <v>1</v>
          </cell>
          <cell r="F72">
            <v>1</v>
          </cell>
          <cell r="G72">
            <v>0</v>
          </cell>
          <cell r="H72">
            <v>500</v>
          </cell>
          <cell r="I72">
            <v>100</v>
          </cell>
          <cell r="J72">
            <v>600</v>
          </cell>
        </row>
        <row r="72">
          <cell r="L72" t="str">
            <v>C</v>
          </cell>
          <cell r="M72">
            <v>-50</v>
          </cell>
          <cell r="N72">
            <v>550</v>
          </cell>
        </row>
        <row r="73">
          <cell r="A73" t="str">
            <v>开远市</v>
          </cell>
          <cell r="B73">
            <v>1</v>
          </cell>
          <cell r="C73">
            <v>0</v>
          </cell>
          <cell r="D73">
            <v>1</v>
          </cell>
          <cell r="E73">
            <v>0</v>
          </cell>
          <cell r="F73">
            <v>1</v>
          </cell>
          <cell r="G73">
            <v>-1</v>
          </cell>
          <cell r="H73">
            <v>500</v>
          </cell>
          <cell r="I73">
            <v>0</v>
          </cell>
          <cell r="J73">
            <v>500</v>
          </cell>
        </row>
        <row r="73">
          <cell r="L73" t="str">
            <v>C</v>
          </cell>
          <cell r="M73">
            <v>-50</v>
          </cell>
          <cell r="N73">
            <v>450</v>
          </cell>
        </row>
        <row r="74">
          <cell r="A74" t="str">
            <v>蒙自市</v>
          </cell>
          <cell r="B74">
            <v>1</v>
          </cell>
          <cell r="C74">
            <v>0</v>
          </cell>
          <cell r="D74">
            <v>1</v>
          </cell>
          <cell r="E74">
            <v>0</v>
          </cell>
          <cell r="F74">
            <v>2</v>
          </cell>
          <cell r="G74">
            <v>-2</v>
          </cell>
          <cell r="H74">
            <v>500</v>
          </cell>
          <cell r="I74">
            <v>0</v>
          </cell>
          <cell r="J74">
            <v>500</v>
          </cell>
        </row>
        <row r="74">
          <cell r="L74" t="str">
            <v>A</v>
          </cell>
          <cell r="M74">
            <v>100</v>
          </cell>
          <cell r="N74">
            <v>600</v>
          </cell>
        </row>
        <row r="75">
          <cell r="A75" t="str">
            <v>建水县</v>
          </cell>
          <cell r="B75">
            <v>1</v>
          </cell>
          <cell r="C75">
            <v>0</v>
          </cell>
          <cell r="D75">
            <v>1</v>
          </cell>
          <cell r="E75">
            <v>1</v>
          </cell>
          <cell r="F75">
            <v>1</v>
          </cell>
          <cell r="G75">
            <v>0</v>
          </cell>
          <cell r="H75">
            <v>500</v>
          </cell>
          <cell r="I75">
            <v>100</v>
          </cell>
          <cell r="J75">
            <v>600</v>
          </cell>
        </row>
        <row r="75">
          <cell r="L75" t="str">
            <v>B</v>
          </cell>
          <cell r="M75">
            <v>42</v>
          </cell>
          <cell r="N75">
            <v>642</v>
          </cell>
        </row>
        <row r="76">
          <cell r="A76" t="str">
            <v>石屏县</v>
          </cell>
        </row>
        <row r="76">
          <cell r="C76">
            <v>1</v>
          </cell>
          <cell r="D76">
            <v>-1</v>
          </cell>
          <cell r="E76">
            <v>4</v>
          </cell>
          <cell r="F76">
            <v>1</v>
          </cell>
          <cell r="G76">
            <v>3</v>
          </cell>
          <cell r="H76">
            <v>0</v>
          </cell>
          <cell r="I76">
            <v>400</v>
          </cell>
          <cell r="J76">
            <v>400</v>
          </cell>
        </row>
        <row r="76">
          <cell r="L76" t="str">
            <v>C</v>
          </cell>
          <cell r="M76">
            <v>-50</v>
          </cell>
          <cell r="N76">
            <v>350</v>
          </cell>
        </row>
        <row r="77">
          <cell r="A77" t="str">
            <v>弥勒市</v>
          </cell>
          <cell r="B77">
            <v>1</v>
          </cell>
          <cell r="C77">
            <v>0</v>
          </cell>
          <cell r="D77">
            <v>1</v>
          </cell>
          <cell r="E77">
            <v>1</v>
          </cell>
          <cell r="F77">
            <v>1</v>
          </cell>
          <cell r="G77">
            <v>0</v>
          </cell>
          <cell r="H77">
            <v>500</v>
          </cell>
          <cell r="I77">
            <v>100</v>
          </cell>
          <cell r="J77">
            <v>600</v>
          </cell>
        </row>
        <row r="77">
          <cell r="L77" t="str">
            <v>B</v>
          </cell>
          <cell r="M77">
            <v>42</v>
          </cell>
          <cell r="N77">
            <v>642</v>
          </cell>
        </row>
        <row r="78">
          <cell r="A78" t="str">
            <v>泸西县</v>
          </cell>
        </row>
        <row r="78">
          <cell r="C78">
            <v>1</v>
          </cell>
          <cell r="D78">
            <v>-1</v>
          </cell>
          <cell r="E78">
            <v>3</v>
          </cell>
          <cell r="F78">
            <v>1</v>
          </cell>
          <cell r="G78">
            <v>2</v>
          </cell>
          <cell r="H78">
            <v>0</v>
          </cell>
          <cell r="I78">
            <v>300</v>
          </cell>
          <cell r="J78">
            <v>300</v>
          </cell>
        </row>
        <row r="78">
          <cell r="L78" t="str">
            <v>B</v>
          </cell>
          <cell r="M78">
            <v>42</v>
          </cell>
          <cell r="N78">
            <v>342</v>
          </cell>
        </row>
        <row r="79">
          <cell r="A79" t="str">
            <v>屏边县</v>
          </cell>
        </row>
        <row r="79">
          <cell r="C79">
            <v>1</v>
          </cell>
          <cell r="D79">
            <v>-1</v>
          </cell>
          <cell r="E79">
            <v>4</v>
          </cell>
          <cell r="F79">
            <v>1</v>
          </cell>
          <cell r="G79">
            <v>3</v>
          </cell>
          <cell r="H79">
            <v>0</v>
          </cell>
          <cell r="I79">
            <v>400</v>
          </cell>
          <cell r="J79">
            <v>400</v>
          </cell>
        </row>
        <row r="79">
          <cell r="L79" t="str">
            <v>A</v>
          </cell>
          <cell r="M79">
            <v>100</v>
          </cell>
          <cell r="N79">
            <v>500</v>
          </cell>
        </row>
        <row r="80">
          <cell r="A80" t="str">
            <v>河口县</v>
          </cell>
        </row>
        <row r="80">
          <cell r="C80">
            <v>0</v>
          </cell>
          <cell r="D80">
            <v>0</v>
          </cell>
          <cell r="E80">
            <v>4</v>
          </cell>
          <cell r="F80">
            <v>1</v>
          </cell>
          <cell r="G80">
            <v>3</v>
          </cell>
          <cell r="H80">
            <v>0</v>
          </cell>
          <cell r="I80">
            <v>400</v>
          </cell>
          <cell r="J80">
            <v>400</v>
          </cell>
        </row>
        <row r="80">
          <cell r="L80" t="str">
            <v>C</v>
          </cell>
          <cell r="M80">
            <v>-50</v>
          </cell>
          <cell r="N80">
            <v>350</v>
          </cell>
        </row>
        <row r="81">
          <cell r="A81" t="str">
            <v>金平县</v>
          </cell>
        </row>
        <row r="81">
          <cell r="C81">
            <v>0</v>
          </cell>
          <cell r="D81">
            <v>0</v>
          </cell>
          <cell r="E81">
            <v>6</v>
          </cell>
          <cell r="F81">
            <v>3</v>
          </cell>
          <cell r="G81">
            <v>3</v>
          </cell>
          <cell r="H81">
            <v>0</v>
          </cell>
          <cell r="I81">
            <v>600</v>
          </cell>
          <cell r="J81">
            <v>600</v>
          </cell>
          <cell r="K81">
            <v>141</v>
          </cell>
          <cell r="L81" t="str">
            <v>B</v>
          </cell>
          <cell r="M81">
            <v>42</v>
          </cell>
          <cell r="N81">
            <v>783</v>
          </cell>
        </row>
        <row r="82">
          <cell r="A82" t="str">
            <v>元阳县</v>
          </cell>
        </row>
        <row r="82">
          <cell r="C82">
            <v>1</v>
          </cell>
          <cell r="D82">
            <v>-1</v>
          </cell>
          <cell r="E82">
            <v>4</v>
          </cell>
          <cell r="F82">
            <v>3</v>
          </cell>
          <cell r="G82">
            <v>1</v>
          </cell>
          <cell r="H82">
            <v>0</v>
          </cell>
          <cell r="I82">
            <v>400</v>
          </cell>
          <cell r="J82">
            <v>400</v>
          </cell>
        </row>
        <row r="82">
          <cell r="L82" t="str">
            <v>B</v>
          </cell>
          <cell r="M82">
            <v>42</v>
          </cell>
          <cell r="N82">
            <v>442</v>
          </cell>
        </row>
        <row r="83">
          <cell r="A83" t="str">
            <v>红河县</v>
          </cell>
        </row>
        <row r="83">
          <cell r="C83">
            <v>1</v>
          </cell>
          <cell r="D83">
            <v>-1</v>
          </cell>
          <cell r="E83">
            <v>3</v>
          </cell>
          <cell r="F83">
            <v>3</v>
          </cell>
          <cell r="G83">
            <v>0</v>
          </cell>
          <cell r="H83">
            <v>0</v>
          </cell>
          <cell r="I83">
            <v>300</v>
          </cell>
          <cell r="J83">
            <v>300</v>
          </cell>
        </row>
        <row r="83">
          <cell r="L83" t="str">
            <v>C</v>
          </cell>
          <cell r="M83">
            <v>-50</v>
          </cell>
          <cell r="N83">
            <v>250</v>
          </cell>
        </row>
        <row r="84">
          <cell r="A84" t="str">
            <v>绿春县</v>
          </cell>
        </row>
        <row r="84">
          <cell r="C84">
            <v>0</v>
          </cell>
          <cell r="D84">
            <v>0</v>
          </cell>
          <cell r="E84">
            <v>5</v>
          </cell>
          <cell r="F84">
            <v>3</v>
          </cell>
          <cell r="G84">
            <v>2</v>
          </cell>
          <cell r="H84">
            <v>0</v>
          </cell>
          <cell r="I84">
            <v>500</v>
          </cell>
          <cell r="J84">
            <v>500</v>
          </cell>
        </row>
        <row r="84">
          <cell r="L84" t="str">
            <v>B</v>
          </cell>
          <cell r="M84">
            <v>42</v>
          </cell>
          <cell r="N84">
            <v>542</v>
          </cell>
        </row>
        <row r="85">
          <cell r="A85" t="str">
            <v>文山州</v>
          </cell>
          <cell r="B85">
            <v>4</v>
          </cell>
          <cell r="C85">
            <v>3</v>
          </cell>
          <cell r="D85">
            <v>1</v>
          </cell>
          <cell r="E85">
            <v>42</v>
          </cell>
          <cell r="F85">
            <v>26</v>
          </cell>
          <cell r="G85">
            <v>16</v>
          </cell>
          <cell r="H85">
            <v>2000</v>
          </cell>
          <cell r="I85">
            <v>4200</v>
          </cell>
          <cell r="J85">
            <v>6200</v>
          </cell>
        </row>
        <row r="85">
          <cell r="M85">
            <v>-174</v>
          </cell>
          <cell r="N85">
            <v>6026</v>
          </cell>
        </row>
        <row r="86">
          <cell r="A86" t="str">
            <v>文山市</v>
          </cell>
          <cell r="B86">
            <v>1</v>
          </cell>
          <cell r="C86">
            <v>1</v>
          </cell>
          <cell r="D86">
            <v>0</v>
          </cell>
          <cell r="E86">
            <v>6</v>
          </cell>
          <cell r="F86">
            <v>2</v>
          </cell>
          <cell r="G86">
            <v>4</v>
          </cell>
          <cell r="H86">
            <v>500</v>
          </cell>
          <cell r="I86">
            <v>600</v>
          </cell>
          <cell r="J86">
            <v>1100</v>
          </cell>
        </row>
        <row r="86">
          <cell r="L86" t="str">
            <v>C</v>
          </cell>
          <cell r="M86">
            <v>-50</v>
          </cell>
          <cell r="N86">
            <v>1050</v>
          </cell>
        </row>
        <row r="87">
          <cell r="A87" t="str">
            <v>砚山县</v>
          </cell>
          <cell r="B87">
            <v>1</v>
          </cell>
          <cell r="C87">
            <v>0</v>
          </cell>
          <cell r="D87">
            <v>1</v>
          </cell>
          <cell r="E87">
            <v>6</v>
          </cell>
          <cell r="F87">
            <v>5</v>
          </cell>
          <cell r="G87">
            <v>1</v>
          </cell>
          <cell r="H87">
            <v>500</v>
          </cell>
          <cell r="I87">
            <v>600</v>
          </cell>
          <cell r="J87">
            <v>1100</v>
          </cell>
        </row>
        <row r="87">
          <cell r="L87" t="str">
            <v>C</v>
          </cell>
          <cell r="M87">
            <v>-50</v>
          </cell>
          <cell r="N87">
            <v>1050</v>
          </cell>
        </row>
        <row r="88">
          <cell r="A88" t="str">
            <v>西畴县</v>
          </cell>
        </row>
        <row r="88">
          <cell r="C88">
            <v>0</v>
          </cell>
          <cell r="D88">
            <v>0</v>
          </cell>
          <cell r="E88">
            <v>4</v>
          </cell>
          <cell r="F88">
            <v>5</v>
          </cell>
          <cell r="G88">
            <v>-1</v>
          </cell>
          <cell r="H88">
            <v>0</v>
          </cell>
          <cell r="I88">
            <v>400</v>
          </cell>
          <cell r="J88">
            <v>400</v>
          </cell>
        </row>
        <row r="88">
          <cell r="L88" t="str">
            <v>C</v>
          </cell>
          <cell r="M88">
            <v>-50</v>
          </cell>
          <cell r="N88">
            <v>350</v>
          </cell>
        </row>
        <row r="89">
          <cell r="A89" t="str">
            <v>麻栗坡县</v>
          </cell>
        </row>
        <row r="89">
          <cell r="C89">
            <v>1</v>
          </cell>
          <cell r="D89">
            <v>-1</v>
          </cell>
          <cell r="E89">
            <v>9</v>
          </cell>
          <cell r="F89">
            <v>1</v>
          </cell>
          <cell r="G89">
            <v>8</v>
          </cell>
          <cell r="H89">
            <v>0</v>
          </cell>
          <cell r="I89">
            <v>900</v>
          </cell>
          <cell r="J89">
            <v>900</v>
          </cell>
          <cell r="K89">
            <v>20</v>
          </cell>
          <cell r="L89" t="str">
            <v>C</v>
          </cell>
          <cell r="M89">
            <v>-50</v>
          </cell>
          <cell r="N89">
            <v>870</v>
          </cell>
        </row>
        <row r="90">
          <cell r="A90" t="str">
            <v>马关县</v>
          </cell>
          <cell r="B90">
            <v>1</v>
          </cell>
          <cell r="C90">
            <v>0</v>
          </cell>
          <cell r="D90">
            <v>1</v>
          </cell>
          <cell r="E90">
            <v>3</v>
          </cell>
          <cell r="F90">
            <v>2</v>
          </cell>
          <cell r="G90">
            <v>1</v>
          </cell>
          <cell r="H90">
            <v>500</v>
          </cell>
          <cell r="I90">
            <v>300</v>
          </cell>
          <cell r="J90">
            <v>800</v>
          </cell>
        </row>
        <row r="90">
          <cell r="L90" t="str">
            <v>B</v>
          </cell>
          <cell r="M90">
            <v>42</v>
          </cell>
          <cell r="N90">
            <v>842</v>
          </cell>
        </row>
        <row r="91">
          <cell r="A91" t="str">
            <v>丘北县</v>
          </cell>
          <cell r="B91">
            <v>1</v>
          </cell>
          <cell r="C91">
            <v>0</v>
          </cell>
          <cell r="D91">
            <v>1</v>
          </cell>
          <cell r="E91">
            <v>3</v>
          </cell>
          <cell r="F91">
            <v>5</v>
          </cell>
          <cell r="G91">
            <v>-2</v>
          </cell>
          <cell r="H91">
            <v>500</v>
          </cell>
          <cell r="I91">
            <v>300</v>
          </cell>
          <cell r="J91">
            <v>800</v>
          </cell>
        </row>
        <row r="91">
          <cell r="L91" t="str">
            <v>B</v>
          </cell>
          <cell r="M91">
            <v>42</v>
          </cell>
          <cell r="N91">
            <v>842</v>
          </cell>
        </row>
        <row r="92">
          <cell r="A92" t="str">
            <v>广南县</v>
          </cell>
        </row>
        <row r="92">
          <cell r="C92">
            <v>1</v>
          </cell>
          <cell r="D92">
            <v>-1</v>
          </cell>
          <cell r="E92">
            <v>7</v>
          </cell>
          <cell r="F92">
            <v>3</v>
          </cell>
          <cell r="G92">
            <v>4</v>
          </cell>
          <cell r="H92">
            <v>0</v>
          </cell>
          <cell r="I92">
            <v>700</v>
          </cell>
          <cell r="J92">
            <v>700</v>
          </cell>
        </row>
        <row r="92">
          <cell r="L92" t="str">
            <v>B</v>
          </cell>
          <cell r="M92">
            <v>42</v>
          </cell>
          <cell r="N92">
            <v>742</v>
          </cell>
        </row>
        <row r="93">
          <cell r="A93" t="str">
            <v>富宁县</v>
          </cell>
        </row>
        <row r="93">
          <cell r="C93">
            <v>0</v>
          </cell>
          <cell r="D93">
            <v>0</v>
          </cell>
          <cell r="E93">
            <v>4</v>
          </cell>
          <cell r="F93">
            <v>3</v>
          </cell>
          <cell r="G93">
            <v>1</v>
          </cell>
          <cell r="H93">
            <v>0</v>
          </cell>
          <cell r="I93">
            <v>400</v>
          </cell>
          <cell r="J93">
            <v>400</v>
          </cell>
        </row>
        <row r="93">
          <cell r="L93" t="str">
            <v>D</v>
          </cell>
          <cell r="M93">
            <v>-100</v>
          </cell>
          <cell r="N93">
            <v>300</v>
          </cell>
        </row>
        <row r="94">
          <cell r="A94" t="str">
            <v>普洱市</v>
          </cell>
          <cell r="B94">
            <v>3</v>
          </cell>
          <cell r="C94">
            <v>4</v>
          </cell>
          <cell r="D94">
            <v>-1</v>
          </cell>
          <cell r="E94">
            <v>39</v>
          </cell>
          <cell r="F94">
            <v>25</v>
          </cell>
          <cell r="G94">
            <v>14</v>
          </cell>
          <cell r="H94">
            <v>1500</v>
          </cell>
          <cell r="I94">
            <v>3900</v>
          </cell>
          <cell r="J94">
            <v>5400</v>
          </cell>
        </row>
        <row r="94">
          <cell r="M94">
            <v>52</v>
          </cell>
          <cell r="N94">
            <v>5452</v>
          </cell>
        </row>
        <row r="95">
          <cell r="A95" t="str">
            <v>思茅区</v>
          </cell>
          <cell r="B95">
            <v>1</v>
          </cell>
          <cell r="C95">
            <v>0</v>
          </cell>
          <cell r="D95">
            <v>1</v>
          </cell>
          <cell r="E95">
            <v>2</v>
          </cell>
          <cell r="F95">
            <v>3</v>
          </cell>
          <cell r="G95">
            <v>-1</v>
          </cell>
          <cell r="H95">
            <v>500</v>
          </cell>
          <cell r="I95">
            <v>200</v>
          </cell>
          <cell r="J95">
            <v>700</v>
          </cell>
        </row>
        <row r="95">
          <cell r="L95" t="str">
            <v>B</v>
          </cell>
          <cell r="M95">
            <v>42</v>
          </cell>
          <cell r="N95">
            <v>742</v>
          </cell>
        </row>
        <row r="96">
          <cell r="A96" t="str">
            <v>宁洱县</v>
          </cell>
        </row>
        <row r="96">
          <cell r="C96">
            <v>1</v>
          </cell>
          <cell r="D96">
            <v>-1</v>
          </cell>
          <cell r="E96">
            <v>3</v>
          </cell>
          <cell r="F96">
            <v>1</v>
          </cell>
          <cell r="G96">
            <v>2</v>
          </cell>
          <cell r="H96">
            <v>0</v>
          </cell>
          <cell r="I96">
            <v>300</v>
          </cell>
          <cell r="J96">
            <v>300</v>
          </cell>
        </row>
        <row r="96">
          <cell r="L96" t="str">
            <v>C</v>
          </cell>
          <cell r="M96">
            <v>-50</v>
          </cell>
          <cell r="N96">
            <v>250</v>
          </cell>
        </row>
        <row r="97">
          <cell r="A97" t="str">
            <v>墨江县</v>
          </cell>
        </row>
        <row r="97">
          <cell r="C97">
            <v>1</v>
          </cell>
          <cell r="D97">
            <v>-1</v>
          </cell>
          <cell r="E97">
            <v>4</v>
          </cell>
          <cell r="F97">
            <v>1</v>
          </cell>
          <cell r="G97">
            <v>3</v>
          </cell>
          <cell r="H97">
            <v>0</v>
          </cell>
          <cell r="I97">
            <v>400</v>
          </cell>
          <cell r="J97">
            <v>400</v>
          </cell>
        </row>
        <row r="97">
          <cell r="L97" t="str">
            <v>B</v>
          </cell>
          <cell r="M97">
            <v>42</v>
          </cell>
          <cell r="N97">
            <v>442</v>
          </cell>
        </row>
        <row r="98">
          <cell r="A98" t="str">
            <v>景谷县</v>
          </cell>
        </row>
        <row r="98">
          <cell r="C98">
            <v>1</v>
          </cell>
          <cell r="D98">
            <v>-1</v>
          </cell>
          <cell r="E98">
            <v>3</v>
          </cell>
          <cell r="F98">
            <v>1</v>
          </cell>
          <cell r="G98">
            <v>2</v>
          </cell>
          <cell r="H98">
            <v>0</v>
          </cell>
          <cell r="I98">
            <v>300</v>
          </cell>
          <cell r="J98">
            <v>300</v>
          </cell>
        </row>
        <row r="98">
          <cell r="L98" t="str">
            <v>B</v>
          </cell>
          <cell r="M98">
            <v>42</v>
          </cell>
          <cell r="N98">
            <v>342</v>
          </cell>
        </row>
        <row r="99">
          <cell r="A99" t="str">
            <v>镇沅县</v>
          </cell>
        </row>
        <row r="99">
          <cell r="C99">
            <v>1</v>
          </cell>
          <cell r="D99">
            <v>-1</v>
          </cell>
          <cell r="E99">
            <v>6</v>
          </cell>
          <cell r="F99">
            <v>2</v>
          </cell>
          <cell r="G99">
            <v>4</v>
          </cell>
          <cell r="H99">
            <v>0</v>
          </cell>
          <cell r="I99">
            <v>600</v>
          </cell>
          <cell r="J99">
            <v>600</v>
          </cell>
        </row>
        <row r="99">
          <cell r="L99" t="str">
            <v>C</v>
          </cell>
          <cell r="M99">
            <v>-50</v>
          </cell>
          <cell r="N99">
            <v>550</v>
          </cell>
        </row>
        <row r="100">
          <cell r="A100" t="str">
            <v>景东县</v>
          </cell>
        </row>
        <row r="100">
          <cell r="C100">
            <v>0</v>
          </cell>
          <cell r="D100">
            <v>0</v>
          </cell>
          <cell r="E100">
            <v>4</v>
          </cell>
          <cell r="F100">
            <v>4</v>
          </cell>
          <cell r="G100">
            <v>0</v>
          </cell>
          <cell r="H100">
            <v>0</v>
          </cell>
          <cell r="I100">
            <v>400</v>
          </cell>
          <cell r="J100">
            <v>400</v>
          </cell>
        </row>
        <row r="100">
          <cell r="L100" t="str">
            <v>C</v>
          </cell>
          <cell r="M100">
            <v>-50</v>
          </cell>
          <cell r="N100">
            <v>350</v>
          </cell>
        </row>
        <row r="101">
          <cell r="A101" t="str">
            <v>江城县</v>
          </cell>
        </row>
        <row r="101">
          <cell r="C101">
            <v>0</v>
          </cell>
          <cell r="D101">
            <v>0</v>
          </cell>
          <cell r="E101">
            <v>6</v>
          </cell>
          <cell r="F101">
            <v>3</v>
          </cell>
          <cell r="G101">
            <v>3</v>
          </cell>
          <cell r="H101">
            <v>0</v>
          </cell>
          <cell r="I101">
            <v>600</v>
          </cell>
          <cell r="J101">
            <v>600</v>
          </cell>
        </row>
        <row r="101">
          <cell r="L101" t="str">
            <v>B</v>
          </cell>
          <cell r="M101">
            <v>42</v>
          </cell>
          <cell r="N101">
            <v>642</v>
          </cell>
        </row>
        <row r="102">
          <cell r="A102" t="str">
            <v>澜沧县</v>
          </cell>
          <cell r="B102">
            <v>1</v>
          </cell>
          <cell r="C102">
            <v>0</v>
          </cell>
          <cell r="D102">
            <v>1</v>
          </cell>
          <cell r="E102">
            <v>4</v>
          </cell>
          <cell r="F102">
            <v>3</v>
          </cell>
          <cell r="G102">
            <v>1</v>
          </cell>
          <cell r="H102">
            <v>500</v>
          </cell>
          <cell r="I102">
            <v>400</v>
          </cell>
          <cell r="J102">
            <v>900</v>
          </cell>
        </row>
        <row r="102">
          <cell r="L102" t="str">
            <v>B</v>
          </cell>
          <cell r="M102">
            <v>42</v>
          </cell>
          <cell r="N102">
            <v>942</v>
          </cell>
        </row>
        <row r="103">
          <cell r="A103" t="str">
            <v>孟连县</v>
          </cell>
        </row>
        <row r="103">
          <cell r="C103">
            <v>0</v>
          </cell>
          <cell r="D103">
            <v>0</v>
          </cell>
          <cell r="E103">
            <v>6</v>
          </cell>
          <cell r="F103">
            <v>5</v>
          </cell>
          <cell r="G103">
            <v>1</v>
          </cell>
          <cell r="H103">
            <v>0</v>
          </cell>
          <cell r="I103">
            <v>600</v>
          </cell>
          <cell r="J103">
            <v>600</v>
          </cell>
        </row>
        <row r="103">
          <cell r="L103" t="str">
            <v>C</v>
          </cell>
          <cell r="M103">
            <v>-50</v>
          </cell>
          <cell r="N103">
            <v>550</v>
          </cell>
        </row>
        <row r="104">
          <cell r="A104" t="str">
            <v>西盟县</v>
          </cell>
          <cell r="B104">
            <v>1</v>
          </cell>
          <cell r="C104">
            <v>0</v>
          </cell>
          <cell r="D104">
            <v>1</v>
          </cell>
          <cell r="E104">
            <v>1</v>
          </cell>
          <cell r="F104">
            <v>2</v>
          </cell>
          <cell r="G104">
            <v>-1</v>
          </cell>
          <cell r="H104">
            <v>500</v>
          </cell>
          <cell r="I104">
            <v>100</v>
          </cell>
          <cell r="J104">
            <v>600</v>
          </cell>
        </row>
        <row r="104">
          <cell r="L104" t="str">
            <v>B</v>
          </cell>
          <cell r="M104">
            <v>42</v>
          </cell>
          <cell r="N104">
            <v>642</v>
          </cell>
        </row>
        <row r="105">
          <cell r="A105" t="str">
            <v>西双版纳州</v>
          </cell>
          <cell r="B105">
            <v>1</v>
          </cell>
          <cell r="C105">
            <v>1</v>
          </cell>
          <cell r="D105">
            <v>0</v>
          </cell>
          <cell r="E105">
            <v>23</v>
          </cell>
          <cell r="F105">
            <v>12</v>
          </cell>
          <cell r="G105">
            <v>11</v>
          </cell>
          <cell r="H105">
            <v>500</v>
          </cell>
          <cell r="I105">
            <v>2300</v>
          </cell>
          <cell r="J105">
            <v>2800</v>
          </cell>
        </row>
        <row r="105">
          <cell r="M105">
            <v>-58</v>
          </cell>
          <cell r="N105">
            <v>2742</v>
          </cell>
        </row>
        <row r="106">
          <cell r="A106" t="str">
            <v>景洪市</v>
          </cell>
        </row>
        <row r="106">
          <cell r="C106">
            <v>1</v>
          </cell>
          <cell r="D106">
            <v>-1</v>
          </cell>
          <cell r="E106">
            <v>8</v>
          </cell>
          <cell r="F106">
            <v>3</v>
          </cell>
          <cell r="G106">
            <v>5</v>
          </cell>
          <cell r="H106">
            <v>0</v>
          </cell>
          <cell r="I106">
            <v>800</v>
          </cell>
          <cell r="J106">
            <v>800</v>
          </cell>
        </row>
        <row r="106">
          <cell r="L106" t="str">
            <v>B</v>
          </cell>
          <cell r="M106">
            <v>42</v>
          </cell>
          <cell r="N106">
            <v>842</v>
          </cell>
        </row>
        <row r="107">
          <cell r="A107" t="str">
            <v>勐海县</v>
          </cell>
          <cell r="B107">
            <v>1</v>
          </cell>
          <cell r="C107">
            <v>0</v>
          </cell>
          <cell r="D107">
            <v>1</v>
          </cell>
          <cell r="E107">
            <v>8</v>
          </cell>
          <cell r="F107">
            <v>5</v>
          </cell>
          <cell r="G107">
            <v>3</v>
          </cell>
          <cell r="H107">
            <v>500</v>
          </cell>
          <cell r="I107">
            <v>800</v>
          </cell>
          <cell r="J107">
            <v>1300</v>
          </cell>
        </row>
        <row r="107">
          <cell r="L107" t="str">
            <v>C</v>
          </cell>
          <cell r="M107">
            <v>-50</v>
          </cell>
          <cell r="N107">
            <v>1250</v>
          </cell>
        </row>
        <row r="108">
          <cell r="A108" t="str">
            <v>勐腊县</v>
          </cell>
        </row>
        <row r="108">
          <cell r="C108">
            <v>0</v>
          </cell>
          <cell r="D108">
            <v>0</v>
          </cell>
          <cell r="E108">
            <v>7</v>
          </cell>
          <cell r="F108">
            <v>4</v>
          </cell>
          <cell r="G108">
            <v>3</v>
          </cell>
          <cell r="H108">
            <v>0</v>
          </cell>
          <cell r="I108">
            <v>700</v>
          </cell>
          <cell r="J108">
            <v>700</v>
          </cell>
        </row>
        <row r="108">
          <cell r="L108" t="str">
            <v>C</v>
          </cell>
          <cell r="M108">
            <v>-50</v>
          </cell>
          <cell r="N108">
            <v>650</v>
          </cell>
        </row>
        <row r="109">
          <cell r="A109" t="str">
            <v>大理州</v>
          </cell>
          <cell r="B109">
            <v>6</v>
          </cell>
          <cell r="C109">
            <v>3</v>
          </cell>
          <cell r="D109">
            <v>3</v>
          </cell>
          <cell r="E109">
            <v>31</v>
          </cell>
          <cell r="F109">
            <v>30</v>
          </cell>
          <cell r="G109">
            <v>1</v>
          </cell>
          <cell r="H109">
            <v>3000</v>
          </cell>
          <cell r="I109">
            <v>3100</v>
          </cell>
          <cell r="J109">
            <v>6100</v>
          </cell>
        </row>
        <row r="109">
          <cell r="M109">
            <v>-140</v>
          </cell>
          <cell r="N109">
            <v>5960</v>
          </cell>
        </row>
        <row r="110">
          <cell r="A110" t="str">
            <v>大理市</v>
          </cell>
          <cell r="B110">
            <v>1</v>
          </cell>
          <cell r="C110">
            <v>0</v>
          </cell>
          <cell r="D110">
            <v>1</v>
          </cell>
          <cell r="E110">
            <v>2</v>
          </cell>
          <cell r="F110">
            <v>3</v>
          </cell>
          <cell r="G110">
            <v>-1</v>
          </cell>
          <cell r="H110">
            <v>500</v>
          </cell>
          <cell r="I110">
            <v>200</v>
          </cell>
          <cell r="J110">
            <v>700</v>
          </cell>
        </row>
        <row r="110">
          <cell r="L110" t="str">
            <v>C</v>
          </cell>
          <cell r="M110">
            <v>-50</v>
          </cell>
          <cell r="N110">
            <v>650</v>
          </cell>
        </row>
        <row r="111">
          <cell r="A111" t="str">
            <v>漾濞县</v>
          </cell>
        </row>
        <row r="111">
          <cell r="C111">
            <v>1</v>
          </cell>
          <cell r="D111">
            <v>-1</v>
          </cell>
          <cell r="E111">
            <v>8</v>
          </cell>
          <cell r="F111">
            <v>3</v>
          </cell>
          <cell r="G111">
            <v>5</v>
          </cell>
          <cell r="H111">
            <v>0</v>
          </cell>
          <cell r="I111">
            <v>800</v>
          </cell>
          <cell r="J111">
            <v>800</v>
          </cell>
        </row>
        <row r="111">
          <cell r="L111" t="str">
            <v>C</v>
          </cell>
          <cell r="M111">
            <v>-50</v>
          </cell>
          <cell r="N111">
            <v>750</v>
          </cell>
        </row>
        <row r="112">
          <cell r="A112" t="str">
            <v>祥云县</v>
          </cell>
          <cell r="B112">
            <v>1</v>
          </cell>
          <cell r="C112">
            <v>0</v>
          </cell>
          <cell r="D112">
            <v>1</v>
          </cell>
          <cell r="E112">
            <v>1</v>
          </cell>
          <cell r="F112">
            <v>2</v>
          </cell>
          <cell r="G112">
            <v>-1</v>
          </cell>
          <cell r="H112">
            <v>500</v>
          </cell>
          <cell r="I112">
            <v>100</v>
          </cell>
          <cell r="J112">
            <v>600</v>
          </cell>
        </row>
        <row r="112">
          <cell r="L112" t="str">
            <v>B</v>
          </cell>
          <cell r="M112">
            <v>42</v>
          </cell>
          <cell r="N112">
            <v>642</v>
          </cell>
        </row>
        <row r="113">
          <cell r="A113" t="str">
            <v>宾川县</v>
          </cell>
          <cell r="B113">
            <v>1</v>
          </cell>
          <cell r="C113">
            <v>0</v>
          </cell>
          <cell r="D113">
            <v>1</v>
          </cell>
          <cell r="E113">
            <v>1</v>
          </cell>
          <cell r="F113">
            <v>2</v>
          </cell>
          <cell r="G113">
            <v>-1</v>
          </cell>
          <cell r="H113">
            <v>500</v>
          </cell>
          <cell r="I113">
            <v>100</v>
          </cell>
          <cell r="J113">
            <v>600</v>
          </cell>
        </row>
        <row r="113">
          <cell r="L113" t="str">
            <v>B</v>
          </cell>
          <cell r="M113">
            <v>42</v>
          </cell>
          <cell r="N113">
            <v>642</v>
          </cell>
        </row>
        <row r="114">
          <cell r="A114" t="str">
            <v>弥渡县</v>
          </cell>
        </row>
        <row r="114">
          <cell r="C114">
            <v>1</v>
          </cell>
          <cell r="D114">
            <v>-1</v>
          </cell>
          <cell r="E114">
            <v>3</v>
          </cell>
          <cell r="F114">
            <v>1</v>
          </cell>
          <cell r="G114">
            <v>2</v>
          </cell>
          <cell r="H114">
            <v>0</v>
          </cell>
          <cell r="I114">
            <v>300</v>
          </cell>
          <cell r="J114">
            <v>300</v>
          </cell>
        </row>
        <row r="114">
          <cell r="L114" t="str">
            <v>B</v>
          </cell>
          <cell r="M114">
            <v>42</v>
          </cell>
          <cell r="N114">
            <v>342</v>
          </cell>
        </row>
        <row r="115">
          <cell r="A115" t="str">
            <v>南涧县</v>
          </cell>
        </row>
        <row r="115">
          <cell r="C115">
            <v>0</v>
          </cell>
          <cell r="D115">
            <v>0</v>
          </cell>
          <cell r="E115">
            <v>3</v>
          </cell>
          <cell r="F115">
            <v>3</v>
          </cell>
          <cell r="G115">
            <v>0</v>
          </cell>
          <cell r="H115">
            <v>0</v>
          </cell>
          <cell r="I115">
            <v>300</v>
          </cell>
          <cell r="J115">
            <v>300</v>
          </cell>
        </row>
        <row r="115">
          <cell r="L115" t="str">
            <v>C</v>
          </cell>
          <cell r="M115">
            <v>-50</v>
          </cell>
          <cell r="N115">
            <v>250</v>
          </cell>
        </row>
        <row r="116">
          <cell r="A116" t="str">
            <v>巍山县</v>
          </cell>
        </row>
        <row r="116">
          <cell r="C116">
            <v>1</v>
          </cell>
          <cell r="D116">
            <v>-1</v>
          </cell>
          <cell r="E116">
            <v>3</v>
          </cell>
          <cell r="F116">
            <v>1</v>
          </cell>
          <cell r="G116">
            <v>2</v>
          </cell>
          <cell r="H116">
            <v>0</v>
          </cell>
          <cell r="I116">
            <v>300</v>
          </cell>
          <cell r="J116">
            <v>300</v>
          </cell>
        </row>
        <row r="116">
          <cell r="L116" t="str">
            <v>C</v>
          </cell>
          <cell r="M116">
            <v>-50</v>
          </cell>
          <cell r="N116">
            <v>250</v>
          </cell>
        </row>
        <row r="117">
          <cell r="A117" t="str">
            <v>永平县</v>
          </cell>
        </row>
        <row r="117">
          <cell r="C117">
            <v>0</v>
          </cell>
          <cell r="D117">
            <v>0</v>
          </cell>
          <cell r="E117">
            <v>4</v>
          </cell>
          <cell r="F117">
            <v>3</v>
          </cell>
          <cell r="G117">
            <v>1</v>
          </cell>
          <cell r="H117">
            <v>0</v>
          </cell>
          <cell r="I117">
            <v>400</v>
          </cell>
          <cell r="J117">
            <v>400</v>
          </cell>
        </row>
        <row r="117">
          <cell r="L117" t="str">
            <v>C</v>
          </cell>
          <cell r="M117">
            <v>-50</v>
          </cell>
          <cell r="N117">
            <v>350</v>
          </cell>
        </row>
        <row r="118">
          <cell r="A118" t="str">
            <v>云龙县</v>
          </cell>
          <cell r="B118">
            <v>1</v>
          </cell>
          <cell r="C118">
            <v>0</v>
          </cell>
          <cell r="D118">
            <v>1</v>
          </cell>
          <cell r="E118">
            <v>1</v>
          </cell>
          <cell r="F118">
            <v>3</v>
          </cell>
          <cell r="G118">
            <v>-2</v>
          </cell>
          <cell r="H118">
            <v>500</v>
          </cell>
          <cell r="I118">
            <v>100</v>
          </cell>
          <cell r="J118">
            <v>600</v>
          </cell>
        </row>
        <row r="118">
          <cell r="L118" t="str">
            <v>C</v>
          </cell>
          <cell r="M118">
            <v>-50</v>
          </cell>
          <cell r="N118">
            <v>550</v>
          </cell>
        </row>
        <row r="119">
          <cell r="A119" t="str">
            <v>洱源县</v>
          </cell>
        </row>
        <row r="119">
          <cell r="C119">
            <v>0</v>
          </cell>
          <cell r="D119">
            <v>0</v>
          </cell>
          <cell r="E119">
            <v>3</v>
          </cell>
          <cell r="F119">
            <v>3</v>
          </cell>
          <cell r="G119">
            <v>0</v>
          </cell>
          <cell r="H119">
            <v>0</v>
          </cell>
          <cell r="I119">
            <v>300</v>
          </cell>
          <cell r="J119">
            <v>300</v>
          </cell>
        </row>
        <row r="119">
          <cell r="L119" t="str">
            <v>C</v>
          </cell>
          <cell r="M119">
            <v>-50</v>
          </cell>
          <cell r="N119">
            <v>250</v>
          </cell>
        </row>
        <row r="120">
          <cell r="A120" t="str">
            <v>剑川县</v>
          </cell>
          <cell r="B120">
            <v>1</v>
          </cell>
          <cell r="C120">
            <v>0</v>
          </cell>
          <cell r="D120">
            <v>1</v>
          </cell>
          <cell r="E120">
            <v>1</v>
          </cell>
          <cell r="F120">
            <v>3</v>
          </cell>
          <cell r="G120">
            <v>-2</v>
          </cell>
          <cell r="H120">
            <v>500</v>
          </cell>
          <cell r="I120">
            <v>100</v>
          </cell>
          <cell r="J120">
            <v>600</v>
          </cell>
        </row>
        <row r="120">
          <cell r="L120" t="str">
            <v>B</v>
          </cell>
          <cell r="M120">
            <v>42</v>
          </cell>
          <cell r="N120">
            <v>642</v>
          </cell>
        </row>
        <row r="121">
          <cell r="A121" t="str">
            <v>鹤庆县</v>
          </cell>
          <cell r="B121">
            <v>1</v>
          </cell>
          <cell r="C121">
            <v>0</v>
          </cell>
          <cell r="D121">
            <v>1</v>
          </cell>
          <cell r="E121">
            <v>1</v>
          </cell>
          <cell r="F121">
            <v>3</v>
          </cell>
          <cell r="G121">
            <v>-2</v>
          </cell>
          <cell r="H121">
            <v>500</v>
          </cell>
          <cell r="I121">
            <v>100</v>
          </cell>
          <cell r="J121">
            <v>600</v>
          </cell>
        </row>
        <row r="121">
          <cell r="L121" t="str">
            <v>B</v>
          </cell>
          <cell r="M121">
            <v>42</v>
          </cell>
          <cell r="N121">
            <v>642</v>
          </cell>
        </row>
        <row r="122">
          <cell r="A122" t="str">
            <v>德宏州</v>
          </cell>
          <cell r="B122">
            <v>2</v>
          </cell>
          <cell r="C122">
            <v>1</v>
          </cell>
          <cell r="D122">
            <v>1</v>
          </cell>
          <cell r="E122">
            <v>28</v>
          </cell>
          <cell r="F122">
            <v>16</v>
          </cell>
          <cell r="G122">
            <v>12</v>
          </cell>
          <cell r="H122">
            <v>1000</v>
          </cell>
          <cell r="I122">
            <v>2800</v>
          </cell>
          <cell r="J122">
            <v>3800</v>
          </cell>
        </row>
        <row r="122">
          <cell r="M122">
            <v>84</v>
          </cell>
          <cell r="N122">
            <v>3884</v>
          </cell>
        </row>
        <row r="123">
          <cell r="A123" t="str">
            <v>芒市</v>
          </cell>
        </row>
        <row r="123">
          <cell r="C123">
            <v>0</v>
          </cell>
          <cell r="D123">
            <v>0</v>
          </cell>
          <cell r="E123">
            <v>2</v>
          </cell>
          <cell r="F123">
            <v>3</v>
          </cell>
          <cell r="G123">
            <v>-1</v>
          </cell>
          <cell r="H123">
            <v>0</v>
          </cell>
          <cell r="I123">
            <v>200</v>
          </cell>
          <cell r="J123">
            <v>200</v>
          </cell>
        </row>
        <row r="123">
          <cell r="L123" t="str">
            <v>B</v>
          </cell>
          <cell r="M123">
            <v>42</v>
          </cell>
          <cell r="N123">
            <v>242</v>
          </cell>
        </row>
        <row r="124">
          <cell r="A124" t="str">
            <v>梁河县</v>
          </cell>
        </row>
        <row r="124">
          <cell r="C124">
            <v>1</v>
          </cell>
          <cell r="D124">
            <v>-1</v>
          </cell>
          <cell r="E124">
            <v>7</v>
          </cell>
          <cell r="F124">
            <v>3</v>
          </cell>
          <cell r="G124">
            <v>4</v>
          </cell>
          <cell r="H124">
            <v>0</v>
          </cell>
          <cell r="I124">
            <v>700</v>
          </cell>
          <cell r="J124">
            <v>700</v>
          </cell>
        </row>
        <row r="124">
          <cell r="L124" t="str">
            <v>A</v>
          </cell>
          <cell r="M124">
            <v>100</v>
          </cell>
          <cell r="N124">
            <v>800</v>
          </cell>
        </row>
        <row r="125">
          <cell r="A125" t="str">
            <v>盈江县</v>
          </cell>
        </row>
        <row r="125">
          <cell r="C125">
            <v>0</v>
          </cell>
          <cell r="D125">
            <v>0</v>
          </cell>
          <cell r="E125">
            <v>9</v>
          </cell>
          <cell r="F125">
            <v>2</v>
          </cell>
          <cell r="G125">
            <v>7</v>
          </cell>
          <cell r="H125">
            <v>0</v>
          </cell>
          <cell r="I125">
            <v>900</v>
          </cell>
          <cell r="J125">
            <v>900</v>
          </cell>
        </row>
        <row r="125">
          <cell r="L125" t="str">
            <v>B</v>
          </cell>
          <cell r="M125">
            <v>42</v>
          </cell>
          <cell r="N125">
            <v>942</v>
          </cell>
        </row>
        <row r="126">
          <cell r="A126" t="str">
            <v>陇川县</v>
          </cell>
          <cell r="B126">
            <v>1</v>
          </cell>
          <cell r="C126">
            <v>0</v>
          </cell>
          <cell r="D126">
            <v>1</v>
          </cell>
          <cell r="E126">
            <v>5</v>
          </cell>
          <cell r="F126">
            <v>5</v>
          </cell>
          <cell r="G126">
            <v>0</v>
          </cell>
          <cell r="H126">
            <v>500</v>
          </cell>
          <cell r="I126">
            <v>500</v>
          </cell>
          <cell r="J126">
            <v>1000</v>
          </cell>
        </row>
        <row r="126">
          <cell r="L126" t="str">
            <v>C</v>
          </cell>
          <cell r="M126">
            <v>-50</v>
          </cell>
          <cell r="N126">
            <v>950</v>
          </cell>
        </row>
        <row r="127">
          <cell r="A127" t="str">
            <v>瑞丽市</v>
          </cell>
          <cell r="B127">
            <v>1</v>
          </cell>
          <cell r="C127">
            <v>0</v>
          </cell>
          <cell r="D127">
            <v>1</v>
          </cell>
          <cell r="E127">
            <v>5</v>
          </cell>
          <cell r="F127">
            <v>3</v>
          </cell>
          <cell r="G127">
            <v>2</v>
          </cell>
          <cell r="H127">
            <v>500</v>
          </cell>
          <cell r="I127">
            <v>500</v>
          </cell>
          <cell r="J127">
            <v>1000</v>
          </cell>
        </row>
        <row r="127">
          <cell r="L127" t="str">
            <v>C</v>
          </cell>
          <cell r="M127">
            <v>-50</v>
          </cell>
          <cell r="N127">
            <v>950</v>
          </cell>
        </row>
        <row r="128">
          <cell r="A128" t="str">
            <v>怒江州</v>
          </cell>
          <cell r="B128">
            <v>2</v>
          </cell>
          <cell r="C128">
            <v>1</v>
          </cell>
          <cell r="D128">
            <v>1</v>
          </cell>
          <cell r="E128">
            <v>35</v>
          </cell>
          <cell r="F128">
            <v>21</v>
          </cell>
          <cell r="G128">
            <v>14</v>
          </cell>
          <cell r="H128">
            <v>1000</v>
          </cell>
          <cell r="I128">
            <v>3500</v>
          </cell>
          <cell r="J128">
            <v>4500</v>
          </cell>
        </row>
        <row r="128">
          <cell r="M128">
            <v>184</v>
          </cell>
          <cell r="N128">
            <v>4684</v>
          </cell>
        </row>
        <row r="129">
          <cell r="A129" t="str">
            <v>兰坪县</v>
          </cell>
        </row>
        <row r="129">
          <cell r="C129">
            <v>1</v>
          </cell>
          <cell r="D129">
            <v>-1</v>
          </cell>
          <cell r="E129">
            <v>9</v>
          </cell>
          <cell r="F129">
            <v>6</v>
          </cell>
          <cell r="G129">
            <v>3</v>
          </cell>
          <cell r="H129">
            <v>0</v>
          </cell>
          <cell r="I129">
            <v>900</v>
          </cell>
          <cell r="J129">
            <v>900</v>
          </cell>
        </row>
        <row r="129">
          <cell r="L129" t="str">
            <v>A</v>
          </cell>
          <cell r="M129">
            <v>100</v>
          </cell>
          <cell r="N129">
            <v>1000</v>
          </cell>
        </row>
        <row r="130">
          <cell r="A130" t="str">
            <v>福贡县</v>
          </cell>
          <cell r="B130">
            <v>1</v>
          </cell>
          <cell r="C130">
            <v>0</v>
          </cell>
          <cell r="D130">
            <v>1</v>
          </cell>
          <cell r="E130">
            <v>7</v>
          </cell>
          <cell r="F130">
            <v>4</v>
          </cell>
          <cell r="G130">
            <v>3</v>
          </cell>
          <cell r="H130">
            <v>500</v>
          </cell>
          <cell r="I130">
            <v>700</v>
          </cell>
          <cell r="J130">
            <v>1200</v>
          </cell>
          <cell r="K130">
            <v>151</v>
          </cell>
          <cell r="L130" t="str">
            <v> </v>
          </cell>
        </row>
        <row r="130">
          <cell r="N130">
            <v>1351</v>
          </cell>
        </row>
        <row r="131">
          <cell r="A131" t="str">
            <v>贡山县</v>
          </cell>
          <cell r="B131">
            <v>1</v>
          </cell>
          <cell r="C131">
            <v>0</v>
          </cell>
          <cell r="D131">
            <v>1</v>
          </cell>
          <cell r="E131">
            <v>7</v>
          </cell>
          <cell r="F131">
            <v>6</v>
          </cell>
          <cell r="G131">
            <v>1</v>
          </cell>
          <cell r="H131">
            <v>500</v>
          </cell>
          <cell r="I131">
            <v>700</v>
          </cell>
          <cell r="J131">
            <v>1200</v>
          </cell>
        </row>
        <row r="131">
          <cell r="L131" t="str">
            <v>B</v>
          </cell>
          <cell r="M131">
            <v>42</v>
          </cell>
          <cell r="N131">
            <v>1242</v>
          </cell>
        </row>
        <row r="132">
          <cell r="A132" t="str">
            <v>泸水市</v>
          </cell>
        </row>
        <row r="132">
          <cell r="C132">
            <v>0</v>
          </cell>
          <cell r="D132">
            <v>0</v>
          </cell>
          <cell r="E132">
            <v>12</v>
          </cell>
          <cell r="F132">
            <v>5</v>
          </cell>
          <cell r="G132">
            <v>7</v>
          </cell>
          <cell r="H132">
            <v>0</v>
          </cell>
          <cell r="I132">
            <v>1200</v>
          </cell>
          <cell r="J132">
            <v>1200</v>
          </cell>
          <cell r="K132">
            <v>771</v>
          </cell>
          <cell r="L132" t="str">
            <v>B</v>
          </cell>
          <cell r="M132">
            <v>42</v>
          </cell>
          <cell r="N132">
            <v>2013</v>
          </cell>
        </row>
        <row r="133">
          <cell r="A133" t="str">
            <v>迪庆州</v>
          </cell>
          <cell r="B133">
            <v>1</v>
          </cell>
          <cell r="C133">
            <v>1</v>
          </cell>
          <cell r="D133">
            <v>0</v>
          </cell>
          <cell r="E133">
            <v>34</v>
          </cell>
          <cell r="F133">
            <v>28</v>
          </cell>
          <cell r="G133">
            <v>6</v>
          </cell>
          <cell r="H133">
            <v>500</v>
          </cell>
          <cell r="I133">
            <v>3400</v>
          </cell>
          <cell r="J133">
            <v>3900</v>
          </cell>
        </row>
        <row r="133">
          <cell r="M133">
            <v>-8</v>
          </cell>
          <cell r="N133">
            <v>3892</v>
          </cell>
        </row>
        <row r="134">
          <cell r="A134" t="str">
            <v>香格里拉市</v>
          </cell>
        </row>
        <row r="134">
          <cell r="C134">
            <v>1</v>
          </cell>
          <cell r="D134">
            <v>-1</v>
          </cell>
          <cell r="E134">
            <v>14</v>
          </cell>
          <cell r="F134">
            <v>5</v>
          </cell>
          <cell r="G134">
            <v>9</v>
          </cell>
          <cell r="H134">
            <v>0</v>
          </cell>
          <cell r="I134">
            <v>1400</v>
          </cell>
          <cell r="J134">
            <v>1400</v>
          </cell>
        </row>
        <row r="134">
          <cell r="L134" t="str">
            <v> </v>
          </cell>
        </row>
        <row r="134">
          <cell r="N134">
            <v>1400</v>
          </cell>
        </row>
        <row r="135">
          <cell r="A135" t="str">
            <v>维西县</v>
          </cell>
          <cell r="B135">
            <v>1</v>
          </cell>
          <cell r="C135">
            <v>0</v>
          </cell>
          <cell r="D135">
            <v>1</v>
          </cell>
          <cell r="E135">
            <v>8</v>
          </cell>
          <cell r="F135">
            <v>13</v>
          </cell>
          <cell r="G135">
            <v>-5</v>
          </cell>
          <cell r="H135">
            <v>500</v>
          </cell>
          <cell r="I135">
            <v>800</v>
          </cell>
          <cell r="J135">
            <v>1300</v>
          </cell>
        </row>
        <row r="135">
          <cell r="L135" t="str">
            <v>B</v>
          </cell>
          <cell r="M135">
            <v>42</v>
          </cell>
          <cell r="N135">
            <v>1342</v>
          </cell>
        </row>
        <row r="136">
          <cell r="A136" t="str">
            <v>德钦县</v>
          </cell>
        </row>
        <row r="136">
          <cell r="C136">
            <v>0</v>
          </cell>
          <cell r="D136">
            <v>0</v>
          </cell>
          <cell r="E136">
            <v>12</v>
          </cell>
          <cell r="F136">
            <v>10</v>
          </cell>
          <cell r="G136">
            <v>2</v>
          </cell>
          <cell r="H136">
            <v>0</v>
          </cell>
          <cell r="I136">
            <v>1200</v>
          </cell>
          <cell r="J136">
            <v>1200</v>
          </cell>
        </row>
        <row r="136">
          <cell r="L136" t="str">
            <v>C</v>
          </cell>
          <cell r="M136">
            <v>-50</v>
          </cell>
          <cell r="N136">
            <v>1150</v>
          </cell>
        </row>
        <row r="137">
          <cell r="A137" t="str">
            <v>丽江市</v>
          </cell>
          <cell r="B137">
            <v>1</v>
          </cell>
          <cell r="C137">
            <v>3</v>
          </cell>
          <cell r="D137">
            <v>-2</v>
          </cell>
          <cell r="E137">
            <v>34</v>
          </cell>
          <cell r="F137">
            <v>23</v>
          </cell>
          <cell r="G137">
            <v>11</v>
          </cell>
          <cell r="H137">
            <v>500</v>
          </cell>
          <cell r="I137">
            <v>3400</v>
          </cell>
          <cell r="J137">
            <v>3900</v>
          </cell>
        </row>
        <row r="137">
          <cell r="M137">
            <v>-66</v>
          </cell>
          <cell r="N137">
            <v>3834</v>
          </cell>
        </row>
        <row r="138">
          <cell r="A138" t="str">
            <v>古城区</v>
          </cell>
        </row>
        <row r="138">
          <cell r="C138">
            <v>0</v>
          </cell>
          <cell r="D138">
            <v>0</v>
          </cell>
          <cell r="E138">
            <v>7</v>
          </cell>
          <cell r="F138">
            <v>3</v>
          </cell>
          <cell r="G138">
            <v>4</v>
          </cell>
          <cell r="H138">
            <v>0</v>
          </cell>
          <cell r="I138">
            <v>700</v>
          </cell>
          <cell r="J138">
            <v>700</v>
          </cell>
        </row>
        <row r="138">
          <cell r="L138" t="str">
            <v>C</v>
          </cell>
          <cell r="M138">
            <v>-50</v>
          </cell>
          <cell r="N138">
            <v>650</v>
          </cell>
        </row>
        <row r="139">
          <cell r="A139" t="str">
            <v>永胜县</v>
          </cell>
        </row>
        <row r="139">
          <cell r="C139">
            <v>1</v>
          </cell>
          <cell r="D139">
            <v>-1</v>
          </cell>
          <cell r="E139">
            <v>7</v>
          </cell>
          <cell r="F139">
            <v>3</v>
          </cell>
          <cell r="G139">
            <v>4</v>
          </cell>
          <cell r="H139">
            <v>0</v>
          </cell>
          <cell r="I139">
            <v>700</v>
          </cell>
          <cell r="J139">
            <v>700</v>
          </cell>
        </row>
        <row r="139">
          <cell r="L139" t="str">
            <v>B</v>
          </cell>
          <cell r="M139">
            <v>42</v>
          </cell>
          <cell r="N139">
            <v>742</v>
          </cell>
        </row>
        <row r="140">
          <cell r="A140" t="str">
            <v>华坪县</v>
          </cell>
        </row>
        <row r="140">
          <cell r="C140">
            <v>1</v>
          </cell>
          <cell r="D140">
            <v>-1</v>
          </cell>
          <cell r="E140">
            <v>8</v>
          </cell>
          <cell r="F140">
            <v>3</v>
          </cell>
          <cell r="G140">
            <v>5</v>
          </cell>
          <cell r="H140">
            <v>0</v>
          </cell>
          <cell r="I140">
            <v>800</v>
          </cell>
          <cell r="J140">
            <v>800</v>
          </cell>
        </row>
        <row r="140">
          <cell r="L140" t="str">
            <v>C</v>
          </cell>
          <cell r="M140">
            <v>-50</v>
          </cell>
          <cell r="N140">
            <v>750</v>
          </cell>
        </row>
        <row r="141">
          <cell r="A141" t="str">
            <v>宁蒗县</v>
          </cell>
        </row>
        <row r="141">
          <cell r="C141">
            <v>1</v>
          </cell>
          <cell r="D141">
            <v>-1</v>
          </cell>
          <cell r="E141">
            <v>9</v>
          </cell>
          <cell r="F141">
            <v>6</v>
          </cell>
          <cell r="G141">
            <v>3</v>
          </cell>
          <cell r="H141">
            <v>0</v>
          </cell>
          <cell r="I141">
            <v>900</v>
          </cell>
          <cell r="J141">
            <v>900</v>
          </cell>
        </row>
        <row r="141">
          <cell r="L141" t="str">
            <v>B</v>
          </cell>
          <cell r="M141">
            <v>42</v>
          </cell>
          <cell r="N141">
            <v>942</v>
          </cell>
        </row>
        <row r="142">
          <cell r="A142" t="str">
            <v>玉龙县</v>
          </cell>
          <cell r="B142">
            <v>1</v>
          </cell>
          <cell r="C142">
            <v>0</v>
          </cell>
          <cell r="D142">
            <v>1</v>
          </cell>
          <cell r="E142">
            <v>3</v>
          </cell>
          <cell r="F142">
            <v>8</v>
          </cell>
          <cell r="G142">
            <v>-5</v>
          </cell>
          <cell r="H142">
            <v>500</v>
          </cell>
          <cell r="I142">
            <v>300</v>
          </cell>
          <cell r="J142">
            <v>800</v>
          </cell>
        </row>
        <row r="142">
          <cell r="L142" t="str">
            <v>C</v>
          </cell>
          <cell r="M142">
            <v>-50</v>
          </cell>
          <cell r="N142">
            <v>750</v>
          </cell>
        </row>
        <row r="143">
          <cell r="A143" t="str">
            <v>临沧市</v>
          </cell>
          <cell r="B143">
            <v>2</v>
          </cell>
          <cell r="C143">
            <v>4</v>
          </cell>
          <cell r="D143">
            <v>-2</v>
          </cell>
          <cell r="E143">
            <v>43</v>
          </cell>
          <cell r="F143">
            <v>28</v>
          </cell>
          <cell r="G143">
            <v>15</v>
          </cell>
          <cell r="H143">
            <v>1000</v>
          </cell>
          <cell r="I143">
            <v>4300</v>
          </cell>
          <cell r="J143">
            <v>5300</v>
          </cell>
        </row>
        <row r="143">
          <cell r="M143">
            <v>-650</v>
          </cell>
          <cell r="N143">
            <v>4650</v>
          </cell>
        </row>
        <row r="144">
          <cell r="A144" t="str">
            <v>凤庆县</v>
          </cell>
        </row>
        <row r="144">
          <cell r="C144">
            <v>1</v>
          </cell>
          <cell r="D144">
            <v>-1</v>
          </cell>
          <cell r="E144">
            <v>6</v>
          </cell>
          <cell r="F144">
            <v>4</v>
          </cell>
          <cell r="G144">
            <v>2</v>
          </cell>
          <cell r="H144">
            <v>0</v>
          </cell>
          <cell r="I144">
            <v>600</v>
          </cell>
          <cell r="J144">
            <v>600</v>
          </cell>
        </row>
        <row r="144">
          <cell r="L144" t="str">
            <v>D</v>
          </cell>
          <cell r="M144">
            <v>-100</v>
          </cell>
          <cell r="N144">
            <v>500</v>
          </cell>
        </row>
        <row r="145">
          <cell r="A145" t="str">
            <v>云县</v>
          </cell>
        </row>
        <row r="145">
          <cell r="C145">
            <v>0</v>
          </cell>
          <cell r="D145">
            <v>0</v>
          </cell>
          <cell r="E145">
            <v>5</v>
          </cell>
          <cell r="F145">
            <v>5</v>
          </cell>
          <cell r="G145">
            <v>0</v>
          </cell>
          <cell r="H145">
            <v>0</v>
          </cell>
          <cell r="I145">
            <v>500</v>
          </cell>
          <cell r="J145">
            <v>500</v>
          </cell>
        </row>
        <row r="145">
          <cell r="L145" t="str">
            <v>D</v>
          </cell>
          <cell r="M145">
            <v>-100</v>
          </cell>
          <cell r="N145">
            <v>400</v>
          </cell>
        </row>
        <row r="146">
          <cell r="A146" t="str">
            <v>临翔区</v>
          </cell>
        </row>
        <row r="146">
          <cell r="C146">
            <v>1</v>
          </cell>
          <cell r="D146">
            <v>-1</v>
          </cell>
          <cell r="E146">
            <v>5</v>
          </cell>
          <cell r="F146">
            <v>3</v>
          </cell>
          <cell r="G146">
            <v>2</v>
          </cell>
          <cell r="H146">
            <v>0</v>
          </cell>
          <cell r="I146">
            <v>500</v>
          </cell>
          <cell r="J146">
            <v>500</v>
          </cell>
        </row>
        <row r="146">
          <cell r="L146" t="str">
            <v>D</v>
          </cell>
          <cell r="M146">
            <v>-100</v>
          </cell>
          <cell r="N146">
            <v>400</v>
          </cell>
        </row>
        <row r="147">
          <cell r="A147" t="str">
            <v>永德县</v>
          </cell>
        </row>
        <row r="147">
          <cell r="C147">
            <v>1</v>
          </cell>
          <cell r="D147">
            <v>-1</v>
          </cell>
          <cell r="E147">
            <v>4</v>
          </cell>
          <cell r="F147">
            <v>4</v>
          </cell>
          <cell r="G147">
            <v>0</v>
          </cell>
          <cell r="H147">
            <v>0</v>
          </cell>
          <cell r="I147">
            <v>400</v>
          </cell>
          <cell r="J147">
            <v>400</v>
          </cell>
        </row>
        <row r="147">
          <cell r="L147" t="str">
            <v>C</v>
          </cell>
          <cell r="M147">
            <v>-50</v>
          </cell>
          <cell r="N147">
            <v>350</v>
          </cell>
        </row>
        <row r="148">
          <cell r="A148" t="str">
            <v>镇康县</v>
          </cell>
        </row>
        <row r="148">
          <cell r="C148">
            <v>0</v>
          </cell>
          <cell r="D148">
            <v>0</v>
          </cell>
          <cell r="E148">
            <v>6</v>
          </cell>
          <cell r="F148">
            <v>2</v>
          </cell>
          <cell r="G148">
            <v>4</v>
          </cell>
          <cell r="H148">
            <v>0</v>
          </cell>
          <cell r="I148">
            <v>600</v>
          </cell>
          <cell r="J148">
            <v>600</v>
          </cell>
        </row>
        <row r="148">
          <cell r="L148" t="str">
            <v>C</v>
          </cell>
          <cell r="M148">
            <v>-50</v>
          </cell>
          <cell r="N148">
            <v>550</v>
          </cell>
        </row>
        <row r="149">
          <cell r="A149" t="str">
            <v>双江县</v>
          </cell>
        </row>
        <row r="149">
          <cell r="C149">
            <v>1</v>
          </cell>
          <cell r="D149">
            <v>-1</v>
          </cell>
          <cell r="E149">
            <v>7</v>
          </cell>
          <cell r="F149">
            <v>2</v>
          </cell>
          <cell r="G149">
            <v>5</v>
          </cell>
          <cell r="H149">
            <v>0</v>
          </cell>
          <cell r="I149">
            <v>700</v>
          </cell>
          <cell r="J149">
            <v>700</v>
          </cell>
        </row>
        <row r="149">
          <cell r="L149" t="str">
            <v>D</v>
          </cell>
          <cell r="M149">
            <v>-100</v>
          </cell>
          <cell r="N149">
            <v>600</v>
          </cell>
        </row>
        <row r="150">
          <cell r="A150" t="str">
            <v>耿马县</v>
          </cell>
          <cell r="B150">
            <v>1</v>
          </cell>
          <cell r="C150">
            <v>0</v>
          </cell>
          <cell r="D150">
            <v>1</v>
          </cell>
          <cell r="E150">
            <v>3</v>
          </cell>
          <cell r="F150">
            <v>3</v>
          </cell>
          <cell r="G150">
            <v>0</v>
          </cell>
          <cell r="H150">
            <v>500</v>
          </cell>
          <cell r="I150">
            <v>300</v>
          </cell>
          <cell r="J150">
            <v>800</v>
          </cell>
        </row>
        <row r="150">
          <cell r="L150" t="str">
            <v>D</v>
          </cell>
          <cell r="M150">
            <v>-100</v>
          </cell>
          <cell r="N150">
            <v>700</v>
          </cell>
        </row>
        <row r="151">
          <cell r="A151" t="str">
            <v>沧源县</v>
          </cell>
          <cell r="B151">
            <v>1</v>
          </cell>
          <cell r="C151">
            <v>0</v>
          </cell>
          <cell r="D151">
            <v>1</v>
          </cell>
          <cell r="E151">
            <v>7</v>
          </cell>
          <cell r="F151">
            <v>5</v>
          </cell>
          <cell r="G151">
            <v>2</v>
          </cell>
          <cell r="H151">
            <v>500</v>
          </cell>
          <cell r="I151">
            <v>700</v>
          </cell>
          <cell r="J151">
            <v>1200</v>
          </cell>
        </row>
        <row r="151">
          <cell r="L151" t="str">
            <v>C</v>
          </cell>
          <cell r="M151">
            <v>-50</v>
          </cell>
          <cell r="N151">
            <v>1150</v>
          </cell>
        </row>
      </sheetData>
      <sheetData sheetId="1"/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测算表"/>
      <sheetName val="绩效评价等次"/>
      <sheetName val="Sheet2"/>
      <sheetName val="Sheet3"/>
    </sheetNames>
    <sheetDataSet>
      <sheetData sheetId="0">
        <row r="2">
          <cell r="A2" t="str">
            <v>2023年度中央财政衔接推进乡村振兴补助资金（少数民族发展任务）分配测算表</v>
          </cell>
        </row>
        <row r="3">
          <cell r="G3">
            <v>44880</v>
          </cell>
        </row>
        <row r="4">
          <cell r="A4" t="str">
            <v>县（市、区）</v>
          </cell>
          <cell r="B4" t="str">
            <v>“十百千万”任务因素</v>
          </cell>
        </row>
        <row r="4">
          <cell r="G4" t="str">
            <v>现代化边境小康村因素</v>
          </cell>
          <cell r="H4" t="str">
            <v>绩效因素</v>
          </cell>
        </row>
        <row r="4">
          <cell r="J4" t="str">
            <v>合计（万元）</v>
          </cell>
        </row>
        <row r="5">
          <cell r="B5" t="str">
            <v>示范乡镇（个）</v>
          </cell>
          <cell r="C5" t="str">
            <v>示范村
（个）</v>
          </cell>
          <cell r="D5" t="str">
            <v>示范乡镇（万元）</v>
          </cell>
          <cell r="E5" t="str">
            <v>示范村（万元）</v>
          </cell>
          <cell r="F5" t="str">
            <v>“十县百乡千村万户”工程(含小康村奖补）
（万元）</v>
          </cell>
          <cell r="G5" t="str">
            <v>现代化边境小康村建设缺口资金（万元）</v>
          </cell>
          <cell r="H5" t="str">
            <v>绩效评价等次</v>
          </cell>
          <cell r="I5" t="str">
            <v>扣减再分配</v>
          </cell>
        </row>
        <row r="6">
          <cell r="A6" t="str">
            <v>全省合计</v>
          </cell>
          <cell r="B6">
            <v>46</v>
          </cell>
          <cell r="C6">
            <v>517</v>
          </cell>
          <cell r="D6">
            <v>23000</v>
          </cell>
          <cell r="E6">
            <v>51700</v>
          </cell>
          <cell r="F6">
            <v>74751</v>
          </cell>
          <cell r="G6">
            <v>1083</v>
          </cell>
        </row>
        <row r="6">
          <cell r="I6">
            <v>0</v>
          </cell>
          <cell r="J6">
            <v>75834</v>
          </cell>
        </row>
        <row r="7">
          <cell r="A7" t="str">
            <v>昆明市</v>
          </cell>
          <cell r="B7">
            <v>2</v>
          </cell>
          <cell r="C7">
            <v>38</v>
          </cell>
          <cell r="D7">
            <v>1000</v>
          </cell>
          <cell r="E7">
            <v>3800</v>
          </cell>
          <cell r="F7">
            <v>4851</v>
          </cell>
        </row>
        <row r="7">
          <cell r="I7">
            <v>0</v>
          </cell>
          <cell r="J7">
            <v>4851</v>
          </cell>
        </row>
        <row r="8">
          <cell r="A8" t="str">
            <v>盘龙区</v>
          </cell>
        </row>
        <row r="8">
          <cell r="C8">
            <v>2</v>
          </cell>
          <cell r="D8">
            <v>0</v>
          </cell>
          <cell r="E8">
            <v>200</v>
          </cell>
          <cell r="F8">
            <v>200</v>
          </cell>
        </row>
        <row r="8">
          <cell r="H8" t="str">
            <v>C</v>
          </cell>
          <cell r="I8">
            <v>-50</v>
          </cell>
          <cell r="J8">
            <v>150</v>
          </cell>
        </row>
        <row r="9">
          <cell r="A9" t="str">
            <v>五华区</v>
          </cell>
        </row>
        <row r="9">
          <cell r="C9">
            <v>2</v>
          </cell>
          <cell r="D9">
            <v>0</v>
          </cell>
          <cell r="E9">
            <v>200</v>
          </cell>
          <cell r="F9">
            <v>200</v>
          </cell>
        </row>
        <row r="9">
          <cell r="J9">
            <v>200</v>
          </cell>
        </row>
        <row r="10">
          <cell r="A10" t="str">
            <v>西山区</v>
          </cell>
        </row>
        <row r="10">
          <cell r="C10">
            <v>3</v>
          </cell>
          <cell r="D10">
            <v>0</v>
          </cell>
          <cell r="E10">
            <v>300</v>
          </cell>
          <cell r="F10">
            <v>351</v>
          </cell>
        </row>
        <row r="10">
          <cell r="J10">
            <v>351</v>
          </cell>
        </row>
        <row r="11">
          <cell r="A11" t="str">
            <v>官渡区</v>
          </cell>
        </row>
        <row r="11">
          <cell r="D11">
            <v>0</v>
          </cell>
          <cell r="E11">
            <v>0</v>
          </cell>
          <cell r="F11">
            <v>0</v>
          </cell>
        </row>
        <row r="11">
          <cell r="J11">
            <v>0</v>
          </cell>
        </row>
        <row r="12">
          <cell r="A12" t="str">
            <v>呈贡区</v>
          </cell>
        </row>
        <row r="12">
          <cell r="D12">
            <v>0</v>
          </cell>
          <cell r="E12">
            <v>0</v>
          </cell>
          <cell r="F12">
            <v>0</v>
          </cell>
        </row>
        <row r="12">
          <cell r="J12">
            <v>0</v>
          </cell>
        </row>
        <row r="13">
          <cell r="A13" t="str">
            <v>安宁市</v>
          </cell>
        </row>
        <row r="13">
          <cell r="C13">
            <v>4</v>
          </cell>
          <cell r="D13">
            <v>0</v>
          </cell>
          <cell r="E13">
            <v>400</v>
          </cell>
          <cell r="F13">
            <v>400</v>
          </cell>
        </row>
        <row r="13">
          <cell r="J13">
            <v>400</v>
          </cell>
        </row>
        <row r="14">
          <cell r="A14" t="str">
            <v>富民县</v>
          </cell>
        </row>
        <row r="14">
          <cell r="C14">
            <v>4</v>
          </cell>
          <cell r="D14">
            <v>0</v>
          </cell>
          <cell r="E14">
            <v>400</v>
          </cell>
          <cell r="F14">
            <v>400</v>
          </cell>
        </row>
        <row r="14">
          <cell r="H14" t="str">
            <v>C</v>
          </cell>
          <cell r="I14">
            <v>-50</v>
          </cell>
          <cell r="J14">
            <v>350</v>
          </cell>
        </row>
        <row r="15">
          <cell r="A15" t="str">
            <v>晋宁区</v>
          </cell>
        </row>
        <row r="15">
          <cell r="C15">
            <v>3</v>
          </cell>
          <cell r="D15">
            <v>0</v>
          </cell>
          <cell r="E15">
            <v>300</v>
          </cell>
          <cell r="F15">
            <v>300</v>
          </cell>
        </row>
        <row r="15">
          <cell r="H15" t="str">
            <v>B</v>
          </cell>
          <cell r="I15">
            <v>36</v>
          </cell>
          <cell r="J15">
            <v>336</v>
          </cell>
        </row>
        <row r="16">
          <cell r="A16" t="str">
            <v>宜良县</v>
          </cell>
          <cell r="B16">
            <v>1</v>
          </cell>
          <cell r="C16">
            <v>0</v>
          </cell>
          <cell r="D16">
            <v>500</v>
          </cell>
          <cell r="E16">
            <v>0</v>
          </cell>
          <cell r="F16">
            <v>500</v>
          </cell>
        </row>
        <row r="16">
          <cell r="H16" t="str">
            <v>C</v>
          </cell>
          <cell r="I16">
            <v>-50</v>
          </cell>
          <cell r="J16">
            <v>450</v>
          </cell>
        </row>
        <row r="17">
          <cell r="A17" t="str">
            <v>嵩明县</v>
          </cell>
          <cell r="B17">
            <v>1</v>
          </cell>
          <cell r="C17">
            <v>0</v>
          </cell>
          <cell r="D17">
            <v>500</v>
          </cell>
          <cell r="E17">
            <v>0</v>
          </cell>
          <cell r="F17">
            <v>500</v>
          </cell>
        </row>
        <row r="17">
          <cell r="H17" t="str">
            <v>B</v>
          </cell>
          <cell r="I17">
            <v>41</v>
          </cell>
          <cell r="J17">
            <v>541</v>
          </cell>
        </row>
        <row r="18">
          <cell r="A18" t="str">
            <v>东川区</v>
          </cell>
        </row>
        <row r="18">
          <cell r="C18">
            <v>5</v>
          </cell>
          <cell r="D18">
            <v>0</v>
          </cell>
          <cell r="E18">
            <v>500</v>
          </cell>
          <cell r="F18">
            <v>500</v>
          </cell>
        </row>
        <row r="18">
          <cell r="H18" t="str">
            <v>B</v>
          </cell>
          <cell r="I18">
            <v>41</v>
          </cell>
          <cell r="J18">
            <v>541</v>
          </cell>
        </row>
        <row r="19">
          <cell r="A19" t="str">
            <v>石林县</v>
          </cell>
        </row>
        <row r="19">
          <cell r="C19">
            <v>4</v>
          </cell>
          <cell r="D19">
            <v>0</v>
          </cell>
          <cell r="E19">
            <v>400</v>
          </cell>
          <cell r="F19">
            <v>400</v>
          </cell>
        </row>
        <row r="19">
          <cell r="H19" t="str">
            <v>C</v>
          </cell>
          <cell r="I19">
            <v>-50</v>
          </cell>
          <cell r="J19">
            <v>350</v>
          </cell>
        </row>
        <row r="20">
          <cell r="A20" t="str">
            <v>禄劝县</v>
          </cell>
        </row>
        <row r="20">
          <cell r="C20">
            <v>6</v>
          </cell>
          <cell r="D20">
            <v>0</v>
          </cell>
          <cell r="E20">
            <v>600</v>
          </cell>
          <cell r="F20">
            <v>600</v>
          </cell>
        </row>
        <row r="20">
          <cell r="H20" t="str">
            <v>B</v>
          </cell>
          <cell r="I20">
            <v>41</v>
          </cell>
          <cell r="J20">
            <v>641</v>
          </cell>
        </row>
        <row r="21">
          <cell r="A21" t="str">
            <v>寻甸县</v>
          </cell>
        </row>
        <row r="21">
          <cell r="C21">
            <v>5</v>
          </cell>
          <cell r="D21">
            <v>0</v>
          </cell>
          <cell r="E21">
            <v>500</v>
          </cell>
          <cell r="F21">
            <v>500</v>
          </cell>
        </row>
        <row r="21">
          <cell r="H21" t="str">
            <v>B</v>
          </cell>
          <cell r="I21">
            <v>41</v>
          </cell>
          <cell r="J21">
            <v>541</v>
          </cell>
        </row>
        <row r="22">
          <cell r="A22" t="str">
            <v>昭通市</v>
          </cell>
          <cell r="B22">
            <v>4</v>
          </cell>
          <cell r="C22">
            <v>29</v>
          </cell>
          <cell r="D22">
            <v>2000</v>
          </cell>
          <cell r="E22">
            <v>2900</v>
          </cell>
          <cell r="F22">
            <v>4900</v>
          </cell>
        </row>
        <row r="22">
          <cell r="I22">
            <v>237</v>
          </cell>
          <cell r="J22">
            <v>5137</v>
          </cell>
        </row>
        <row r="23">
          <cell r="A23" t="str">
            <v>昭阳区</v>
          </cell>
        </row>
        <row r="23">
          <cell r="C23">
            <v>3</v>
          </cell>
          <cell r="D23">
            <v>0</v>
          </cell>
          <cell r="E23">
            <v>300</v>
          </cell>
          <cell r="F23">
            <v>300</v>
          </cell>
        </row>
        <row r="23">
          <cell r="H23" t="str">
            <v>B</v>
          </cell>
          <cell r="I23">
            <v>41</v>
          </cell>
          <cell r="J23">
            <v>341</v>
          </cell>
        </row>
        <row r="24">
          <cell r="A24" t="str">
            <v>鲁甸县</v>
          </cell>
        </row>
        <row r="24">
          <cell r="C24">
            <v>4</v>
          </cell>
          <cell r="D24">
            <v>0</v>
          </cell>
          <cell r="E24">
            <v>400</v>
          </cell>
          <cell r="F24">
            <v>400</v>
          </cell>
        </row>
        <row r="24">
          <cell r="H24" t="str">
            <v>C</v>
          </cell>
          <cell r="I24">
            <v>-50</v>
          </cell>
          <cell r="J24">
            <v>350</v>
          </cell>
        </row>
        <row r="25">
          <cell r="A25" t="str">
            <v>巧家县</v>
          </cell>
          <cell r="B25">
            <v>1</v>
          </cell>
          <cell r="C25">
            <v>1</v>
          </cell>
          <cell r="D25">
            <v>500</v>
          </cell>
          <cell r="E25">
            <v>100</v>
          </cell>
          <cell r="F25">
            <v>600</v>
          </cell>
        </row>
        <row r="25">
          <cell r="H25" t="str">
            <v>B</v>
          </cell>
          <cell r="I25">
            <v>41</v>
          </cell>
          <cell r="J25">
            <v>641</v>
          </cell>
        </row>
        <row r="26">
          <cell r="A26" t="str">
            <v>盐津县</v>
          </cell>
        </row>
        <row r="26">
          <cell r="C26">
            <v>3</v>
          </cell>
          <cell r="D26">
            <v>0</v>
          </cell>
          <cell r="E26">
            <v>300</v>
          </cell>
          <cell r="F26">
            <v>300</v>
          </cell>
        </row>
        <row r="26">
          <cell r="H26" t="str">
            <v>B</v>
          </cell>
          <cell r="I26">
            <v>41</v>
          </cell>
          <cell r="J26">
            <v>341</v>
          </cell>
        </row>
        <row r="27">
          <cell r="A27" t="str">
            <v>大关县</v>
          </cell>
        </row>
        <row r="27">
          <cell r="C27">
            <v>4</v>
          </cell>
          <cell r="D27">
            <v>0</v>
          </cell>
          <cell r="E27">
            <v>400</v>
          </cell>
          <cell r="F27">
            <v>400</v>
          </cell>
        </row>
        <row r="27">
          <cell r="H27" t="str">
            <v>A</v>
          </cell>
          <cell r="I27">
            <v>100</v>
          </cell>
          <cell r="J27">
            <v>500</v>
          </cell>
        </row>
        <row r="28">
          <cell r="A28" t="str">
            <v>永善县</v>
          </cell>
          <cell r="B28">
            <v>1</v>
          </cell>
          <cell r="C28">
            <v>1</v>
          </cell>
          <cell r="D28">
            <v>500</v>
          </cell>
          <cell r="E28">
            <v>100</v>
          </cell>
          <cell r="F28">
            <v>600</v>
          </cell>
        </row>
        <row r="28">
          <cell r="H28" t="str">
            <v>C</v>
          </cell>
          <cell r="I28">
            <v>-50</v>
          </cell>
          <cell r="J28">
            <v>550</v>
          </cell>
        </row>
        <row r="29">
          <cell r="A29" t="str">
            <v>绥江县</v>
          </cell>
        </row>
        <row r="29">
          <cell r="C29">
            <v>3</v>
          </cell>
          <cell r="D29">
            <v>0</v>
          </cell>
          <cell r="E29">
            <v>300</v>
          </cell>
          <cell r="F29">
            <v>300</v>
          </cell>
        </row>
        <row r="29">
          <cell r="H29" t="str">
            <v>B</v>
          </cell>
          <cell r="I29">
            <v>41</v>
          </cell>
          <cell r="J29">
            <v>341</v>
          </cell>
        </row>
        <row r="30">
          <cell r="A30" t="str">
            <v>彝良县</v>
          </cell>
          <cell r="B30">
            <v>1</v>
          </cell>
          <cell r="C30">
            <v>1</v>
          </cell>
          <cell r="D30">
            <v>500</v>
          </cell>
          <cell r="E30">
            <v>100</v>
          </cell>
          <cell r="F30">
            <v>600</v>
          </cell>
        </row>
        <row r="30">
          <cell r="H30" t="str">
            <v>B</v>
          </cell>
          <cell r="I30">
            <v>41</v>
          </cell>
          <cell r="J30">
            <v>641</v>
          </cell>
        </row>
        <row r="31">
          <cell r="A31" t="str">
            <v>威信县</v>
          </cell>
        </row>
        <row r="31">
          <cell r="C31">
            <v>4</v>
          </cell>
          <cell r="D31">
            <v>0</v>
          </cell>
          <cell r="E31">
            <v>400</v>
          </cell>
          <cell r="F31">
            <v>400</v>
          </cell>
        </row>
        <row r="31">
          <cell r="H31" t="str">
            <v>B</v>
          </cell>
          <cell r="I31">
            <v>41</v>
          </cell>
          <cell r="J31">
            <v>441</v>
          </cell>
        </row>
        <row r="32">
          <cell r="A32" t="str">
            <v>水富市</v>
          </cell>
          <cell r="B32">
            <v>1</v>
          </cell>
          <cell r="C32">
            <v>1</v>
          </cell>
          <cell r="D32">
            <v>500</v>
          </cell>
          <cell r="E32">
            <v>100</v>
          </cell>
          <cell r="F32">
            <v>600</v>
          </cell>
        </row>
        <row r="32">
          <cell r="H32" t="str">
            <v>C</v>
          </cell>
          <cell r="I32">
            <v>-50</v>
          </cell>
          <cell r="J32">
            <v>550</v>
          </cell>
        </row>
        <row r="33">
          <cell r="A33" t="str">
            <v>镇雄县</v>
          </cell>
        </row>
        <row r="33">
          <cell r="C33">
            <v>4</v>
          </cell>
          <cell r="D33">
            <v>0</v>
          </cell>
          <cell r="E33">
            <v>400</v>
          </cell>
          <cell r="F33">
            <v>400</v>
          </cell>
        </row>
        <row r="33">
          <cell r="H33" t="str">
            <v>B</v>
          </cell>
          <cell r="I33">
            <v>41</v>
          </cell>
          <cell r="J33">
            <v>441</v>
          </cell>
        </row>
        <row r="34">
          <cell r="A34" t="str">
            <v>曲靖市</v>
          </cell>
          <cell r="B34">
            <v>3</v>
          </cell>
          <cell r="C34">
            <v>32</v>
          </cell>
          <cell r="D34">
            <v>1500</v>
          </cell>
          <cell r="E34">
            <v>3200</v>
          </cell>
          <cell r="F34">
            <v>4700</v>
          </cell>
        </row>
        <row r="34">
          <cell r="I34">
            <v>-177</v>
          </cell>
          <cell r="J34">
            <v>4523</v>
          </cell>
        </row>
        <row r="35">
          <cell r="A35" t="str">
            <v>麒麟区</v>
          </cell>
          <cell r="B35">
            <v>1</v>
          </cell>
          <cell r="C35">
            <v>0</v>
          </cell>
          <cell r="D35">
            <v>500</v>
          </cell>
          <cell r="E35">
            <v>0</v>
          </cell>
          <cell r="F35">
            <v>500</v>
          </cell>
        </row>
        <row r="35">
          <cell r="H35" t="str">
            <v>B</v>
          </cell>
          <cell r="I35">
            <v>41</v>
          </cell>
          <cell r="J35">
            <v>541</v>
          </cell>
        </row>
        <row r="36">
          <cell r="A36" t="str">
            <v>沾益区</v>
          </cell>
        </row>
        <row r="36">
          <cell r="C36">
            <v>4</v>
          </cell>
          <cell r="D36">
            <v>0</v>
          </cell>
          <cell r="E36">
            <v>400</v>
          </cell>
          <cell r="F36">
            <v>400</v>
          </cell>
        </row>
        <row r="36">
          <cell r="H36" t="str">
            <v>C</v>
          </cell>
          <cell r="I36">
            <v>-50</v>
          </cell>
          <cell r="J36">
            <v>350</v>
          </cell>
        </row>
        <row r="37">
          <cell r="A37" t="str">
            <v>马龙区</v>
          </cell>
        </row>
        <row r="37">
          <cell r="C37">
            <v>3</v>
          </cell>
          <cell r="D37">
            <v>0</v>
          </cell>
          <cell r="E37">
            <v>300</v>
          </cell>
          <cell r="F37">
            <v>300</v>
          </cell>
        </row>
        <row r="37">
          <cell r="H37" t="str">
            <v>B</v>
          </cell>
          <cell r="I37">
            <v>41</v>
          </cell>
          <cell r="J37">
            <v>341</v>
          </cell>
        </row>
        <row r="38">
          <cell r="A38" t="str">
            <v>富源县</v>
          </cell>
        </row>
        <row r="38">
          <cell r="C38">
            <v>4</v>
          </cell>
          <cell r="D38">
            <v>0</v>
          </cell>
          <cell r="E38">
            <v>400</v>
          </cell>
          <cell r="F38">
            <v>400</v>
          </cell>
        </row>
        <row r="38">
          <cell r="H38" t="str">
            <v>C</v>
          </cell>
          <cell r="I38">
            <v>-50</v>
          </cell>
          <cell r="J38">
            <v>350</v>
          </cell>
        </row>
        <row r="39">
          <cell r="A39" t="str">
            <v>罗平县</v>
          </cell>
          <cell r="B39">
            <v>1</v>
          </cell>
          <cell r="C39">
            <v>1</v>
          </cell>
          <cell r="D39">
            <v>500</v>
          </cell>
          <cell r="E39">
            <v>100</v>
          </cell>
          <cell r="F39">
            <v>600</v>
          </cell>
        </row>
        <row r="39">
          <cell r="H39" t="str">
            <v>C</v>
          </cell>
          <cell r="I39">
            <v>-50</v>
          </cell>
          <cell r="J39">
            <v>550</v>
          </cell>
        </row>
        <row r="40">
          <cell r="A40" t="str">
            <v>师宗县</v>
          </cell>
        </row>
        <row r="40">
          <cell r="C40">
            <v>3</v>
          </cell>
          <cell r="D40">
            <v>0</v>
          </cell>
          <cell r="E40">
            <v>300</v>
          </cell>
          <cell r="F40">
            <v>300</v>
          </cell>
        </row>
        <row r="40">
          <cell r="H40" t="str">
            <v>C</v>
          </cell>
          <cell r="I40">
            <v>-50</v>
          </cell>
          <cell r="J40">
            <v>250</v>
          </cell>
        </row>
        <row r="41">
          <cell r="A41" t="str">
            <v>陆良县</v>
          </cell>
          <cell r="B41">
            <v>1</v>
          </cell>
          <cell r="C41">
            <v>1</v>
          </cell>
          <cell r="D41">
            <v>500</v>
          </cell>
          <cell r="E41">
            <v>100</v>
          </cell>
          <cell r="F41">
            <v>600</v>
          </cell>
        </row>
        <row r="41">
          <cell r="H41" t="str">
            <v>C</v>
          </cell>
          <cell r="I41">
            <v>-50</v>
          </cell>
          <cell r="J41">
            <v>550</v>
          </cell>
        </row>
        <row r="42">
          <cell r="A42" t="str">
            <v>会泽县</v>
          </cell>
        </row>
        <row r="42">
          <cell r="C42">
            <v>6</v>
          </cell>
          <cell r="D42">
            <v>0</v>
          </cell>
          <cell r="E42">
            <v>600</v>
          </cell>
          <cell r="F42">
            <v>600</v>
          </cell>
        </row>
        <row r="42">
          <cell r="H42" t="str">
            <v>B</v>
          </cell>
          <cell r="I42">
            <v>41</v>
          </cell>
          <cell r="J42">
            <v>641</v>
          </cell>
        </row>
        <row r="43">
          <cell r="A43" t="str">
            <v>宣威市</v>
          </cell>
        </row>
        <row r="43">
          <cell r="C43">
            <v>10</v>
          </cell>
          <cell r="D43">
            <v>0</v>
          </cell>
          <cell r="E43">
            <v>1000</v>
          </cell>
          <cell r="F43">
            <v>1000</v>
          </cell>
        </row>
        <row r="43">
          <cell r="H43" t="str">
            <v>C</v>
          </cell>
          <cell r="I43">
            <v>-50</v>
          </cell>
          <cell r="J43">
            <v>950</v>
          </cell>
        </row>
        <row r="44">
          <cell r="A44" t="str">
            <v>玉溪市</v>
          </cell>
          <cell r="B44">
            <v>4</v>
          </cell>
          <cell r="C44">
            <v>22</v>
          </cell>
          <cell r="D44">
            <v>2000</v>
          </cell>
          <cell r="E44">
            <v>2200</v>
          </cell>
          <cell r="F44">
            <v>4200</v>
          </cell>
        </row>
        <row r="44">
          <cell r="I44">
            <v>-268</v>
          </cell>
          <cell r="J44">
            <v>3932</v>
          </cell>
        </row>
        <row r="45">
          <cell r="A45" t="str">
            <v>红塔区</v>
          </cell>
          <cell r="B45">
            <v>1</v>
          </cell>
          <cell r="C45">
            <v>1</v>
          </cell>
          <cell r="D45">
            <v>500</v>
          </cell>
          <cell r="E45">
            <v>100</v>
          </cell>
          <cell r="F45">
            <v>600</v>
          </cell>
        </row>
        <row r="45">
          <cell r="H45" t="str">
            <v>B</v>
          </cell>
          <cell r="I45">
            <v>41</v>
          </cell>
          <cell r="J45">
            <v>641</v>
          </cell>
        </row>
        <row r="46">
          <cell r="A46" t="str">
            <v>通海县</v>
          </cell>
          <cell r="B46">
            <v>1</v>
          </cell>
          <cell r="C46">
            <v>3</v>
          </cell>
          <cell r="D46">
            <v>500</v>
          </cell>
          <cell r="E46">
            <v>300</v>
          </cell>
          <cell r="F46">
            <v>800</v>
          </cell>
        </row>
        <row r="46">
          <cell r="H46" t="str">
            <v>C</v>
          </cell>
          <cell r="I46">
            <v>-50</v>
          </cell>
          <cell r="J46">
            <v>750</v>
          </cell>
        </row>
        <row r="47">
          <cell r="A47" t="str">
            <v>江川区</v>
          </cell>
        </row>
        <row r="47">
          <cell r="C47">
            <v>2</v>
          </cell>
          <cell r="D47">
            <v>0</v>
          </cell>
          <cell r="E47">
            <v>200</v>
          </cell>
          <cell r="F47">
            <v>200</v>
          </cell>
        </row>
        <row r="47">
          <cell r="H47" t="str">
            <v>C</v>
          </cell>
          <cell r="I47">
            <v>-50</v>
          </cell>
          <cell r="J47">
            <v>150</v>
          </cell>
        </row>
        <row r="48">
          <cell r="A48" t="str">
            <v>澄江市</v>
          </cell>
        </row>
        <row r="48">
          <cell r="C48">
            <v>3</v>
          </cell>
          <cell r="D48">
            <v>0</v>
          </cell>
          <cell r="E48">
            <v>300</v>
          </cell>
          <cell r="F48">
            <v>300</v>
          </cell>
        </row>
        <row r="48">
          <cell r="H48" t="str">
            <v>C</v>
          </cell>
          <cell r="I48">
            <v>-50</v>
          </cell>
          <cell r="J48">
            <v>250</v>
          </cell>
        </row>
        <row r="49">
          <cell r="A49" t="str">
            <v>华宁县</v>
          </cell>
          <cell r="B49">
            <v>1</v>
          </cell>
          <cell r="C49">
            <v>2</v>
          </cell>
          <cell r="D49">
            <v>500</v>
          </cell>
          <cell r="E49">
            <v>200</v>
          </cell>
          <cell r="F49">
            <v>700</v>
          </cell>
        </row>
        <row r="49">
          <cell r="H49" t="str">
            <v>C</v>
          </cell>
          <cell r="I49">
            <v>-50</v>
          </cell>
          <cell r="J49">
            <v>650</v>
          </cell>
        </row>
        <row r="50">
          <cell r="A50" t="str">
            <v>易门县</v>
          </cell>
        </row>
        <row r="50">
          <cell r="C50">
            <v>4</v>
          </cell>
          <cell r="D50">
            <v>0</v>
          </cell>
          <cell r="E50">
            <v>400</v>
          </cell>
          <cell r="F50">
            <v>400</v>
          </cell>
        </row>
        <row r="50">
          <cell r="H50" t="str">
            <v>C</v>
          </cell>
          <cell r="I50">
            <v>-50</v>
          </cell>
          <cell r="J50">
            <v>350</v>
          </cell>
        </row>
        <row r="51">
          <cell r="A51" t="str">
            <v>峨山县</v>
          </cell>
        </row>
        <row r="51">
          <cell r="C51">
            <v>4</v>
          </cell>
          <cell r="D51">
            <v>0</v>
          </cell>
          <cell r="E51">
            <v>400</v>
          </cell>
          <cell r="F51">
            <v>400</v>
          </cell>
        </row>
        <row r="51">
          <cell r="H51" t="str">
            <v>B</v>
          </cell>
          <cell r="I51">
            <v>41</v>
          </cell>
          <cell r="J51">
            <v>441</v>
          </cell>
        </row>
        <row r="52">
          <cell r="A52" t="str">
            <v>新平县</v>
          </cell>
          <cell r="B52">
            <v>1</v>
          </cell>
          <cell r="C52">
            <v>0</v>
          </cell>
          <cell r="D52">
            <v>500</v>
          </cell>
          <cell r="E52">
            <v>0</v>
          </cell>
          <cell r="F52">
            <v>500</v>
          </cell>
        </row>
        <row r="52">
          <cell r="H52" t="str">
            <v>C</v>
          </cell>
          <cell r="I52">
            <v>-50</v>
          </cell>
          <cell r="J52">
            <v>450</v>
          </cell>
        </row>
        <row r="53">
          <cell r="A53" t="str">
            <v>元江县</v>
          </cell>
        </row>
        <row r="53">
          <cell r="C53">
            <v>3</v>
          </cell>
          <cell r="D53">
            <v>0</v>
          </cell>
          <cell r="E53">
            <v>300</v>
          </cell>
          <cell r="F53">
            <v>300</v>
          </cell>
        </row>
        <row r="53">
          <cell r="H53" t="str">
            <v>C</v>
          </cell>
          <cell r="I53">
            <v>-50</v>
          </cell>
          <cell r="J53">
            <v>250</v>
          </cell>
        </row>
        <row r="54">
          <cell r="A54" t="str">
            <v>保山市</v>
          </cell>
          <cell r="B54">
            <v>2</v>
          </cell>
          <cell r="C54">
            <v>26</v>
          </cell>
          <cell r="D54">
            <v>1000</v>
          </cell>
          <cell r="E54">
            <v>2600</v>
          </cell>
          <cell r="F54">
            <v>3600</v>
          </cell>
        </row>
        <row r="54">
          <cell r="I54">
            <v>205</v>
          </cell>
          <cell r="J54">
            <v>3805</v>
          </cell>
        </row>
        <row r="55">
          <cell r="A55" t="str">
            <v>隆阳区</v>
          </cell>
        </row>
        <row r="55">
          <cell r="C55">
            <v>4</v>
          </cell>
          <cell r="D55">
            <v>0</v>
          </cell>
          <cell r="E55">
            <v>400</v>
          </cell>
          <cell r="F55">
            <v>400</v>
          </cell>
        </row>
        <row r="55">
          <cell r="H55" t="str">
            <v>B</v>
          </cell>
          <cell r="I55">
            <v>41</v>
          </cell>
          <cell r="J55">
            <v>441</v>
          </cell>
        </row>
        <row r="56">
          <cell r="A56" t="str">
            <v>施甸县</v>
          </cell>
        </row>
        <row r="56">
          <cell r="C56">
            <v>5</v>
          </cell>
          <cell r="D56">
            <v>0</v>
          </cell>
          <cell r="E56">
            <v>500</v>
          </cell>
          <cell r="F56">
            <v>500</v>
          </cell>
        </row>
        <row r="56">
          <cell r="H56" t="str">
            <v>B</v>
          </cell>
          <cell r="I56">
            <v>41</v>
          </cell>
          <cell r="J56">
            <v>541</v>
          </cell>
        </row>
        <row r="57">
          <cell r="A57" t="str">
            <v>昌宁县</v>
          </cell>
          <cell r="B57">
            <v>1</v>
          </cell>
          <cell r="C57">
            <v>2</v>
          </cell>
          <cell r="D57">
            <v>500</v>
          </cell>
          <cell r="E57">
            <v>200</v>
          </cell>
          <cell r="F57">
            <v>700</v>
          </cell>
        </row>
        <row r="57">
          <cell r="H57" t="str">
            <v>B</v>
          </cell>
          <cell r="I57">
            <v>41</v>
          </cell>
          <cell r="J57">
            <v>741</v>
          </cell>
        </row>
        <row r="58">
          <cell r="A58" t="str">
            <v>龙陵县</v>
          </cell>
          <cell r="B58">
            <v>1</v>
          </cell>
          <cell r="C58">
            <v>6</v>
          </cell>
          <cell r="D58">
            <v>500</v>
          </cell>
          <cell r="E58">
            <v>600</v>
          </cell>
          <cell r="F58">
            <v>1100</v>
          </cell>
        </row>
        <row r="58">
          <cell r="H58" t="str">
            <v>B</v>
          </cell>
          <cell r="I58">
            <v>41</v>
          </cell>
          <cell r="J58">
            <v>1141</v>
          </cell>
        </row>
        <row r="59">
          <cell r="A59" t="str">
            <v>腾冲市</v>
          </cell>
        </row>
        <row r="59">
          <cell r="C59">
            <v>9</v>
          </cell>
          <cell r="D59">
            <v>0</v>
          </cell>
          <cell r="E59">
            <v>900</v>
          </cell>
          <cell r="F59">
            <v>900</v>
          </cell>
        </row>
        <row r="59">
          <cell r="H59" t="str">
            <v>B</v>
          </cell>
          <cell r="I59">
            <v>41</v>
          </cell>
          <cell r="J59">
            <v>941</v>
          </cell>
        </row>
        <row r="60">
          <cell r="A60" t="str">
            <v>楚雄州</v>
          </cell>
          <cell r="B60">
            <v>4</v>
          </cell>
          <cell r="C60">
            <v>30</v>
          </cell>
          <cell r="D60">
            <v>2000</v>
          </cell>
          <cell r="E60">
            <v>3000</v>
          </cell>
          <cell r="F60">
            <v>5000</v>
          </cell>
        </row>
        <row r="60">
          <cell r="I60">
            <v>555</v>
          </cell>
          <cell r="J60">
            <v>5555</v>
          </cell>
        </row>
        <row r="61">
          <cell r="A61" t="str">
            <v>楚雄市</v>
          </cell>
          <cell r="B61">
            <v>1</v>
          </cell>
          <cell r="C61">
            <v>6</v>
          </cell>
          <cell r="D61">
            <v>500</v>
          </cell>
          <cell r="E61">
            <v>600</v>
          </cell>
          <cell r="F61">
            <v>1100</v>
          </cell>
        </row>
        <row r="61">
          <cell r="H61" t="str">
            <v>C</v>
          </cell>
          <cell r="I61">
            <v>-50</v>
          </cell>
          <cell r="J61">
            <v>1050</v>
          </cell>
        </row>
        <row r="62">
          <cell r="A62" t="str">
            <v>双柏县</v>
          </cell>
        </row>
        <row r="62">
          <cell r="C62">
            <v>3</v>
          </cell>
          <cell r="D62">
            <v>0</v>
          </cell>
          <cell r="E62">
            <v>300</v>
          </cell>
          <cell r="F62">
            <v>300</v>
          </cell>
        </row>
        <row r="62">
          <cell r="H62" t="str">
            <v>B</v>
          </cell>
          <cell r="I62">
            <v>41</v>
          </cell>
          <cell r="J62">
            <v>341</v>
          </cell>
        </row>
        <row r="63">
          <cell r="A63" t="str">
            <v>牟定县</v>
          </cell>
        </row>
        <row r="63">
          <cell r="C63">
            <v>5</v>
          </cell>
          <cell r="D63">
            <v>0</v>
          </cell>
          <cell r="E63">
            <v>500</v>
          </cell>
          <cell r="F63">
            <v>500</v>
          </cell>
        </row>
        <row r="63">
          <cell r="H63" t="str">
            <v>B</v>
          </cell>
          <cell r="I63">
            <v>41</v>
          </cell>
          <cell r="J63">
            <v>541</v>
          </cell>
        </row>
        <row r="64">
          <cell r="A64" t="str">
            <v>南华县</v>
          </cell>
          <cell r="B64">
            <v>1</v>
          </cell>
          <cell r="C64">
            <v>2</v>
          </cell>
          <cell r="D64">
            <v>500</v>
          </cell>
          <cell r="E64">
            <v>200</v>
          </cell>
          <cell r="F64">
            <v>700</v>
          </cell>
        </row>
        <row r="64">
          <cell r="H64" t="str">
            <v>A</v>
          </cell>
          <cell r="I64">
            <v>100</v>
          </cell>
          <cell r="J64">
            <v>800</v>
          </cell>
        </row>
        <row r="65">
          <cell r="A65" t="str">
            <v>姚安县</v>
          </cell>
          <cell r="B65">
            <v>1</v>
          </cell>
          <cell r="C65">
            <v>1</v>
          </cell>
          <cell r="D65">
            <v>500</v>
          </cell>
          <cell r="E65">
            <v>100</v>
          </cell>
          <cell r="F65">
            <v>600</v>
          </cell>
        </row>
        <row r="65">
          <cell r="H65" t="str">
            <v>B</v>
          </cell>
          <cell r="I65">
            <v>41</v>
          </cell>
          <cell r="J65">
            <v>641</v>
          </cell>
        </row>
        <row r="66">
          <cell r="A66" t="str">
            <v>大姚县</v>
          </cell>
        </row>
        <row r="66">
          <cell r="C66">
            <v>4</v>
          </cell>
          <cell r="D66">
            <v>0</v>
          </cell>
          <cell r="E66">
            <v>400</v>
          </cell>
          <cell r="F66">
            <v>400</v>
          </cell>
        </row>
        <row r="66">
          <cell r="H66" t="str">
            <v>B</v>
          </cell>
          <cell r="I66">
            <v>41</v>
          </cell>
          <cell r="J66">
            <v>441</v>
          </cell>
        </row>
        <row r="67">
          <cell r="A67" t="str">
            <v>永仁县</v>
          </cell>
        </row>
        <row r="67">
          <cell r="C67">
            <v>3</v>
          </cell>
          <cell r="D67">
            <v>0</v>
          </cell>
          <cell r="E67">
            <v>300</v>
          </cell>
          <cell r="F67">
            <v>300</v>
          </cell>
        </row>
        <row r="67">
          <cell r="H67" t="str">
            <v>A</v>
          </cell>
          <cell r="I67">
            <v>100</v>
          </cell>
          <cell r="J67">
            <v>400</v>
          </cell>
        </row>
        <row r="68">
          <cell r="A68" t="str">
            <v>元谋县</v>
          </cell>
        </row>
        <row r="68">
          <cell r="C68">
            <v>3</v>
          </cell>
          <cell r="D68">
            <v>0</v>
          </cell>
          <cell r="E68">
            <v>300</v>
          </cell>
          <cell r="F68">
            <v>300</v>
          </cell>
        </row>
        <row r="68">
          <cell r="H68" t="str">
            <v>A</v>
          </cell>
          <cell r="I68">
            <v>100</v>
          </cell>
          <cell r="J68">
            <v>400</v>
          </cell>
        </row>
        <row r="69">
          <cell r="A69" t="str">
            <v>武定县</v>
          </cell>
        </row>
        <row r="69">
          <cell r="C69">
            <v>3</v>
          </cell>
          <cell r="D69">
            <v>0</v>
          </cell>
          <cell r="E69">
            <v>300</v>
          </cell>
          <cell r="F69">
            <v>300</v>
          </cell>
        </row>
        <row r="69">
          <cell r="H69" t="str">
            <v>B</v>
          </cell>
          <cell r="I69">
            <v>41</v>
          </cell>
          <cell r="J69">
            <v>341</v>
          </cell>
        </row>
        <row r="70">
          <cell r="A70" t="str">
            <v>禄丰市</v>
          </cell>
          <cell r="B70">
            <v>1</v>
          </cell>
          <cell r="C70">
            <v>0</v>
          </cell>
          <cell r="D70">
            <v>500</v>
          </cell>
          <cell r="E70">
            <v>0</v>
          </cell>
          <cell r="F70">
            <v>500</v>
          </cell>
        </row>
        <row r="70">
          <cell r="H70" t="str">
            <v>A</v>
          </cell>
          <cell r="I70">
            <v>100</v>
          </cell>
          <cell r="J70">
            <v>600</v>
          </cell>
        </row>
        <row r="71">
          <cell r="A71" t="str">
            <v>红河州</v>
          </cell>
          <cell r="B71">
            <v>5</v>
          </cell>
          <cell r="C71">
            <v>34</v>
          </cell>
          <cell r="D71">
            <v>2500</v>
          </cell>
          <cell r="E71">
            <v>3400</v>
          </cell>
          <cell r="F71">
            <v>5900</v>
          </cell>
        </row>
        <row r="71">
          <cell r="I71">
            <v>196</v>
          </cell>
          <cell r="J71">
            <v>6096</v>
          </cell>
        </row>
        <row r="72">
          <cell r="A72" t="str">
            <v>个旧市</v>
          </cell>
          <cell r="B72">
            <v>1</v>
          </cell>
          <cell r="C72">
            <v>1</v>
          </cell>
          <cell r="D72">
            <v>500</v>
          </cell>
          <cell r="E72">
            <v>100</v>
          </cell>
          <cell r="F72">
            <v>600</v>
          </cell>
        </row>
        <row r="72">
          <cell r="H72" t="str">
            <v>C</v>
          </cell>
          <cell r="I72">
            <v>-50</v>
          </cell>
          <cell r="J72">
            <v>550</v>
          </cell>
        </row>
        <row r="73">
          <cell r="A73" t="str">
            <v>开远市</v>
          </cell>
          <cell r="B73">
            <v>1</v>
          </cell>
          <cell r="C73">
            <v>0</v>
          </cell>
          <cell r="D73">
            <v>500</v>
          </cell>
          <cell r="E73">
            <v>0</v>
          </cell>
          <cell r="F73">
            <v>500</v>
          </cell>
        </row>
        <row r="73">
          <cell r="H73" t="str">
            <v>C</v>
          </cell>
          <cell r="I73">
            <v>-50</v>
          </cell>
          <cell r="J73">
            <v>450</v>
          </cell>
        </row>
        <row r="74">
          <cell r="A74" t="str">
            <v>蒙自市</v>
          </cell>
          <cell r="B74">
            <v>1</v>
          </cell>
          <cell r="C74">
            <v>0</v>
          </cell>
          <cell r="D74">
            <v>500</v>
          </cell>
          <cell r="E74">
            <v>0</v>
          </cell>
          <cell r="F74">
            <v>500</v>
          </cell>
        </row>
        <row r="74">
          <cell r="H74" t="str">
            <v>A</v>
          </cell>
          <cell r="I74">
            <v>100</v>
          </cell>
          <cell r="J74">
            <v>600</v>
          </cell>
        </row>
        <row r="75">
          <cell r="A75" t="str">
            <v>建水县</v>
          </cell>
          <cell r="B75">
            <v>1</v>
          </cell>
          <cell r="C75">
            <v>1</v>
          </cell>
          <cell r="D75">
            <v>500</v>
          </cell>
          <cell r="E75">
            <v>100</v>
          </cell>
          <cell r="F75">
            <v>600</v>
          </cell>
        </row>
        <row r="75">
          <cell r="H75" t="str">
            <v>B</v>
          </cell>
          <cell r="I75">
            <v>41</v>
          </cell>
          <cell r="J75">
            <v>641</v>
          </cell>
        </row>
        <row r="76">
          <cell r="A76" t="str">
            <v>石屏县</v>
          </cell>
        </row>
        <row r="76">
          <cell r="C76">
            <v>4</v>
          </cell>
          <cell r="D76">
            <v>0</v>
          </cell>
          <cell r="E76">
            <v>400</v>
          </cell>
          <cell r="F76">
            <v>400</v>
          </cell>
        </row>
        <row r="76">
          <cell r="H76" t="str">
            <v>C</v>
          </cell>
          <cell r="I76">
            <v>-50</v>
          </cell>
          <cell r="J76">
            <v>350</v>
          </cell>
        </row>
        <row r="77">
          <cell r="A77" t="str">
            <v>弥勒市</v>
          </cell>
          <cell r="B77">
            <v>1</v>
          </cell>
          <cell r="C77">
            <v>1</v>
          </cell>
          <cell r="D77">
            <v>500</v>
          </cell>
          <cell r="E77">
            <v>100</v>
          </cell>
          <cell r="F77">
            <v>600</v>
          </cell>
        </row>
        <row r="77">
          <cell r="H77" t="str">
            <v>B</v>
          </cell>
          <cell r="I77">
            <v>41</v>
          </cell>
          <cell r="J77">
            <v>641</v>
          </cell>
        </row>
        <row r="78">
          <cell r="A78" t="str">
            <v>泸西县</v>
          </cell>
        </row>
        <row r="78">
          <cell r="C78">
            <v>3</v>
          </cell>
          <cell r="D78">
            <v>0</v>
          </cell>
          <cell r="E78">
            <v>300</v>
          </cell>
          <cell r="F78">
            <v>300</v>
          </cell>
        </row>
        <row r="78">
          <cell r="H78" t="str">
            <v>B</v>
          </cell>
          <cell r="I78">
            <v>41</v>
          </cell>
          <cell r="J78">
            <v>341</v>
          </cell>
        </row>
        <row r="79">
          <cell r="A79" t="str">
            <v>屏边县</v>
          </cell>
        </row>
        <row r="79">
          <cell r="C79">
            <v>3</v>
          </cell>
          <cell r="D79">
            <v>0</v>
          </cell>
          <cell r="E79">
            <v>300</v>
          </cell>
          <cell r="F79">
            <v>300</v>
          </cell>
        </row>
        <row r="79">
          <cell r="H79" t="str">
            <v>A</v>
          </cell>
          <cell r="I79">
            <v>100</v>
          </cell>
          <cell r="J79">
            <v>400</v>
          </cell>
        </row>
        <row r="80">
          <cell r="A80" t="str">
            <v>河口县</v>
          </cell>
        </row>
        <row r="80">
          <cell r="C80">
            <v>4</v>
          </cell>
          <cell r="D80">
            <v>0</v>
          </cell>
          <cell r="E80">
            <v>400</v>
          </cell>
          <cell r="F80">
            <v>400</v>
          </cell>
        </row>
        <row r="80">
          <cell r="H80" t="str">
            <v>C</v>
          </cell>
          <cell r="I80">
            <v>-50</v>
          </cell>
          <cell r="J80">
            <v>350</v>
          </cell>
        </row>
        <row r="81">
          <cell r="A81" t="str">
            <v>金平县</v>
          </cell>
        </row>
        <row r="81">
          <cell r="C81">
            <v>5</v>
          </cell>
          <cell r="D81">
            <v>0</v>
          </cell>
          <cell r="E81">
            <v>500</v>
          </cell>
          <cell r="F81">
            <v>500</v>
          </cell>
          <cell r="G81">
            <v>141</v>
          </cell>
          <cell r="H81" t="str">
            <v>B</v>
          </cell>
          <cell r="I81">
            <v>41</v>
          </cell>
          <cell r="J81">
            <v>682</v>
          </cell>
        </row>
        <row r="82">
          <cell r="A82" t="str">
            <v>元阳县</v>
          </cell>
        </row>
        <row r="82">
          <cell r="C82">
            <v>4</v>
          </cell>
          <cell r="D82">
            <v>0</v>
          </cell>
          <cell r="E82">
            <v>400</v>
          </cell>
          <cell r="F82">
            <v>400</v>
          </cell>
        </row>
        <row r="82">
          <cell r="H82" t="str">
            <v>B</v>
          </cell>
          <cell r="I82">
            <v>41</v>
          </cell>
          <cell r="J82">
            <v>441</v>
          </cell>
        </row>
        <row r="83">
          <cell r="A83" t="str">
            <v>红河县</v>
          </cell>
        </row>
        <row r="83">
          <cell r="C83">
            <v>3</v>
          </cell>
          <cell r="D83">
            <v>0</v>
          </cell>
          <cell r="E83">
            <v>300</v>
          </cell>
          <cell r="F83">
            <v>300</v>
          </cell>
        </row>
        <row r="83">
          <cell r="H83" t="str">
            <v>C</v>
          </cell>
          <cell r="I83">
            <v>-50</v>
          </cell>
          <cell r="J83">
            <v>250</v>
          </cell>
        </row>
        <row r="84">
          <cell r="A84" t="str">
            <v>绿春县</v>
          </cell>
        </row>
        <row r="84">
          <cell r="C84">
            <v>5</v>
          </cell>
          <cell r="D84">
            <v>0</v>
          </cell>
          <cell r="E84">
            <v>500</v>
          </cell>
          <cell r="F84">
            <v>500</v>
          </cell>
        </row>
        <row r="84">
          <cell r="H84" t="str">
            <v>B</v>
          </cell>
          <cell r="I84">
            <v>41</v>
          </cell>
          <cell r="J84">
            <v>541</v>
          </cell>
        </row>
        <row r="85">
          <cell r="A85" t="str">
            <v>文山州</v>
          </cell>
          <cell r="B85">
            <v>4</v>
          </cell>
          <cell r="C85">
            <v>39</v>
          </cell>
          <cell r="D85">
            <v>2000</v>
          </cell>
          <cell r="E85">
            <v>3900</v>
          </cell>
          <cell r="F85">
            <v>5900</v>
          </cell>
        </row>
        <row r="85">
          <cell r="I85">
            <v>-127</v>
          </cell>
          <cell r="J85">
            <v>5773</v>
          </cell>
        </row>
        <row r="86">
          <cell r="A86" t="str">
            <v>文山市</v>
          </cell>
          <cell r="B86">
            <v>1</v>
          </cell>
          <cell r="C86">
            <v>5</v>
          </cell>
          <cell r="D86">
            <v>500</v>
          </cell>
          <cell r="E86">
            <v>500</v>
          </cell>
          <cell r="F86">
            <v>1000</v>
          </cell>
        </row>
        <row r="86">
          <cell r="H86" t="str">
            <v>C</v>
          </cell>
          <cell r="I86">
            <v>-50</v>
          </cell>
          <cell r="J86">
            <v>950</v>
          </cell>
        </row>
        <row r="87">
          <cell r="A87" t="str">
            <v>砚山县</v>
          </cell>
          <cell r="B87">
            <v>1</v>
          </cell>
          <cell r="C87">
            <v>5</v>
          </cell>
          <cell r="D87">
            <v>500</v>
          </cell>
          <cell r="E87">
            <v>500</v>
          </cell>
          <cell r="F87">
            <v>1000</v>
          </cell>
        </row>
        <row r="87">
          <cell r="H87" t="str">
            <v>C</v>
          </cell>
          <cell r="I87">
            <v>-50</v>
          </cell>
          <cell r="J87">
            <v>950</v>
          </cell>
        </row>
        <row r="88">
          <cell r="A88" t="str">
            <v>西畴县</v>
          </cell>
        </row>
        <row r="88">
          <cell r="C88">
            <v>4</v>
          </cell>
          <cell r="D88">
            <v>0</v>
          </cell>
          <cell r="E88">
            <v>400</v>
          </cell>
          <cell r="F88">
            <v>400</v>
          </cell>
        </row>
        <row r="88">
          <cell r="H88" t="str">
            <v>C</v>
          </cell>
          <cell r="I88">
            <v>-50</v>
          </cell>
          <cell r="J88">
            <v>350</v>
          </cell>
        </row>
        <row r="89">
          <cell r="A89" t="str">
            <v>麻栗坡县</v>
          </cell>
        </row>
        <row r="89">
          <cell r="C89">
            <v>9</v>
          </cell>
          <cell r="D89">
            <v>0</v>
          </cell>
          <cell r="E89">
            <v>900</v>
          </cell>
          <cell r="F89">
            <v>900</v>
          </cell>
          <cell r="G89">
            <v>20</v>
          </cell>
          <cell r="H89" t="str">
            <v>C</v>
          </cell>
          <cell r="I89">
            <v>-50</v>
          </cell>
          <cell r="J89">
            <v>870</v>
          </cell>
        </row>
        <row r="90">
          <cell r="A90" t="str">
            <v>马关县</v>
          </cell>
          <cell r="B90">
            <v>1</v>
          </cell>
          <cell r="C90">
            <v>2</v>
          </cell>
          <cell r="D90">
            <v>500</v>
          </cell>
          <cell r="E90">
            <v>200</v>
          </cell>
          <cell r="F90">
            <v>700</v>
          </cell>
        </row>
        <row r="90">
          <cell r="H90" t="str">
            <v>B</v>
          </cell>
          <cell r="I90">
            <v>41</v>
          </cell>
          <cell r="J90">
            <v>741</v>
          </cell>
        </row>
        <row r="91">
          <cell r="A91" t="str">
            <v>丘北县</v>
          </cell>
          <cell r="B91">
            <v>1</v>
          </cell>
          <cell r="C91">
            <v>3</v>
          </cell>
          <cell r="D91">
            <v>500</v>
          </cell>
          <cell r="E91">
            <v>300</v>
          </cell>
          <cell r="F91">
            <v>800</v>
          </cell>
        </row>
        <row r="91">
          <cell r="H91" t="str">
            <v>B</v>
          </cell>
          <cell r="I91">
            <v>41</v>
          </cell>
          <cell r="J91">
            <v>841</v>
          </cell>
        </row>
        <row r="92">
          <cell r="A92" t="str">
            <v>广南县</v>
          </cell>
        </row>
        <row r="92">
          <cell r="C92">
            <v>7</v>
          </cell>
          <cell r="D92">
            <v>0</v>
          </cell>
          <cell r="E92">
            <v>700</v>
          </cell>
          <cell r="F92">
            <v>700</v>
          </cell>
        </row>
        <row r="92">
          <cell r="H92" t="str">
            <v>B</v>
          </cell>
          <cell r="I92">
            <v>41</v>
          </cell>
          <cell r="J92">
            <v>741</v>
          </cell>
        </row>
        <row r="93">
          <cell r="A93" t="str">
            <v>富宁县</v>
          </cell>
        </row>
        <row r="93">
          <cell r="C93">
            <v>4</v>
          </cell>
          <cell r="D93">
            <v>0</v>
          </cell>
          <cell r="E93">
            <v>400</v>
          </cell>
          <cell r="F93">
            <v>400</v>
          </cell>
        </row>
        <row r="93">
          <cell r="H93" t="str">
            <v>D</v>
          </cell>
          <cell r="I93">
            <v>-50</v>
          </cell>
          <cell r="J93">
            <v>350</v>
          </cell>
        </row>
        <row r="94">
          <cell r="A94" t="str">
            <v>普洱市</v>
          </cell>
          <cell r="B94">
            <v>3</v>
          </cell>
          <cell r="C94">
            <v>39</v>
          </cell>
          <cell r="D94">
            <v>1500</v>
          </cell>
          <cell r="E94">
            <v>3900</v>
          </cell>
          <cell r="F94">
            <v>5400</v>
          </cell>
        </row>
        <row r="94">
          <cell r="I94">
            <v>46</v>
          </cell>
          <cell r="J94">
            <v>5446</v>
          </cell>
        </row>
        <row r="95">
          <cell r="A95" t="str">
            <v>思茅区</v>
          </cell>
          <cell r="B95">
            <v>1</v>
          </cell>
          <cell r="C95">
            <v>2</v>
          </cell>
          <cell r="D95">
            <v>500</v>
          </cell>
          <cell r="E95">
            <v>200</v>
          </cell>
          <cell r="F95">
            <v>700</v>
          </cell>
        </row>
        <row r="95">
          <cell r="H95" t="str">
            <v>B</v>
          </cell>
          <cell r="I95">
            <v>41</v>
          </cell>
          <cell r="J95">
            <v>741</v>
          </cell>
        </row>
        <row r="96">
          <cell r="A96" t="str">
            <v>宁洱县</v>
          </cell>
        </row>
        <row r="96">
          <cell r="C96">
            <v>3</v>
          </cell>
          <cell r="D96">
            <v>0</v>
          </cell>
          <cell r="E96">
            <v>300</v>
          </cell>
          <cell r="F96">
            <v>300</v>
          </cell>
        </row>
        <row r="96">
          <cell r="H96" t="str">
            <v>C</v>
          </cell>
          <cell r="I96">
            <v>-50</v>
          </cell>
          <cell r="J96">
            <v>250</v>
          </cell>
        </row>
        <row r="97">
          <cell r="A97" t="str">
            <v>墨江县</v>
          </cell>
        </row>
        <row r="97">
          <cell r="C97">
            <v>4</v>
          </cell>
          <cell r="D97">
            <v>0</v>
          </cell>
          <cell r="E97">
            <v>400</v>
          </cell>
          <cell r="F97">
            <v>400</v>
          </cell>
        </row>
        <row r="97">
          <cell r="H97" t="str">
            <v>B</v>
          </cell>
          <cell r="I97">
            <v>41</v>
          </cell>
          <cell r="J97">
            <v>441</v>
          </cell>
        </row>
        <row r="98">
          <cell r="A98" t="str">
            <v>景谷县</v>
          </cell>
        </row>
        <row r="98">
          <cell r="C98">
            <v>3</v>
          </cell>
          <cell r="D98">
            <v>0</v>
          </cell>
          <cell r="E98">
            <v>300</v>
          </cell>
          <cell r="F98">
            <v>300</v>
          </cell>
        </row>
        <row r="98">
          <cell r="H98" t="str">
            <v>B</v>
          </cell>
          <cell r="I98">
            <v>41</v>
          </cell>
          <cell r="J98">
            <v>341</v>
          </cell>
        </row>
        <row r="99">
          <cell r="A99" t="str">
            <v>镇沅县</v>
          </cell>
        </row>
        <row r="99">
          <cell r="C99">
            <v>6</v>
          </cell>
          <cell r="D99">
            <v>0</v>
          </cell>
          <cell r="E99">
            <v>600</v>
          </cell>
          <cell r="F99">
            <v>600</v>
          </cell>
        </row>
        <row r="99">
          <cell r="H99" t="str">
            <v>C</v>
          </cell>
          <cell r="I99">
            <v>-50</v>
          </cell>
          <cell r="J99">
            <v>550</v>
          </cell>
        </row>
        <row r="100">
          <cell r="A100" t="str">
            <v>景东县</v>
          </cell>
        </row>
        <row r="100">
          <cell r="C100">
            <v>4</v>
          </cell>
          <cell r="D100">
            <v>0</v>
          </cell>
          <cell r="E100">
            <v>400</v>
          </cell>
          <cell r="F100">
            <v>400</v>
          </cell>
        </row>
        <row r="100">
          <cell r="H100" t="str">
            <v>C</v>
          </cell>
          <cell r="I100">
            <v>-50</v>
          </cell>
          <cell r="J100">
            <v>350</v>
          </cell>
        </row>
        <row r="101">
          <cell r="A101" t="str">
            <v>江城县</v>
          </cell>
        </row>
        <row r="101">
          <cell r="C101">
            <v>6</v>
          </cell>
          <cell r="D101">
            <v>0</v>
          </cell>
          <cell r="E101">
            <v>600</v>
          </cell>
          <cell r="F101">
            <v>600</v>
          </cell>
        </row>
        <row r="101">
          <cell r="H101" t="str">
            <v>B</v>
          </cell>
          <cell r="I101">
            <v>41</v>
          </cell>
          <cell r="J101">
            <v>641</v>
          </cell>
        </row>
        <row r="102">
          <cell r="A102" t="str">
            <v>澜沧县</v>
          </cell>
          <cell r="B102">
            <v>1</v>
          </cell>
          <cell r="C102">
            <v>4</v>
          </cell>
          <cell r="D102">
            <v>500</v>
          </cell>
          <cell r="E102">
            <v>400</v>
          </cell>
          <cell r="F102">
            <v>900</v>
          </cell>
        </row>
        <row r="102">
          <cell r="H102" t="str">
            <v>B</v>
          </cell>
          <cell r="I102">
            <v>41</v>
          </cell>
          <cell r="J102">
            <v>941</v>
          </cell>
        </row>
        <row r="103">
          <cell r="A103" t="str">
            <v>孟连县</v>
          </cell>
        </row>
        <row r="103">
          <cell r="C103">
            <v>6</v>
          </cell>
          <cell r="D103">
            <v>0</v>
          </cell>
          <cell r="E103">
            <v>600</v>
          </cell>
          <cell r="F103">
            <v>600</v>
          </cell>
        </row>
        <row r="103">
          <cell r="H103" t="str">
            <v>C</v>
          </cell>
          <cell r="I103">
            <v>-50</v>
          </cell>
          <cell r="J103">
            <v>550</v>
          </cell>
        </row>
        <row r="104">
          <cell r="A104" t="str">
            <v>西盟县</v>
          </cell>
          <cell r="B104">
            <v>1</v>
          </cell>
          <cell r="C104">
            <v>1</v>
          </cell>
          <cell r="D104">
            <v>500</v>
          </cell>
          <cell r="E104">
            <v>100</v>
          </cell>
          <cell r="F104">
            <v>600</v>
          </cell>
        </row>
        <row r="104">
          <cell r="H104" t="str">
            <v>B</v>
          </cell>
          <cell r="I104">
            <v>41</v>
          </cell>
          <cell r="J104">
            <v>641</v>
          </cell>
        </row>
        <row r="105">
          <cell r="A105" t="str">
            <v>西双版纳州</v>
          </cell>
          <cell r="B105">
            <v>1</v>
          </cell>
          <cell r="C105">
            <v>23</v>
          </cell>
          <cell r="D105">
            <v>500</v>
          </cell>
          <cell r="E105">
            <v>2300</v>
          </cell>
          <cell r="F105">
            <v>2800</v>
          </cell>
        </row>
        <row r="105">
          <cell r="I105">
            <v>-59</v>
          </cell>
          <cell r="J105">
            <v>2741</v>
          </cell>
        </row>
        <row r="106">
          <cell r="A106" t="str">
            <v>景洪市</v>
          </cell>
        </row>
        <row r="106">
          <cell r="C106">
            <v>8</v>
          </cell>
          <cell r="D106">
            <v>0</v>
          </cell>
          <cell r="E106">
            <v>800</v>
          </cell>
          <cell r="F106">
            <v>800</v>
          </cell>
        </row>
        <row r="106">
          <cell r="H106" t="str">
            <v>B</v>
          </cell>
          <cell r="I106">
            <v>41</v>
          </cell>
          <cell r="J106">
            <v>841</v>
          </cell>
        </row>
        <row r="107">
          <cell r="A107" t="str">
            <v>勐海县</v>
          </cell>
          <cell r="B107">
            <v>1</v>
          </cell>
          <cell r="C107">
            <v>8</v>
          </cell>
          <cell r="D107">
            <v>500</v>
          </cell>
          <cell r="E107">
            <v>800</v>
          </cell>
          <cell r="F107">
            <v>1300</v>
          </cell>
        </row>
        <row r="107">
          <cell r="H107" t="str">
            <v>C</v>
          </cell>
          <cell r="I107">
            <v>-50</v>
          </cell>
          <cell r="J107">
            <v>1250</v>
          </cell>
        </row>
        <row r="108">
          <cell r="A108" t="str">
            <v>勐腊县</v>
          </cell>
        </row>
        <row r="108">
          <cell r="C108">
            <v>7</v>
          </cell>
          <cell r="D108">
            <v>0</v>
          </cell>
          <cell r="E108">
            <v>700</v>
          </cell>
          <cell r="F108">
            <v>700</v>
          </cell>
        </row>
        <row r="108">
          <cell r="H108" t="str">
            <v>C</v>
          </cell>
          <cell r="I108">
            <v>-50</v>
          </cell>
          <cell r="J108">
            <v>650</v>
          </cell>
        </row>
        <row r="109">
          <cell r="A109" t="str">
            <v>大理州</v>
          </cell>
          <cell r="B109">
            <v>6</v>
          </cell>
          <cell r="C109">
            <v>31</v>
          </cell>
          <cell r="D109">
            <v>3000</v>
          </cell>
          <cell r="E109">
            <v>3100</v>
          </cell>
          <cell r="F109">
            <v>6100</v>
          </cell>
        </row>
        <row r="109">
          <cell r="I109">
            <v>-145</v>
          </cell>
          <cell r="J109">
            <v>5955</v>
          </cell>
        </row>
        <row r="110">
          <cell r="A110" t="str">
            <v>大理市</v>
          </cell>
          <cell r="B110">
            <v>1</v>
          </cell>
          <cell r="C110">
            <v>2</v>
          </cell>
          <cell r="D110">
            <v>500</v>
          </cell>
          <cell r="E110">
            <v>200</v>
          </cell>
          <cell r="F110">
            <v>700</v>
          </cell>
        </row>
        <row r="110">
          <cell r="H110" t="str">
            <v>C</v>
          </cell>
          <cell r="I110">
            <v>-50</v>
          </cell>
          <cell r="J110">
            <v>650</v>
          </cell>
        </row>
        <row r="111">
          <cell r="A111" t="str">
            <v>漾濞县</v>
          </cell>
        </row>
        <row r="111">
          <cell r="C111">
            <v>8</v>
          </cell>
          <cell r="D111">
            <v>0</v>
          </cell>
          <cell r="E111">
            <v>800</v>
          </cell>
          <cell r="F111">
            <v>800</v>
          </cell>
        </row>
        <row r="111">
          <cell r="H111" t="str">
            <v>C</v>
          </cell>
          <cell r="I111">
            <v>-50</v>
          </cell>
          <cell r="J111">
            <v>750</v>
          </cell>
        </row>
        <row r="112">
          <cell r="A112" t="str">
            <v>祥云县</v>
          </cell>
          <cell r="B112">
            <v>1</v>
          </cell>
          <cell r="C112">
            <v>1</v>
          </cell>
          <cell r="D112">
            <v>500</v>
          </cell>
          <cell r="E112">
            <v>100</v>
          </cell>
          <cell r="F112">
            <v>600</v>
          </cell>
        </row>
        <row r="112">
          <cell r="H112" t="str">
            <v>B</v>
          </cell>
          <cell r="I112">
            <v>41</v>
          </cell>
          <cell r="J112">
            <v>641</v>
          </cell>
        </row>
        <row r="113">
          <cell r="A113" t="str">
            <v>宾川县</v>
          </cell>
          <cell r="B113">
            <v>1</v>
          </cell>
          <cell r="C113">
            <v>1</v>
          </cell>
          <cell r="D113">
            <v>500</v>
          </cell>
          <cell r="E113">
            <v>100</v>
          </cell>
          <cell r="F113">
            <v>600</v>
          </cell>
        </row>
        <row r="113">
          <cell r="H113" t="str">
            <v>B</v>
          </cell>
          <cell r="I113">
            <v>41</v>
          </cell>
          <cell r="J113">
            <v>641</v>
          </cell>
        </row>
        <row r="114">
          <cell r="A114" t="str">
            <v>弥渡县</v>
          </cell>
        </row>
        <row r="114">
          <cell r="C114">
            <v>3</v>
          </cell>
          <cell r="D114">
            <v>0</v>
          </cell>
          <cell r="E114">
            <v>300</v>
          </cell>
          <cell r="F114">
            <v>300</v>
          </cell>
        </row>
        <row r="114">
          <cell r="H114" t="str">
            <v>B</v>
          </cell>
          <cell r="I114">
            <v>41</v>
          </cell>
          <cell r="J114">
            <v>341</v>
          </cell>
        </row>
        <row r="115">
          <cell r="A115" t="str">
            <v>南涧县</v>
          </cell>
        </row>
        <row r="115">
          <cell r="C115">
            <v>3</v>
          </cell>
          <cell r="D115">
            <v>0</v>
          </cell>
          <cell r="E115">
            <v>300</v>
          </cell>
          <cell r="F115">
            <v>300</v>
          </cell>
        </row>
        <row r="115">
          <cell r="H115" t="str">
            <v>C</v>
          </cell>
          <cell r="I115">
            <v>-50</v>
          </cell>
          <cell r="J115">
            <v>250</v>
          </cell>
        </row>
        <row r="116">
          <cell r="A116" t="str">
            <v>巍山县</v>
          </cell>
        </row>
        <row r="116">
          <cell r="C116">
            <v>3</v>
          </cell>
          <cell r="D116">
            <v>0</v>
          </cell>
          <cell r="E116">
            <v>300</v>
          </cell>
          <cell r="F116">
            <v>300</v>
          </cell>
        </row>
        <row r="116">
          <cell r="H116" t="str">
            <v>C</v>
          </cell>
          <cell r="I116">
            <v>-50</v>
          </cell>
          <cell r="J116">
            <v>250</v>
          </cell>
        </row>
        <row r="117">
          <cell r="A117" t="str">
            <v>永平县</v>
          </cell>
        </row>
        <row r="117">
          <cell r="C117">
            <v>4</v>
          </cell>
          <cell r="D117">
            <v>0</v>
          </cell>
          <cell r="E117">
            <v>400</v>
          </cell>
          <cell r="F117">
            <v>400</v>
          </cell>
        </row>
        <row r="117">
          <cell r="H117" t="str">
            <v>C</v>
          </cell>
          <cell r="I117">
            <v>-50</v>
          </cell>
          <cell r="J117">
            <v>350</v>
          </cell>
        </row>
        <row r="118">
          <cell r="A118" t="str">
            <v>云龙县</v>
          </cell>
          <cell r="B118">
            <v>1</v>
          </cell>
          <cell r="C118">
            <v>1</v>
          </cell>
          <cell r="D118">
            <v>500</v>
          </cell>
          <cell r="E118">
            <v>100</v>
          </cell>
          <cell r="F118">
            <v>600</v>
          </cell>
        </row>
        <row r="118">
          <cell r="H118" t="str">
            <v>C</v>
          </cell>
          <cell r="I118">
            <v>-50</v>
          </cell>
          <cell r="J118">
            <v>550</v>
          </cell>
        </row>
        <row r="119">
          <cell r="A119" t="str">
            <v>洱源县</v>
          </cell>
        </row>
        <row r="119">
          <cell r="C119">
            <v>3</v>
          </cell>
          <cell r="D119">
            <v>0</v>
          </cell>
          <cell r="E119">
            <v>300</v>
          </cell>
          <cell r="F119">
            <v>300</v>
          </cell>
        </row>
        <row r="119">
          <cell r="H119" t="str">
            <v>C</v>
          </cell>
          <cell r="I119">
            <v>-50</v>
          </cell>
          <cell r="J119">
            <v>250</v>
          </cell>
        </row>
        <row r="120">
          <cell r="A120" t="str">
            <v>剑川县</v>
          </cell>
          <cell r="B120">
            <v>1</v>
          </cell>
          <cell r="C120">
            <v>1</v>
          </cell>
          <cell r="D120">
            <v>500</v>
          </cell>
          <cell r="E120">
            <v>100</v>
          </cell>
          <cell r="F120">
            <v>600</v>
          </cell>
        </row>
        <row r="120">
          <cell r="H120" t="str">
            <v>B</v>
          </cell>
          <cell r="I120">
            <v>41</v>
          </cell>
          <cell r="J120">
            <v>641</v>
          </cell>
        </row>
        <row r="121">
          <cell r="A121" t="str">
            <v>鹤庆县</v>
          </cell>
          <cell r="B121">
            <v>1</v>
          </cell>
          <cell r="C121">
            <v>1</v>
          </cell>
          <cell r="D121">
            <v>500</v>
          </cell>
          <cell r="E121">
            <v>100</v>
          </cell>
          <cell r="F121">
            <v>600</v>
          </cell>
        </row>
        <row r="121">
          <cell r="H121" t="str">
            <v>B</v>
          </cell>
          <cell r="I121">
            <v>41</v>
          </cell>
          <cell r="J121">
            <v>641</v>
          </cell>
        </row>
        <row r="122">
          <cell r="A122" t="str">
            <v>德宏州</v>
          </cell>
          <cell r="B122">
            <v>2</v>
          </cell>
          <cell r="C122">
            <v>28</v>
          </cell>
          <cell r="D122">
            <v>1000</v>
          </cell>
          <cell r="E122">
            <v>2800</v>
          </cell>
          <cell r="F122">
            <v>3800</v>
          </cell>
        </row>
        <row r="122">
          <cell r="I122">
            <v>82</v>
          </cell>
          <cell r="J122">
            <v>3882</v>
          </cell>
        </row>
        <row r="123">
          <cell r="A123" t="str">
            <v>芒市</v>
          </cell>
        </row>
        <row r="123">
          <cell r="C123">
            <v>2</v>
          </cell>
          <cell r="D123">
            <v>0</v>
          </cell>
          <cell r="E123">
            <v>200</v>
          </cell>
          <cell r="F123">
            <v>200</v>
          </cell>
        </row>
        <row r="123">
          <cell r="H123" t="str">
            <v>B</v>
          </cell>
          <cell r="I123">
            <v>41</v>
          </cell>
          <cell r="J123">
            <v>241</v>
          </cell>
        </row>
        <row r="124">
          <cell r="A124" t="str">
            <v>梁河县</v>
          </cell>
        </row>
        <row r="124">
          <cell r="C124">
            <v>7</v>
          </cell>
          <cell r="D124">
            <v>0</v>
          </cell>
          <cell r="E124">
            <v>700</v>
          </cell>
          <cell r="F124">
            <v>700</v>
          </cell>
        </row>
        <row r="124">
          <cell r="H124" t="str">
            <v>A</v>
          </cell>
          <cell r="I124">
            <v>100</v>
          </cell>
          <cell r="J124">
            <v>800</v>
          </cell>
        </row>
        <row r="125">
          <cell r="A125" t="str">
            <v>盈江县</v>
          </cell>
        </row>
        <row r="125">
          <cell r="C125">
            <v>9</v>
          </cell>
          <cell r="D125">
            <v>0</v>
          </cell>
          <cell r="E125">
            <v>900</v>
          </cell>
          <cell r="F125">
            <v>900</v>
          </cell>
        </row>
        <row r="125">
          <cell r="H125" t="str">
            <v>B</v>
          </cell>
          <cell r="I125">
            <v>41</v>
          </cell>
          <cell r="J125">
            <v>941</v>
          </cell>
        </row>
        <row r="126">
          <cell r="A126" t="str">
            <v>陇川县</v>
          </cell>
          <cell r="B126">
            <v>1</v>
          </cell>
          <cell r="C126">
            <v>5</v>
          </cell>
          <cell r="D126">
            <v>500</v>
          </cell>
          <cell r="E126">
            <v>500</v>
          </cell>
          <cell r="F126">
            <v>1000</v>
          </cell>
        </row>
        <row r="126">
          <cell r="H126" t="str">
            <v>C</v>
          </cell>
          <cell r="I126">
            <v>-50</v>
          </cell>
          <cell r="J126">
            <v>950</v>
          </cell>
        </row>
        <row r="127">
          <cell r="A127" t="str">
            <v>瑞丽市</v>
          </cell>
          <cell r="B127">
            <v>1</v>
          </cell>
          <cell r="C127">
            <v>5</v>
          </cell>
          <cell r="D127">
            <v>500</v>
          </cell>
          <cell r="E127">
            <v>500</v>
          </cell>
          <cell r="F127">
            <v>1000</v>
          </cell>
        </row>
        <row r="127">
          <cell r="H127" t="str">
            <v>C</v>
          </cell>
          <cell r="I127">
            <v>-50</v>
          </cell>
          <cell r="J127">
            <v>950</v>
          </cell>
        </row>
        <row r="128">
          <cell r="A128" t="str">
            <v>怒江州</v>
          </cell>
          <cell r="B128">
            <v>2</v>
          </cell>
          <cell r="C128">
            <v>35</v>
          </cell>
          <cell r="D128">
            <v>1000</v>
          </cell>
          <cell r="E128">
            <v>3500</v>
          </cell>
          <cell r="F128">
            <v>4500</v>
          </cell>
        </row>
        <row r="128">
          <cell r="I128">
            <v>182</v>
          </cell>
          <cell r="J128">
            <v>4682</v>
          </cell>
        </row>
        <row r="129">
          <cell r="A129" t="str">
            <v>兰坪县</v>
          </cell>
        </row>
        <row r="129">
          <cell r="C129">
            <v>9</v>
          </cell>
          <cell r="D129">
            <v>0</v>
          </cell>
          <cell r="E129">
            <v>900</v>
          </cell>
          <cell r="F129">
            <v>900</v>
          </cell>
        </row>
        <row r="129">
          <cell r="H129" t="str">
            <v>A</v>
          </cell>
          <cell r="I129">
            <v>100</v>
          </cell>
          <cell r="J129">
            <v>1000</v>
          </cell>
        </row>
        <row r="130">
          <cell r="A130" t="str">
            <v>福贡县</v>
          </cell>
          <cell r="B130">
            <v>1</v>
          </cell>
          <cell r="C130">
            <v>7</v>
          </cell>
          <cell r="D130">
            <v>500</v>
          </cell>
          <cell r="E130">
            <v>700</v>
          </cell>
          <cell r="F130">
            <v>1200</v>
          </cell>
          <cell r="G130">
            <v>151</v>
          </cell>
          <cell r="H130" t="str">
            <v> </v>
          </cell>
        </row>
        <row r="130">
          <cell r="J130">
            <v>1351</v>
          </cell>
        </row>
        <row r="131">
          <cell r="A131" t="str">
            <v>贡山县</v>
          </cell>
          <cell r="B131">
            <v>1</v>
          </cell>
          <cell r="C131">
            <v>7</v>
          </cell>
          <cell r="D131">
            <v>500</v>
          </cell>
          <cell r="E131">
            <v>700</v>
          </cell>
          <cell r="F131">
            <v>1200</v>
          </cell>
        </row>
        <row r="131">
          <cell r="H131" t="str">
            <v>B</v>
          </cell>
          <cell r="I131">
            <v>41</v>
          </cell>
          <cell r="J131">
            <v>1241</v>
          </cell>
        </row>
        <row r="132">
          <cell r="A132" t="str">
            <v>泸水市</v>
          </cell>
        </row>
        <row r="132">
          <cell r="C132">
            <v>12</v>
          </cell>
          <cell r="D132">
            <v>0</v>
          </cell>
          <cell r="E132">
            <v>1200</v>
          </cell>
          <cell r="F132">
            <v>1200</v>
          </cell>
          <cell r="G132">
            <v>771</v>
          </cell>
          <cell r="H132" t="str">
            <v>B</v>
          </cell>
          <cell r="I132">
            <v>41</v>
          </cell>
          <cell r="J132">
            <v>2012</v>
          </cell>
        </row>
        <row r="133">
          <cell r="A133" t="str">
            <v>迪庆州</v>
          </cell>
          <cell r="B133">
            <v>1</v>
          </cell>
          <cell r="C133">
            <v>34</v>
          </cell>
          <cell r="D133">
            <v>500</v>
          </cell>
          <cell r="E133">
            <v>3400</v>
          </cell>
          <cell r="F133">
            <v>3900</v>
          </cell>
        </row>
        <row r="133">
          <cell r="I133">
            <v>-9</v>
          </cell>
          <cell r="J133">
            <v>3891</v>
          </cell>
        </row>
        <row r="134">
          <cell r="A134" t="str">
            <v>香格里拉市</v>
          </cell>
        </row>
        <row r="134">
          <cell r="C134">
            <v>14</v>
          </cell>
          <cell r="D134">
            <v>0</v>
          </cell>
          <cell r="E134">
            <v>1400</v>
          </cell>
          <cell r="F134">
            <v>1400</v>
          </cell>
        </row>
        <row r="134">
          <cell r="H134" t="str">
            <v> </v>
          </cell>
        </row>
        <row r="134">
          <cell r="J134">
            <v>1400</v>
          </cell>
        </row>
        <row r="135">
          <cell r="A135" t="str">
            <v>维西县</v>
          </cell>
          <cell r="B135">
            <v>1</v>
          </cell>
          <cell r="C135">
            <v>8</v>
          </cell>
          <cell r="D135">
            <v>500</v>
          </cell>
          <cell r="E135">
            <v>800</v>
          </cell>
          <cell r="F135">
            <v>1300</v>
          </cell>
        </row>
        <row r="135">
          <cell r="H135" t="str">
            <v>B</v>
          </cell>
          <cell r="I135">
            <v>41</v>
          </cell>
          <cell r="J135">
            <v>1341</v>
          </cell>
        </row>
        <row r="136">
          <cell r="A136" t="str">
            <v>德钦县</v>
          </cell>
        </row>
        <row r="136">
          <cell r="C136">
            <v>12</v>
          </cell>
          <cell r="D136">
            <v>0</v>
          </cell>
          <cell r="E136">
            <v>1200</v>
          </cell>
          <cell r="F136">
            <v>1200</v>
          </cell>
        </row>
        <row r="136">
          <cell r="H136" t="str">
            <v>C</v>
          </cell>
          <cell r="I136">
            <v>-50</v>
          </cell>
          <cell r="J136">
            <v>1150</v>
          </cell>
        </row>
        <row r="137">
          <cell r="A137" t="str">
            <v>丽江市</v>
          </cell>
          <cell r="B137">
            <v>1</v>
          </cell>
          <cell r="C137">
            <v>34</v>
          </cell>
          <cell r="D137">
            <v>500</v>
          </cell>
          <cell r="E137">
            <v>3400</v>
          </cell>
          <cell r="F137">
            <v>3900</v>
          </cell>
        </row>
        <row r="137">
          <cell r="I137">
            <v>-68</v>
          </cell>
          <cell r="J137">
            <v>3832</v>
          </cell>
        </row>
        <row r="138">
          <cell r="A138" t="str">
            <v>古城区</v>
          </cell>
        </row>
        <row r="138">
          <cell r="C138">
            <v>7</v>
          </cell>
          <cell r="D138">
            <v>0</v>
          </cell>
          <cell r="E138">
            <v>700</v>
          </cell>
          <cell r="F138">
            <v>700</v>
          </cell>
        </row>
        <row r="138">
          <cell r="H138" t="str">
            <v>C</v>
          </cell>
          <cell r="I138">
            <v>-50</v>
          </cell>
          <cell r="J138">
            <v>650</v>
          </cell>
        </row>
        <row r="139">
          <cell r="A139" t="str">
            <v>永胜县</v>
          </cell>
        </row>
        <row r="139">
          <cell r="C139">
            <v>7</v>
          </cell>
          <cell r="D139">
            <v>0</v>
          </cell>
          <cell r="E139">
            <v>700</v>
          </cell>
          <cell r="F139">
            <v>700</v>
          </cell>
        </row>
        <row r="139">
          <cell r="H139" t="str">
            <v>B</v>
          </cell>
          <cell r="I139">
            <v>41</v>
          </cell>
          <cell r="J139">
            <v>741</v>
          </cell>
        </row>
        <row r="140">
          <cell r="A140" t="str">
            <v>华坪县</v>
          </cell>
        </row>
        <row r="140">
          <cell r="C140">
            <v>8</v>
          </cell>
          <cell r="D140">
            <v>0</v>
          </cell>
          <cell r="E140">
            <v>800</v>
          </cell>
          <cell r="F140">
            <v>800</v>
          </cell>
        </row>
        <row r="140">
          <cell r="H140" t="str">
            <v>C</v>
          </cell>
          <cell r="I140">
            <v>-50</v>
          </cell>
          <cell r="J140">
            <v>750</v>
          </cell>
        </row>
        <row r="141">
          <cell r="A141" t="str">
            <v>宁蒗县</v>
          </cell>
        </row>
        <row r="141">
          <cell r="C141">
            <v>9</v>
          </cell>
          <cell r="D141">
            <v>0</v>
          </cell>
          <cell r="E141">
            <v>900</v>
          </cell>
          <cell r="F141">
            <v>900</v>
          </cell>
        </row>
        <row r="141">
          <cell r="H141" t="str">
            <v>B</v>
          </cell>
          <cell r="I141">
            <v>41</v>
          </cell>
          <cell r="J141">
            <v>941</v>
          </cell>
        </row>
        <row r="142">
          <cell r="A142" t="str">
            <v>玉龙县</v>
          </cell>
          <cell r="B142">
            <v>1</v>
          </cell>
          <cell r="C142">
            <v>3</v>
          </cell>
          <cell r="D142">
            <v>500</v>
          </cell>
          <cell r="E142">
            <v>300</v>
          </cell>
          <cell r="F142">
            <v>800</v>
          </cell>
        </row>
        <row r="142">
          <cell r="H142" t="str">
            <v>C</v>
          </cell>
          <cell r="I142">
            <v>-50</v>
          </cell>
          <cell r="J142">
            <v>750</v>
          </cell>
        </row>
        <row r="143">
          <cell r="A143" t="str">
            <v>临沧市</v>
          </cell>
          <cell r="B143">
            <v>2</v>
          </cell>
          <cell r="C143">
            <v>43</v>
          </cell>
          <cell r="D143">
            <v>1000</v>
          </cell>
          <cell r="E143">
            <v>4300</v>
          </cell>
          <cell r="F143">
            <v>5300</v>
          </cell>
        </row>
        <row r="143">
          <cell r="I143">
            <v>-650</v>
          </cell>
          <cell r="J143">
            <v>4650</v>
          </cell>
        </row>
        <row r="144">
          <cell r="A144" t="str">
            <v>凤庆县</v>
          </cell>
        </row>
        <row r="144">
          <cell r="C144">
            <v>6</v>
          </cell>
          <cell r="D144">
            <v>0</v>
          </cell>
          <cell r="E144">
            <v>600</v>
          </cell>
          <cell r="F144">
            <v>600</v>
          </cell>
        </row>
        <row r="144">
          <cell r="H144" t="str">
            <v>D</v>
          </cell>
          <cell r="I144">
            <v>-100</v>
          </cell>
          <cell r="J144">
            <v>500</v>
          </cell>
        </row>
        <row r="145">
          <cell r="A145" t="str">
            <v>云县</v>
          </cell>
        </row>
        <row r="145">
          <cell r="C145">
            <v>5</v>
          </cell>
          <cell r="D145">
            <v>0</v>
          </cell>
          <cell r="E145">
            <v>500</v>
          </cell>
          <cell r="F145">
            <v>500</v>
          </cell>
        </row>
        <row r="145">
          <cell r="H145" t="str">
            <v>D</v>
          </cell>
          <cell r="I145">
            <v>-100</v>
          </cell>
          <cell r="J145">
            <v>400</v>
          </cell>
        </row>
        <row r="146">
          <cell r="A146" t="str">
            <v>临翔区</v>
          </cell>
        </row>
        <row r="146">
          <cell r="C146">
            <v>5</v>
          </cell>
          <cell r="D146">
            <v>0</v>
          </cell>
          <cell r="E146">
            <v>500</v>
          </cell>
          <cell r="F146">
            <v>500</v>
          </cell>
        </row>
        <row r="146">
          <cell r="H146" t="str">
            <v>D</v>
          </cell>
          <cell r="I146">
            <v>-100</v>
          </cell>
          <cell r="J146">
            <v>400</v>
          </cell>
        </row>
        <row r="147">
          <cell r="A147" t="str">
            <v>永德县</v>
          </cell>
        </row>
        <row r="147">
          <cell r="C147">
            <v>4</v>
          </cell>
          <cell r="D147">
            <v>0</v>
          </cell>
          <cell r="E147">
            <v>400</v>
          </cell>
          <cell r="F147">
            <v>400</v>
          </cell>
        </row>
        <row r="147">
          <cell r="H147" t="str">
            <v>C</v>
          </cell>
          <cell r="I147">
            <v>-50</v>
          </cell>
          <cell r="J147">
            <v>350</v>
          </cell>
        </row>
        <row r="148">
          <cell r="A148" t="str">
            <v>镇康县</v>
          </cell>
        </row>
        <row r="148">
          <cell r="C148">
            <v>6</v>
          </cell>
          <cell r="D148">
            <v>0</v>
          </cell>
          <cell r="E148">
            <v>600</v>
          </cell>
          <cell r="F148">
            <v>600</v>
          </cell>
        </row>
        <row r="148">
          <cell r="H148" t="str">
            <v>C</v>
          </cell>
          <cell r="I148">
            <v>-50</v>
          </cell>
          <cell r="J148">
            <v>550</v>
          </cell>
        </row>
        <row r="149">
          <cell r="A149" t="str">
            <v>双江县</v>
          </cell>
        </row>
        <row r="149">
          <cell r="C149">
            <v>6</v>
          </cell>
          <cell r="D149">
            <v>0</v>
          </cell>
          <cell r="E149">
            <v>600</v>
          </cell>
          <cell r="F149">
            <v>600</v>
          </cell>
        </row>
        <row r="149">
          <cell r="H149" t="str">
            <v>D</v>
          </cell>
          <cell r="I149">
            <v>-100</v>
          </cell>
          <cell r="J149">
            <v>500</v>
          </cell>
        </row>
        <row r="150">
          <cell r="A150" t="str">
            <v>耿马县</v>
          </cell>
          <cell r="B150">
            <v>1</v>
          </cell>
          <cell r="C150">
            <v>2</v>
          </cell>
          <cell r="D150">
            <v>500</v>
          </cell>
          <cell r="E150">
            <v>200</v>
          </cell>
          <cell r="F150">
            <v>700</v>
          </cell>
        </row>
        <row r="150">
          <cell r="H150" t="str">
            <v>D</v>
          </cell>
          <cell r="I150">
            <v>-100</v>
          </cell>
          <cell r="J150">
            <v>600</v>
          </cell>
        </row>
        <row r="151">
          <cell r="A151" t="str">
            <v>沧源县</v>
          </cell>
          <cell r="B151">
            <v>1</v>
          </cell>
          <cell r="C151">
            <v>9</v>
          </cell>
          <cell r="D151">
            <v>500</v>
          </cell>
          <cell r="E151">
            <v>900</v>
          </cell>
          <cell r="F151">
            <v>1400</v>
          </cell>
        </row>
        <row r="151">
          <cell r="H151" t="str">
            <v>C</v>
          </cell>
          <cell r="I151">
            <v>-50</v>
          </cell>
          <cell r="J151">
            <v>1350</v>
          </cell>
        </row>
      </sheetData>
      <sheetData sheetId="1"/>
      <sheetData sheetId="2"/>
      <sheetData sheetId="3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1.20"/>
      <sheetName val="表6资金使用成效（12月30日）"/>
      <sheetName val="小康村到县资金"/>
      <sheetName val="乡村振兴局测算11.11"/>
      <sheetName val="财政调整1"/>
      <sheetName val="财政调整2"/>
      <sheetName val="系统导出监测人口统计表"/>
      <sheetName val="脱贫和监测人口收入"/>
      <sheetName val="小额信贷规模"/>
      <sheetName val="2022年项目库建设情况"/>
      <sheetName val="综合进度表"/>
      <sheetName val="万人以上安置区"/>
      <sheetName val="3000以上安置区"/>
      <sheetName val="脱贫和监测人口外出务工"/>
      <sheetName val="资金绩效考核"/>
      <sheetName val="财政调整3"/>
      <sheetName val="财政调整4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O1" t="str">
            <v>昭阳鲁甸</v>
          </cell>
          <cell r="P1">
            <v>14635.3297304542</v>
          </cell>
        </row>
        <row r="1">
          <cell r="R1">
            <v>9874.35554227034</v>
          </cell>
        </row>
        <row r="1">
          <cell r="V1">
            <v>0.369999770142727</v>
          </cell>
        </row>
        <row r="1">
          <cell r="AA1">
            <v>0.122244252270582</v>
          </cell>
        </row>
        <row r="1">
          <cell r="AC1">
            <v>0.037</v>
          </cell>
        </row>
        <row r="1">
          <cell r="AE1">
            <v>0</v>
          </cell>
        </row>
        <row r="1">
          <cell r="AH1">
            <v>0.03</v>
          </cell>
        </row>
        <row r="1">
          <cell r="AK1">
            <v>0.03</v>
          </cell>
        </row>
        <row r="1">
          <cell r="AM1">
            <v>0.00274345778003845</v>
          </cell>
        </row>
        <row r="1">
          <cell r="AO1">
            <v>0.0889770090823282</v>
          </cell>
          <cell r="AP1">
            <v>0.239035218642527</v>
          </cell>
        </row>
        <row r="1">
          <cell r="AS1">
            <v>0.0217252197176018</v>
          </cell>
        </row>
        <row r="1">
          <cell r="AU1">
            <v>0.0315868382242265</v>
          </cell>
        </row>
        <row r="1">
          <cell r="AW1">
            <v>0.0266879123991687</v>
          </cell>
        </row>
        <row r="3">
          <cell r="G3">
            <v>2135363.5</v>
          </cell>
        </row>
        <row r="3">
          <cell r="P3">
            <v>21091.0229771242</v>
          </cell>
        </row>
        <row r="3">
          <cell r="R3">
            <v>18298.4664470669</v>
          </cell>
        </row>
        <row r="3">
          <cell r="V3">
            <v>499005</v>
          </cell>
        </row>
        <row r="3">
          <cell r="AA3">
            <v>164866.3</v>
          </cell>
        </row>
        <row r="3">
          <cell r="AC3">
            <v>49900.531</v>
          </cell>
        </row>
        <row r="3">
          <cell r="AE3">
            <v>0</v>
          </cell>
        </row>
        <row r="3">
          <cell r="AH3">
            <v>40459.89</v>
          </cell>
        </row>
        <row r="3">
          <cell r="AK3">
            <v>40459.89</v>
          </cell>
        </row>
        <row r="3">
          <cell r="AM3">
            <v>3700</v>
          </cell>
        </row>
        <row r="3">
          <cell r="AO3">
            <v>120000</v>
          </cell>
          <cell r="AP3">
            <v>322377.955080087</v>
          </cell>
        </row>
        <row r="3">
          <cell r="AS3">
            <v>29300</v>
          </cell>
        </row>
        <row r="3">
          <cell r="AU3">
            <v>42600</v>
          </cell>
        </row>
        <row r="3">
          <cell r="AW3">
            <v>35993</v>
          </cell>
        </row>
        <row r="3">
          <cell r="AZ3">
            <v>1348663</v>
          </cell>
        </row>
        <row r="4">
          <cell r="B4" t="str">
            <v>地区</v>
          </cell>
          <cell r="C4" t="str">
            <v>原贫困县标识</v>
          </cell>
          <cell r="D4" t="str">
            <v>脱贫年度</v>
          </cell>
          <cell r="E4" t="str">
            <v>乡村振兴重点帮扶县</v>
          </cell>
          <cell r="F4" t="str">
            <v>边境县</v>
          </cell>
          <cell r="G4" t="str">
            <v>因素1.相关人群数量及结构（37%）</v>
          </cell>
        </row>
        <row r="4">
          <cell r="W4" t="str">
            <v>因素2.相关人群收入（权重12%）</v>
          </cell>
        </row>
        <row r="4">
          <cell r="AB4" t="str">
            <v>因素3.政策因素（权重43%）</v>
          </cell>
        </row>
        <row r="4">
          <cell r="AQ4" t="str">
            <v>因素4.绩效管理因素（权重8%）</v>
          </cell>
        </row>
        <row r="4">
          <cell r="AZ4" t="str">
            <v>本次计划安排情况</v>
          </cell>
        </row>
        <row r="5">
          <cell r="G5" t="str">
            <v>脱贫人口规模（人）（12%）</v>
          </cell>
        </row>
        <row r="5">
          <cell r="N5" t="str">
            <v>防返贫监测人口规模（人）（15%）</v>
          </cell>
          <cell r="O5" t="str">
            <v>易地扶贫搬迁贫困人口规模（人）（7.5%）</v>
          </cell>
        </row>
        <row r="5">
          <cell r="U5" t="str">
            <v>雨露计划规模（户）（2.5%）</v>
          </cell>
          <cell r="V5" t="str">
            <v>测算分配金额</v>
          </cell>
        </row>
        <row r="6">
          <cell r="G6" t="str">
            <v>脱贫人口合计</v>
          </cell>
          <cell r="H6" t="str">
            <v>按脱贫年度结构折算</v>
          </cell>
        </row>
        <row r="6">
          <cell r="O6" t="str">
            <v>易地扶贫搬迁贫困人口合计</v>
          </cell>
          <cell r="P6" t="str">
            <v>800人以上的安置区贫困人口</v>
          </cell>
        </row>
        <row r="6">
          <cell r="W6" t="str">
            <v>脱贫和监测人口人均纯收入（元）</v>
          </cell>
          <cell r="X6" t="str">
            <v>按加权平均法换算（中间数值）</v>
          </cell>
          <cell r="Y6" t="str">
            <v>按加权平均法换算</v>
          </cell>
          <cell r="Z6" t="str">
            <v>收入折算</v>
          </cell>
          <cell r="AA6" t="str">
            <v>测算分配金额</v>
          </cell>
          <cell r="AB6" t="str">
            <v>小额信贷情况（3.7%）</v>
          </cell>
        </row>
        <row r="6">
          <cell r="AD6" t="str">
            <v>乡村振兴“一县一业”示范县（不再用）</v>
          </cell>
        </row>
        <row r="6">
          <cell r="AF6" t="str">
            <v>利益联结和风险机制(6.3%)</v>
          </cell>
        </row>
        <row r="6">
          <cell r="AN6" t="str">
            <v>乡村建设示范村（9%）</v>
          </cell>
        </row>
        <row r="6">
          <cell r="AP6" t="str">
            <v>国家重点县（24%，定额补助5000万元，且较上年不减）</v>
          </cell>
          <cell r="AQ6" t="str">
            <v>2021年度资金绩效评价结果</v>
          </cell>
          <cell r="AR6" t="str">
            <v>2021年度资金绩效评价结果（2.2%）</v>
          </cell>
          <cell r="AS6" t="str">
            <v>测算分配金额</v>
          </cell>
          <cell r="AT6" t="str">
            <v>2021年度脱贫成果考核结果（3.2%）</v>
          </cell>
          <cell r="AU6" t="str">
            <v>测算分配金额</v>
          </cell>
          <cell r="AV6" t="str">
            <v>支出进度（2.6%）</v>
          </cell>
        </row>
        <row r="6">
          <cell r="AX6" t="str">
            <v>项目库建设（2021提，未使用）</v>
          </cell>
        </row>
        <row r="7">
          <cell r="H7" t="str">
            <v>折算后小计</v>
          </cell>
          <cell r="I7" t="str">
            <v>非贫困县（按0.6比例折算）</v>
          </cell>
          <cell r="J7" t="str">
            <v>2017年（按0.7比例折算）</v>
          </cell>
          <cell r="K7" t="str">
            <v>2018年（按0.8比例折算）</v>
          </cell>
          <cell r="L7" t="str">
            <v>2019年（按0.9比例折算）</v>
          </cell>
          <cell r="M7" t="str">
            <v>2020年（按1比例折算）</v>
          </cell>
        </row>
        <row r="7">
          <cell r="P7" t="str">
            <v>折算后小计</v>
          </cell>
          <cell r="Q7" t="str">
            <v>800-3000人（按0.6比例折算）</v>
          </cell>
          <cell r="R7" t="str">
            <v>3000-10000人（按0.8比例折算）</v>
          </cell>
          <cell r="S7" t="str">
            <v>10000人以上（按1比例折算）</v>
          </cell>
          <cell r="T7" t="str">
            <v>跨县安置（按1.25比例折算）</v>
          </cell>
        </row>
        <row r="7">
          <cell r="AB7" t="str">
            <v>新增小额信贷规模（万元）</v>
          </cell>
          <cell r="AC7" t="str">
            <v>测算分配金额</v>
          </cell>
          <cell r="AD7" t="str">
            <v>个数</v>
          </cell>
          <cell r="AE7" t="str">
            <v>测算分配金额</v>
          </cell>
          <cell r="AF7" t="str">
            <v>参与“双绑”的农业新型经营主体数量（3%）</v>
          </cell>
          <cell r="AG7" t="str">
            <v>主体数量折算</v>
          </cell>
          <cell r="AH7" t="str">
            <v>测算分配金额</v>
          </cell>
          <cell r="AI7" t="str">
            <v>“双绑”覆盖率（3%）</v>
          </cell>
          <cell r="AJ7" t="str">
            <v>“双绑”覆盖率折算</v>
          </cell>
          <cell r="AK7" t="str">
            <v>测算分配金额</v>
          </cell>
          <cell r="AL7" t="str">
            <v>建立政银担风险分担机制（0.3%）</v>
          </cell>
          <cell r="AM7" t="str">
            <v>测算分配金额</v>
          </cell>
          <cell r="AN7" t="str">
            <v>示范村（个）</v>
          </cell>
          <cell r="AO7" t="str">
            <v>测算分配金额</v>
          </cell>
          <cell r="AP7" t="str">
            <v>测算分配金额</v>
          </cell>
        </row>
        <row r="7">
          <cell r="AV7" t="str">
            <v>2022年综合支出进度</v>
          </cell>
          <cell r="AW7" t="str">
            <v>测算分配金额</v>
          </cell>
          <cell r="AX7" t="str">
            <v>综合得分</v>
          </cell>
          <cell r="AY7" t="str">
            <v>测算分配金额</v>
          </cell>
        </row>
        <row r="8">
          <cell r="G8">
            <v>1</v>
          </cell>
          <cell r="H8">
            <v>2</v>
          </cell>
          <cell r="I8">
            <v>3</v>
          </cell>
          <cell r="J8">
            <v>4</v>
          </cell>
          <cell r="K8">
            <v>5</v>
          </cell>
          <cell r="L8">
            <v>6</v>
          </cell>
          <cell r="M8">
            <v>7</v>
          </cell>
          <cell r="N8">
            <v>8</v>
          </cell>
          <cell r="O8">
            <v>9</v>
          </cell>
          <cell r="P8">
            <v>10</v>
          </cell>
          <cell r="Q8">
            <v>11</v>
          </cell>
          <cell r="R8">
            <v>12</v>
          </cell>
          <cell r="S8">
            <v>13</v>
          </cell>
          <cell r="T8">
            <v>14</v>
          </cell>
          <cell r="U8">
            <v>15</v>
          </cell>
          <cell r="V8">
            <v>16</v>
          </cell>
          <cell r="W8">
            <v>17</v>
          </cell>
          <cell r="X8">
            <v>18</v>
          </cell>
          <cell r="Y8">
            <v>19</v>
          </cell>
          <cell r="Z8">
            <v>20</v>
          </cell>
          <cell r="AA8">
            <v>21</v>
          </cell>
          <cell r="AB8">
            <v>22</v>
          </cell>
          <cell r="AC8">
            <v>23</v>
          </cell>
          <cell r="AD8">
            <v>24</v>
          </cell>
          <cell r="AE8">
            <v>25</v>
          </cell>
          <cell r="AF8">
            <v>26</v>
          </cell>
          <cell r="AG8">
            <v>27</v>
          </cell>
          <cell r="AH8">
            <v>28</v>
          </cell>
          <cell r="AI8">
            <v>29</v>
          </cell>
          <cell r="AJ8">
            <v>30</v>
          </cell>
          <cell r="AK8">
            <v>31</v>
          </cell>
          <cell r="AL8">
            <v>32</v>
          </cell>
          <cell r="AM8">
            <v>33</v>
          </cell>
          <cell r="AN8">
            <v>34</v>
          </cell>
          <cell r="AO8">
            <v>35</v>
          </cell>
          <cell r="AP8">
            <v>36</v>
          </cell>
          <cell r="AQ8">
            <v>37</v>
          </cell>
          <cell r="AR8">
            <v>38</v>
          </cell>
          <cell r="AS8">
            <v>39</v>
          </cell>
          <cell r="AT8">
            <v>40</v>
          </cell>
          <cell r="AU8">
            <v>41</v>
          </cell>
          <cell r="AV8">
            <v>42</v>
          </cell>
          <cell r="AW8">
            <v>43</v>
          </cell>
          <cell r="AX8">
            <v>44</v>
          </cell>
          <cell r="AY8">
            <v>45</v>
          </cell>
          <cell r="AZ8">
            <v>46</v>
          </cell>
        </row>
        <row r="9">
          <cell r="B9" t="str">
            <v>全省合计</v>
          </cell>
          <cell r="C9">
            <v>0</v>
          </cell>
        </row>
        <row r="9">
          <cell r="G9">
            <v>6652993</v>
          </cell>
          <cell r="H9">
            <v>5716278.8</v>
          </cell>
          <cell r="I9">
            <v>353254.8</v>
          </cell>
          <cell r="J9">
            <v>347075.4</v>
          </cell>
          <cell r="K9">
            <v>1124051.2</v>
          </cell>
          <cell r="L9">
            <v>2443064.4</v>
          </cell>
          <cell r="M9">
            <v>1448833</v>
          </cell>
          <cell r="N9">
            <v>896860</v>
          </cell>
          <cell r="O9">
            <v>996117</v>
          </cell>
          <cell r="P9">
            <v>453637.2</v>
          </cell>
          <cell r="Q9">
            <v>107490</v>
          </cell>
          <cell r="R9">
            <v>58954</v>
          </cell>
          <cell r="S9">
            <v>254085</v>
          </cell>
          <cell r="T9">
            <v>70316</v>
          </cell>
          <cell r="U9">
            <v>147475</v>
          </cell>
          <cell r="V9">
            <v>499005</v>
          </cell>
          <cell r="W9">
            <v>11378.84</v>
          </cell>
          <cell r="X9">
            <v>74.865674146606</v>
          </cell>
          <cell r="Y9">
            <v>519.041998219306</v>
          </cell>
          <cell r="Z9">
            <v>452.454587845932</v>
          </cell>
          <cell r="AA9">
            <v>164866.3</v>
          </cell>
          <cell r="AB9">
            <v>710268.245232</v>
          </cell>
          <cell r="AC9">
            <v>49900.531</v>
          </cell>
          <cell r="AD9">
            <v>10</v>
          </cell>
          <cell r="AE9">
            <v>0</v>
          </cell>
          <cell r="AF9">
            <v>4006</v>
          </cell>
          <cell r="AG9">
            <v>3543.5</v>
          </cell>
          <cell r="AH9">
            <v>40459.89</v>
          </cell>
          <cell r="AI9">
            <v>101.244591565037</v>
          </cell>
          <cell r="AJ9">
            <v>87.5476427834755</v>
          </cell>
          <cell r="AK9">
            <v>40459.89</v>
          </cell>
          <cell r="AL9">
            <v>0</v>
          </cell>
          <cell r="AM9">
            <v>3700</v>
          </cell>
          <cell r="AN9">
            <v>179</v>
          </cell>
          <cell r="AO9">
            <v>120000</v>
          </cell>
          <cell r="AP9">
            <v>322377.955080087</v>
          </cell>
          <cell r="AQ9">
            <v>9677.44</v>
          </cell>
        </row>
        <row r="9">
          <cell r="AS9">
            <v>29300</v>
          </cell>
        </row>
        <row r="9">
          <cell r="AU9">
            <v>42600</v>
          </cell>
          <cell r="AV9">
            <v>1408.83083599298</v>
          </cell>
          <cell r="AW9">
            <v>35993</v>
          </cell>
          <cell r="AX9">
            <v>131277.323913589</v>
          </cell>
          <cell r="AY9">
            <v>0</v>
          </cell>
          <cell r="AZ9">
            <v>1348662.56608009</v>
          </cell>
        </row>
        <row r="10">
          <cell r="B10" t="str">
            <v>云南省本级</v>
          </cell>
          <cell r="C10">
            <v>1</v>
          </cell>
        </row>
        <row r="11">
          <cell r="B11" t="str">
            <v>州市本级合计</v>
          </cell>
          <cell r="C11">
            <v>0</v>
          </cell>
        </row>
        <row r="11"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468</v>
          </cell>
        </row>
        <row r="12">
          <cell r="B12" t="str">
            <v>88个县合计</v>
          </cell>
        </row>
        <row r="12">
          <cell r="G12">
            <v>6064235</v>
          </cell>
          <cell r="H12">
            <v>5363024</v>
          </cell>
          <cell r="I12">
            <v>0</v>
          </cell>
          <cell r="J12">
            <v>347075.4</v>
          </cell>
          <cell r="K12">
            <v>1124051.2</v>
          </cell>
          <cell r="L12">
            <v>2443064.4</v>
          </cell>
          <cell r="M12">
            <v>1448833</v>
          </cell>
          <cell r="N12">
            <v>817512</v>
          </cell>
          <cell r="O12">
            <v>951493</v>
          </cell>
          <cell r="P12">
            <v>449662.8</v>
          </cell>
          <cell r="Q12">
            <v>100866</v>
          </cell>
          <cell r="R12">
            <v>58954</v>
          </cell>
          <cell r="S12">
            <v>254085</v>
          </cell>
          <cell r="T12">
            <v>70316</v>
          </cell>
          <cell r="U12">
            <v>133055</v>
          </cell>
          <cell r="V12">
            <v>466820.255635669</v>
          </cell>
        </row>
        <row r="12">
          <cell r="X12">
            <v>55.1726023153064</v>
          </cell>
          <cell r="Y12">
            <v>481.093344582557</v>
          </cell>
          <cell r="Z12">
            <v>444.864857118583</v>
          </cell>
          <cell r="AA12">
            <v>162100.738866071</v>
          </cell>
          <cell r="AB12">
            <v>665330.519632</v>
          </cell>
          <cell r="AC12">
            <v>46743.3908850849</v>
          </cell>
          <cell r="AD12">
            <v>10</v>
          </cell>
          <cell r="AE12">
            <v>0</v>
          </cell>
          <cell r="AF12">
            <v>3081</v>
          </cell>
          <cell r="AG12">
            <v>3081</v>
          </cell>
          <cell r="AH12">
            <v>35179.037982221</v>
          </cell>
          <cell r="AI12">
            <v>73.8506940019142</v>
          </cell>
          <cell r="AJ12">
            <v>73.8506940019142</v>
          </cell>
          <cell r="AK12">
            <v>34129.8847203809</v>
          </cell>
          <cell r="AL12">
            <v>0</v>
          </cell>
          <cell r="AM12">
            <v>2900</v>
          </cell>
          <cell r="AN12">
            <v>145</v>
          </cell>
          <cell r="AO12">
            <v>97220</v>
          </cell>
        </row>
        <row r="12">
          <cell r="AS12">
            <v>21800</v>
          </cell>
        </row>
        <row r="12">
          <cell r="AU12">
            <v>38400</v>
          </cell>
        </row>
        <row r="12">
          <cell r="AW12">
            <v>25434.7645888517</v>
          </cell>
          <cell r="AX12">
            <v>105531.32782829</v>
          </cell>
          <cell r="AY12">
            <v>0</v>
          </cell>
          <cell r="AZ12">
            <v>1252640.02775837</v>
          </cell>
        </row>
        <row r="13">
          <cell r="B13" t="str">
            <v>41个县合计</v>
          </cell>
        </row>
        <row r="13">
          <cell r="G13">
            <v>588758</v>
          </cell>
          <cell r="H13">
            <v>353254.8</v>
          </cell>
          <cell r="I13">
            <v>353254.8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79348</v>
          </cell>
          <cell r="O13">
            <v>44624</v>
          </cell>
          <cell r="P13">
            <v>3974.4</v>
          </cell>
          <cell r="Q13">
            <v>6624</v>
          </cell>
          <cell r="R13">
            <v>0</v>
          </cell>
          <cell r="S13">
            <v>0</v>
          </cell>
          <cell r="T13">
            <v>0</v>
          </cell>
          <cell r="U13">
            <v>14420</v>
          </cell>
          <cell r="V13">
            <v>32184.744364331</v>
          </cell>
        </row>
        <row r="13">
          <cell r="X13">
            <v>19.6930718312996</v>
          </cell>
          <cell r="Y13">
            <v>37.948653636748</v>
          </cell>
          <cell r="Z13">
            <v>7.5897307273496</v>
          </cell>
          <cell r="AA13">
            <v>2765.5611339287</v>
          </cell>
          <cell r="AB13">
            <v>44937.7256</v>
          </cell>
          <cell r="AC13">
            <v>3157.14011491508</v>
          </cell>
          <cell r="AD13">
            <v>0</v>
          </cell>
          <cell r="AE13">
            <v>0</v>
          </cell>
          <cell r="AF13">
            <v>925</v>
          </cell>
          <cell r="AG13">
            <v>462.5</v>
          </cell>
          <cell r="AH13">
            <v>5280.85201777903</v>
          </cell>
          <cell r="AI13">
            <v>27.3938975631225</v>
          </cell>
          <cell r="AJ13">
            <v>13.6969487815613</v>
          </cell>
          <cell r="AK13">
            <v>6330.00527961905</v>
          </cell>
          <cell r="AL13">
            <v>0</v>
          </cell>
          <cell r="AM13">
            <v>800</v>
          </cell>
          <cell r="AN13">
            <v>34</v>
          </cell>
          <cell r="AO13">
            <v>22780</v>
          </cell>
        </row>
        <row r="13">
          <cell r="AS13">
            <v>7500</v>
          </cell>
        </row>
        <row r="13">
          <cell r="AU13">
            <v>4200</v>
          </cell>
        </row>
        <row r="13">
          <cell r="AW13">
            <v>10558.2354111483</v>
          </cell>
          <cell r="AX13">
            <v>36318.70224062</v>
          </cell>
          <cell r="AY13">
            <v>0</v>
          </cell>
          <cell r="AZ13">
            <v>95554.5383217213</v>
          </cell>
        </row>
        <row r="14">
          <cell r="B14" t="str">
            <v>57个县合计</v>
          </cell>
        </row>
        <row r="14">
          <cell r="G14">
            <v>4934288</v>
          </cell>
          <cell r="H14">
            <v>4476433.8</v>
          </cell>
          <cell r="I14">
            <v>0</v>
          </cell>
          <cell r="J14">
            <v>125671.7</v>
          </cell>
          <cell r="K14">
            <v>587220</v>
          </cell>
          <cell r="L14">
            <v>2314709.1</v>
          </cell>
          <cell r="M14">
            <v>1448833</v>
          </cell>
          <cell r="N14">
            <v>663436</v>
          </cell>
          <cell r="O14">
            <v>802791</v>
          </cell>
          <cell r="P14">
            <v>440067</v>
          </cell>
          <cell r="Q14">
            <v>84873</v>
          </cell>
          <cell r="R14">
            <v>58954</v>
          </cell>
          <cell r="S14">
            <v>254085</v>
          </cell>
          <cell r="T14">
            <v>70316</v>
          </cell>
          <cell r="U14">
            <v>111618</v>
          </cell>
          <cell r="V14">
            <v>399781.637947976</v>
          </cell>
          <cell r="W14">
            <v>656730.1</v>
          </cell>
          <cell r="X14">
            <v>38.0516248132167</v>
          </cell>
          <cell r="Y14">
            <v>408.636369654608</v>
          </cell>
          <cell r="Z14">
            <v>408.636369654608</v>
          </cell>
          <cell r="AA14">
            <v>148899.730757793</v>
          </cell>
          <cell r="AB14">
            <v>561065.643432</v>
          </cell>
          <cell r="AC14">
            <v>39418.1687285885</v>
          </cell>
          <cell r="AD14">
            <v>10</v>
          </cell>
          <cell r="AE14">
            <v>0</v>
          </cell>
          <cell r="AF14">
            <v>2102</v>
          </cell>
          <cell r="AG14">
            <v>2102</v>
          </cell>
          <cell r="AH14">
            <v>24000.7587921547</v>
          </cell>
          <cell r="AI14">
            <v>47.3930338374883</v>
          </cell>
          <cell r="AJ14">
            <v>47.3930338374883</v>
          </cell>
          <cell r="AK14">
            <v>21902.5535681583</v>
          </cell>
          <cell r="AL14">
            <v>0</v>
          </cell>
          <cell r="AM14">
            <v>2400</v>
          </cell>
          <cell r="AN14">
            <v>114</v>
          </cell>
          <cell r="AO14">
            <v>76450</v>
          </cell>
        </row>
        <row r="14">
          <cell r="AS14">
            <v>15200</v>
          </cell>
        </row>
        <row r="14">
          <cell r="AU14">
            <v>21600</v>
          </cell>
        </row>
        <row r="14">
          <cell r="AW14">
            <v>16900.2318126859</v>
          </cell>
          <cell r="AX14">
            <v>66505.3577767025</v>
          </cell>
          <cell r="AY14">
            <v>0</v>
          </cell>
          <cell r="AZ14">
            <v>1088931.03668744</v>
          </cell>
        </row>
        <row r="15">
          <cell r="B15" t="str">
            <v>27个县合计</v>
          </cell>
        </row>
        <row r="15">
          <cell r="G15">
            <v>3329899</v>
          </cell>
          <cell r="H15">
            <v>3122543.8</v>
          </cell>
          <cell r="I15">
            <v>0</v>
          </cell>
          <cell r="J15">
            <v>0</v>
          </cell>
          <cell r="K15">
            <v>97768.8</v>
          </cell>
          <cell r="L15">
            <v>1646217</v>
          </cell>
          <cell r="M15">
            <v>1378558</v>
          </cell>
          <cell r="N15">
            <v>470414</v>
          </cell>
          <cell r="O15">
            <v>648468</v>
          </cell>
          <cell r="P15">
            <v>416697.6</v>
          </cell>
          <cell r="Q15">
            <v>62784</v>
          </cell>
          <cell r="R15">
            <v>46309</v>
          </cell>
          <cell r="S15">
            <v>254085</v>
          </cell>
          <cell r="T15">
            <v>70316</v>
          </cell>
          <cell r="U15">
            <v>74875</v>
          </cell>
          <cell r="V15">
            <v>304073.047258527</v>
          </cell>
          <cell r="W15">
            <v>307678.11</v>
          </cell>
          <cell r="X15">
            <v>18.5738419433857</v>
          </cell>
          <cell r="Y15">
            <v>292.657625340567</v>
          </cell>
          <cell r="Z15">
            <v>292.657625340567</v>
          </cell>
          <cell r="AA15">
            <v>106639.165902579</v>
          </cell>
          <cell r="AB15">
            <v>365641.132</v>
          </cell>
          <cell r="AC15">
            <v>25688.4448442171</v>
          </cell>
          <cell r="AD15">
            <v>6</v>
          </cell>
          <cell r="AE15">
            <v>0</v>
          </cell>
          <cell r="AF15">
            <v>1270</v>
          </cell>
          <cell r="AG15">
            <v>1270</v>
          </cell>
          <cell r="AH15">
            <v>14500.9341893608</v>
          </cell>
          <cell r="AI15">
            <v>23.2013302853208</v>
          </cell>
          <cell r="AJ15">
            <v>23.2013302853208</v>
          </cell>
          <cell r="AK15">
            <v>10722.4277130958</v>
          </cell>
          <cell r="AL15">
            <v>0</v>
          </cell>
          <cell r="AM15">
            <v>1500</v>
          </cell>
          <cell r="AN15">
            <v>54</v>
          </cell>
          <cell r="AO15">
            <v>36220</v>
          </cell>
        </row>
        <row r="15">
          <cell r="AS15">
            <v>8000</v>
          </cell>
        </row>
        <row r="15">
          <cell r="AU15">
            <v>12800</v>
          </cell>
        </row>
        <row r="15">
          <cell r="AW15">
            <v>8368.4410610595</v>
          </cell>
          <cell r="AX15">
            <v>34083.9477554308</v>
          </cell>
          <cell r="AY15">
            <v>0</v>
          </cell>
          <cell r="AZ15">
            <v>850890.416048927</v>
          </cell>
        </row>
        <row r="16">
          <cell r="B16" t="str">
            <v>30个县合计</v>
          </cell>
        </row>
        <row r="16">
          <cell r="G16">
            <v>1604389</v>
          </cell>
          <cell r="H16">
            <v>1353890</v>
          </cell>
          <cell r="I16">
            <v>0</v>
          </cell>
          <cell r="J16">
            <v>125671.7</v>
          </cell>
          <cell r="K16">
            <v>489451.2</v>
          </cell>
          <cell r="L16">
            <v>668492.1</v>
          </cell>
          <cell r="M16">
            <v>70275</v>
          </cell>
          <cell r="N16">
            <v>193022</v>
          </cell>
          <cell r="O16">
            <v>154323</v>
          </cell>
          <cell r="P16">
            <v>23369.4</v>
          </cell>
          <cell r="Q16">
            <v>22089</v>
          </cell>
          <cell r="R16">
            <v>12645</v>
          </cell>
          <cell r="S16">
            <v>0</v>
          </cell>
          <cell r="T16">
            <v>0</v>
          </cell>
          <cell r="U16">
            <v>36743</v>
          </cell>
          <cell r="V16">
            <v>95708.5906894491</v>
          </cell>
          <cell r="W16">
            <v>349051.99</v>
          </cell>
          <cell r="X16">
            <v>19.477782869831</v>
          </cell>
          <cell r="Y16">
            <v>115.978744314041</v>
          </cell>
          <cell r="Z16">
            <v>115.978744314041</v>
          </cell>
          <cell r="AA16">
            <v>42260.5648552137</v>
          </cell>
          <cell r="AB16">
            <v>195424.511432</v>
          </cell>
          <cell r="AC16">
            <v>13729.7238843714</v>
          </cell>
          <cell r="AD16">
            <v>4</v>
          </cell>
          <cell r="AE16">
            <v>0</v>
          </cell>
          <cell r="AF16">
            <v>832</v>
          </cell>
          <cell r="AG16">
            <v>832</v>
          </cell>
          <cell r="AH16">
            <v>9499.82460279385</v>
          </cell>
          <cell r="AI16">
            <v>24.1917035521676</v>
          </cell>
          <cell r="AJ16">
            <v>24.1917035521676</v>
          </cell>
          <cell r="AK16">
            <v>11180.1258550625</v>
          </cell>
          <cell r="AL16">
            <v>0</v>
          </cell>
          <cell r="AM16">
            <v>900</v>
          </cell>
          <cell r="AN16">
            <v>60</v>
          </cell>
          <cell r="AO16">
            <v>40230</v>
          </cell>
        </row>
        <row r="16">
          <cell r="AS16">
            <v>7200</v>
          </cell>
        </row>
        <row r="16">
          <cell r="AU16">
            <v>8800</v>
          </cell>
        </row>
        <row r="16">
          <cell r="AW16">
            <v>8531.79075162644</v>
          </cell>
          <cell r="AX16">
            <v>32421.4100212717</v>
          </cell>
          <cell r="AY16">
            <v>0</v>
          </cell>
          <cell r="AZ16">
            <v>238040.620638517</v>
          </cell>
        </row>
        <row r="17">
          <cell r="B17" t="str">
            <v>25个县合计</v>
          </cell>
        </row>
        <row r="17">
          <cell r="G17">
            <v>1248591</v>
          </cell>
          <cell r="H17">
            <v>1088728.3</v>
          </cell>
          <cell r="I17">
            <v>51928.8</v>
          </cell>
          <cell r="J17">
            <v>33762.4</v>
          </cell>
          <cell r="K17">
            <v>252762.4</v>
          </cell>
          <cell r="L17">
            <v>428249.7</v>
          </cell>
          <cell r="M17">
            <v>322025</v>
          </cell>
          <cell r="N17">
            <v>179433</v>
          </cell>
          <cell r="O17">
            <v>162681</v>
          </cell>
          <cell r="P17">
            <v>48601.95</v>
          </cell>
          <cell r="Q17">
            <v>21639</v>
          </cell>
          <cell r="R17">
            <v>14281</v>
          </cell>
          <cell r="S17">
            <v>19955</v>
          </cell>
          <cell r="T17">
            <v>3391</v>
          </cell>
          <cell r="U17">
            <v>21435</v>
          </cell>
          <cell r="V17">
            <v>87079.2199223238</v>
          </cell>
          <cell r="W17">
            <v>307110.98</v>
          </cell>
          <cell r="X17">
            <v>13.6117876011373</v>
          </cell>
          <cell r="Y17">
            <v>81.4505113693356</v>
          </cell>
          <cell r="Z17">
            <v>72.3184707085341</v>
          </cell>
          <cell r="AA17">
            <v>26351.5477744129</v>
          </cell>
          <cell r="AB17">
            <v>136483.8804</v>
          </cell>
          <cell r="AC17">
            <v>9588.7971208341</v>
          </cell>
          <cell r="AD17">
            <v>2</v>
          </cell>
          <cell r="AE17">
            <v>0</v>
          </cell>
          <cell r="AF17">
            <v>482</v>
          </cell>
          <cell r="AG17">
            <v>442.5</v>
          </cell>
          <cell r="AH17">
            <v>5052.49084944264</v>
          </cell>
          <cell r="AI17">
            <v>19.7398679449508</v>
          </cell>
          <cell r="AJ17">
            <v>18.7909180379764</v>
          </cell>
          <cell r="AK17">
            <v>8684.16844409936</v>
          </cell>
          <cell r="AL17">
            <v>0</v>
          </cell>
          <cell r="AM17">
            <v>500</v>
          </cell>
          <cell r="AN17">
            <v>40</v>
          </cell>
          <cell r="AO17">
            <v>26815</v>
          </cell>
        </row>
        <row r="17">
          <cell r="AS17">
            <v>5400</v>
          </cell>
        </row>
        <row r="17">
          <cell r="AU17">
            <v>6700</v>
          </cell>
        </row>
        <row r="17">
          <cell r="AW17">
            <v>6360.45086462406</v>
          </cell>
          <cell r="AX17">
            <v>26163.5937185029</v>
          </cell>
          <cell r="AY17">
            <v>0</v>
          </cell>
          <cell r="AZ17">
            <v>272401.929001514</v>
          </cell>
        </row>
        <row r="18">
          <cell r="B18" t="str">
            <v>昆明市合计</v>
          </cell>
          <cell r="C18">
            <v>1</v>
          </cell>
        </row>
        <row r="18">
          <cell r="G18">
            <v>314463</v>
          </cell>
          <cell r="H18">
            <v>235879.1</v>
          </cell>
          <cell r="I18">
            <v>10352.4</v>
          </cell>
          <cell r="J18">
            <v>85683.5</v>
          </cell>
          <cell r="K18">
            <v>139843.2</v>
          </cell>
          <cell r="L18">
            <v>0</v>
          </cell>
          <cell r="M18">
            <v>0</v>
          </cell>
          <cell r="N18">
            <v>31197</v>
          </cell>
          <cell r="O18">
            <v>23091</v>
          </cell>
          <cell r="P18">
            <v>14577.2</v>
          </cell>
          <cell r="Q18">
            <v>4542</v>
          </cell>
          <cell r="R18">
            <v>0</v>
          </cell>
          <cell r="S18">
            <v>11852</v>
          </cell>
          <cell r="T18">
            <v>0</v>
          </cell>
          <cell r="U18">
            <v>4672</v>
          </cell>
          <cell r="V18">
            <v>18033.0955310819</v>
          </cell>
        </row>
        <row r="18">
          <cell r="X18">
            <v>5.77796263365295</v>
          </cell>
          <cell r="Y18">
            <v>25.8112989378766</v>
          </cell>
          <cell r="Z18">
            <v>24.8040305447457</v>
          </cell>
          <cell r="AA18">
            <v>9038.14183975453</v>
          </cell>
          <cell r="AB18">
            <v>51131.5997</v>
          </cell>
          <cell r="AC18">
            <v>3592.29628107058</v>
          </cell>
          <cell r="AD18">
            <v>1</v>
          </cell>
          <cell r="AE18">
            <v>0</v>
          </cell>
          <cell r="AF18">
            <v>202</v>
          </cell>
          <cell r="AG18">
            <v>167.5</v>
          </cell>
          <cell r="AH18">
            <v>1912.52478481727</v>
          </cell>
          <cell r="AI18">
            <v>6.9048654536999</v>
          </cell>
          <cell r="AJ18">
            <v>4.90784164417609</v>
          </cell>
          <cell r="AK18">
            <v>2268.14482660478</v>
          </cell>
          <cell r="AL18">
            <v>0</v>
          </cell>
          <cell r="AM18">
            <v>200</v>
          </cell>
          <cell r="AN18">
            <v>11</v>
          </cell>
          <cell r="AO18">
            <v>7373</v>
          </cell>
          <cell r="AP18">
            <v>5413.4159697628</v>
          </cell>
          <cell r="AQ18">
            <v>710.05</v>
          </cell>
        </row>
        <row r="18">
          <cell r="AS18">
            <v>2400</v>
          </cell>
        </row>
        <row r="18">
          <cell r="AU18">
            <v>2500</v>
          </cell>
          <cell r="AV18">
            <v>203.790872581589</v>
          </cell>
          <cell r="AW18">
            <v>2757.1985347625</v>
          </cell>
          <cell r="AX18">
            <v>20600.1148627372</v>
          </cell>
          <cell r="AY18">
            <v>0</v>
          </cell>
          <cell r="AZ18">
            <v>55953.8177678544</v>
          </cell>
        </row>
        <row r="19">
          <cell r="B19" t="str">
            <v>昆明市本级</v>
          </cell>
          <cell r="C19">
            <v>2</v>
          </cell>
        </row>
        <row r="19">
          <cell r="P19">
            <v>0</v>
          </cell>
        </row>
        <row r="19">
          <cell r="AO19">
            <v>0</v>
          </cell>
        </row>
        <row r="19">
          <cell r="AZ19">
            <v>468</v>
          </cell>
        </row>
        <row r="20">
          <cell r="B20" t="str">
            <v>县级小计</v>
          </cell>
          <cell r="C20">
            <v>3</v>
          </cell>
        </row>
        <row r="20">
          <cell r="G20">
            <v>314463</v>
          </cell>
          <cell r="H20">
            <v>235879.1</v>
          </cell>
          <cell r="I20">
            <v>10352.4</v>
          </cell>
          <cell r="J20">
            <v>85683.5</v>
          </cell>
          <cell r="K20">
            <v>139843.2</v>
          </cell>
          <cell r="L20">
            <v>0</v>
          </cell>
          <cell r="M20">
            <v>0</v>
          </cell>
          <cell r="N20">
            <v>31197</v>
          </cell>
          <cell r="O20">
            <v>23091</v>
          </cell>
          <cell r="P20">
            <v>14577.2</v>
          </cell>
          <cell r="Q20">
            <v>4542</v>
          </cell>
          <cell r="R20">
            <v>0</v>
          </cell>
          <cell r="S20">
            <v>11852</v>
          </cell>
          <cell r="T20">
            <v>0</v>
          </cell>
          <cell r="U20">
            <v>4672</v>
          </cell>
          <cell r="V20">
            <v>18033.0955310819</v>
          </cell>
        </row>
        <row r="20">
          <cell r="X20">
            <v>5.77796263365295</v>
          </cell>
          <cell r="Y20">
            <v>25.8112989378766</v>
          </cell>
          <cell r="Z20">
            <v>24.8040305447457</v>
          </cell>
          <cell r="AA20">
            <v>9038.14183975453</v>
          </cell>
          <cell r="AB20">
            <v>51131.5997</v>
          </cell>
          <cell r="AC20">
            <v>3592.29628107058</v>
          </cell>
          <cell r="AD20">
            <v>1</v>
          </cell>
          <cell r="AE20">
            <v>0</v>
          </cell>
          <cell r="AF20">
            <v>202</v>
          </cell>
          <cell r="AG20">
            <v>167.5</v>
          </cell>
          <cell r="AH20">
            <v>1912.52478481727</v>
          </cell>
          <cell r="AI20">
            <v>6.9048654536999</v>
          </cell>
          <cell r="AJ20">
            <v>4.90784164417609</v>
          </cell>
          <cell r="AK20">
            <v>2268.14482660478</v>
          </cell>
          <cell r="AL20">
            <v>0</v>
          </cell>
          <cell r="AM20">
            <v>200</v>
          </cell>
          <cell r="AN20">
            <v>11</v>
          </cell>
          <cell r="AO20">
            <v>7373</v>
          </cell>
          <cell r="AP20">
            <v>5413.4159697628</v>
          </cell>
          <cell r="AQ20">
            <v>710.05</v>
          </cell>
        </row>
        <row r="20">
          <cell r="AS20">
            <v>2400</v>
          </cell>
        </row>
        <row r="20">
          <cell r="AU20">
            <v>2500</v>
          </cell>
          <cell r="AV20">
            <v>203.790872581589</v>
          </cell>
          <cell r="AW20">
            <v>2757.1985347625</v>
          </cell>
          <cell r="AX20">
            <v>20600.1148627372</v>
          </cell>
          <cell r="AY20">
            <v>0</v>
          </cell>
          <cell r="AZ20">
            <v>55485.8177678544</v>
          </cell>
        </row>
        <row r="21">
          <cell r="B21" t="str">
            <v>盘龙区</v>
          </cell>
          <cell r="C21" t="str">
            <v>非贫困县</v>
          </cell>
        </row>
        <row r="21">
          <cell r="G21">
            <v>3200</v>
          </cell>
          <cell r="H21">
            <v>1920</v>
          </cell>
          <cell r="I21">
            <v>1920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1">
          <cell r="P21">
            <v>0</v>
          </cell>
        </row>
        <row r="21">
          <cell r="U21">
            <v>75</v>
          </cell>
          <cell r="V21">
            <v>72.0909326164945</v>
          </cell>
          <cell r="W21">
            <v>11716.66</v>
          </cell>
          <cell r="X21">
            <v>0.636092831715889</v>
          </cell>
          <cell r="Y21">
            <v>0.203549706149085</v>
          </cell>
          <cell r="Z21">
            <v>0.0407099412298169</v>
          </cell>
          <cell r="AA21">
            <v>14.8339691188252</v>
          </cell>
          <cell r="AB21">
            <v>243.6</v>
          </cell>
          <cell r="AC21">
            <v>17.1143359332212</v>
          </cell>
        </row>
        <row r="21"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</row>
        <row r="21">
          <cell r="AN21">
            <v>0</v>
          </cell>
        </row>
        <row r="21">
          <cell r="AQ21">
            <v>76.53</v>
          </cell>
          <cell r="AR21" t="str">
            <v>C</v>
          </cell>
        </row>
        <row r="21">
          <cell r="AV21">
            <v>15.8211384706346</v>
          </cell>
          <cell r="AW21">
            <v>404.200577120522</v>
          </cell>
          <cell r="AX21">
            <v>2194.38482655353</v>
          </cell>
        </row>
        <row r="21">
          <cell r="AZ21">
            <v>508.239814789063</v>
          </cell>
        </row>
        <row r="22">
          <cell r="B22" t="str">
            <v>五华区</v>
          </cell>
          <cell r="C22" t="str">
            <v>非贫困县</v>
          </cell>
        </row>
        <row r="22"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11</v>
          </cell>
        </row>
        <row r="22">
          <cell r="U22">
            <v>0</v>
          </cell>
          <cell r="V22">
            <v>2.48119996431996</v>
          </cell>
          <cell r="W22">
            <v>11985.23</v>
          </cell>
        </row>
        <row r="22">
          <cell r="AH22">
            <v>0</v>
          </cell>
        </row>
        <row r="22">
          <cell r="AK22">
            <v>0</v>
          </cell>
          <cell r="AL22" t="str">
            <v>√</v>
          </cell>
          <cell r="AM22">
            <v>100</v>
          </cell>
          <cell r="AN22">
            <v>0</v>
          </cell>
        </row>
        <row r="22">
          <cell r="AV22">
            <v>20.0190696222363</v>
          </cell>
        </row>
        <row r="22">
          <cell r="AX22">
            <v>1396.88045919641</v>
          </cell>
        </row>
        <row r="22">
          <cell r="AZ22">
            <v>100.48119996432</v>
          </cell>
        </row>
        <row r="23">
          <cell r="B23" t="str">
            <v>西山区</v>
          </cell>
          <cell r="C23" t="str">
            <v>非贫困县</v>
          </cell>
        </row>
        <row r="23"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3">
          <cell r="U23">
            <v>0</v>
          </cell>
          <cell r="V23">
            <v>0</v>
          </cell>
          <cell r="W23">
            <v>12812.84</v>
          </cell>
        </row>
        <row r="23">
          <cell r="AH23">
            <v>0</v>
          </cell>
        </row>
        <row r="23">
          <cell r="AK23">
            <v>0</v>
          </cell>
        </row>
        <row r="23">
          <cell r="AN23">
            <v>0</v>
          </cell>
        </row>
        <row r="23">
          <cell r="AV23">
            <v>15.8248584061725</v>
          </cell>
        </row>
        <row r="23">
          <cell r="AX23">
            <v>2500</v>
          </cell>
        </row>
        <row r="23">
          <cell r="AZ23">
            <v>0</v>
          </cell>
        </row>
        <row r="24">
          <cell r="B24" t="str">
            <v>官渡区</v>
          </cell>
          <cell r="C24" t="str">
            <v>非贫困县</v>
          </cell>
        </row>
        <row r="24"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4">
          <cell r="U24">
            <v>0</v>
          </cell>
          <cell r="V24">
            <v>0</v>
          </cell>
        </row>
        <row r="24">
          <cell r="AH24">
            <v>0</v>
          </cell>
        </row>
        <row r="24">
          <cell r="AK24">
            <v>0</v>
          </cell>
        </row>
        <row r="24">
          <cell r="AN24">
            <v>0</v>
          </cell>
        </row>
        <row r="24">
          <cell r="AV24">
            <v>20.0072251363753</v>
          </cell>
        </row>
        <row r="24">
          <cell r="AX24">
            <v>2499.37609183928</v>
          </cell>
        </row>
        <row r="24">
          <cell r="AZ24">
            <v>0</v>
          </cell>
        </row>
        <row r="25">
          <cell r="B25" t="str">
            <v>呈贡区</v>
          </cell>
          <cell r="C25" t="str">
            <v>非贫困县</v>
          </cell>
        </row>
        <row r="25"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5">
          <cell r="U25">
            <v>0</v>
          </cell>
          <cell r="V25">
            <v>0</v>
          </cell>
          <cell r="W25">
            <v>16020.01</v>
          </cell>
        </row>
        <row r="25">
          <cell r="AH25">
            <v>0</v>
          </cell>
        </row>
        <row r="25">
          <cell r="AK25">
            <v>0</v>
          </cell>
        </row>
        <row r="25">
          <cell r="AN25">
            <v>0</v>
          </cell>
        </row>
        <row r="25">
          <cell r="AV25">
            <v>20.0066329120822</v>
          </cell>
        </row>
        <row r="25">
          <cell r="AX25">
            <v>1675.44877932025</v>
          </cell>
        </row>
        <row r="25">
          <cell r="AZ25">
            <v>0</v>
          </cell>
        </row>
        <row r="26">
          <cell r="B26" t="str">
            <v>安宁市</v>
          </cell>
          <cell r="C26" t="str">
            <v>非贫困县</v>
          </cell>
        </row>
        <row r="26"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6">
          <cell r="U26">
            <v>0</v>
          </cell>
          <cell r="V26">
            <v>0</v>
          </cell>
          <cell r="W26">
            <v>14377.95</v>
          </cell>
        </row>
        <row r="26">
          <cell r="AH26">
            <v>0</v>
          </cell>
        </row>
        <row r="26">
          <cell r="AK26">
            <v>0</v>
          </cell>
        </row>
        <row r="26">
          <cell r="AN26">
            <v>0</v>
          </cell>
        </row>
        <row r="26">
          <cell r="AV26">
            <v>20.0113707064266</v>
          </cell>
        </row>
        <row r="26">
          <cell r="AX26">
            <v>2501.00082496497</v>
          </cell>
        </row>
        <row r="26">
          <cell r="AZ26">
            <v>0</v>
          </cell>
        </row>
        <row r="27">
          <cell r="B27" t="str">
            <v>富民县</v>
          </cell>
          <cell r="C27" t="str">
            <v>非贫困县</v>
          </cell>
        </row>
        <row r="27">
          <cell r="G27">
            <v>2323</v>
          </cell>
          <cell r="H27">
            <v>1393.8</v>
          </cell>
          <cell r="I27">
            <v>1393.8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723</v>
          </cell>
          <cell r="O27">
            <v>36</v>
          </cell>
          <cell r="P27">
            <v>0</v>
          </cell>
        </row>
        <row r="27">
          <cell r="U27">
            <v>59</v>
          </cell>
          <cell r="V27">
            <v>216.492867025329</v>
          </cell>
          <cell r="W27">
            <v>11930.32</v>
          </cell>
          <cell r="X27">
            <v>0.601614969775796</v>
          </cell>
          <cell r="Y27">
            <v>0.183251919793707</v>
          </cell>
          <cell r="Z27">
            <v>0.0366503839587415</v>
          </cell>
          <cell r="AA27">
            <v>13.3547395897212</v>
          </cell>
          <cell r="AB27">
            <v>128.8</v>
          </cell>
          <cell r="AC27">
            <v>9.04895922905949</v>
          </cell>
        </row>
        <row r="27">
          <cell r="AF27">
            <v>7</v>
          </cell>
          <cell r="AG27">
            <v>3.5</v>
          </cell>
          <cell r="AH27">
            <v>39.9632044588684</v>
          </cell>
          <cell r="AI27">
            <v>1</v>
          </cell>
          <cell r="AJ27">
            <v>0.5</v>
          </cell>
          <cell r="AK27">
            <v>231.073554430621</v>
          </cell>
        </row>
        <row r="27">
          <cell r="AN27">
            <v>1</v>
          </cell>
          <cell r="AO27">
            <v>670</v>
          </cell>
        </row>
        <row r="27">
          <cell r="AQ27">
            <v>75.68</v>
          </cell>
          <cell r="AR27" t="str">
            <v>C</v>
          </cell>
        </row>
        <row r="27">
          <cell r="AT27" t="str">
            <v>好</v>
          </cell>
          <cell r="AU27">
            <v>300</v>
          </cell>
          <cell r="AV27">
            <v>15.246573920762</v>
          </cell>
          <cell r="AW27">
            <v>389.521524593262</v>
          </cell>
          <cell r="AX27">
            <v>2501.96561096161</v>
          </cell>
        </row>
        <row r="27">
          <cell r="AZ27">
            <v>1869.45484932686</v>
          </cell>
        </row>
        <row r="28">
          <cell r="B28" t="str">
            <v>晋宁区</v>
          </cell>
          <cell r="C28" t="str">
            <v>非贫困县</v>
          </cell>
        </row>
        <row r="28">
          <cell r="G28">
            <v>1149</v>
          </cell>
          <cell r="H28">
            <v>689.4</v>
          </cell>
          <cell r="I28">
            <v>689.4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99</v>
          </cell>
          <cell r="O28">
            <v>0</v>
          </cell>
          <cell r="P28">
            <v>0</v>
          </cell>
        </row>
        <row r="28">
          <cell r="U28">
            <v>0</v>
          </cell>
          <cell r="V28">
            <v>41.8490580605387</v>
          </cell>
          <cell r="W28">
            <v>14355.06</v>
          </cell>
          <cell r="X28">
            <v>0.210339808488596</v>
          </cell>
          <cell r="Y28">
            <v>0.0262504080993768</v>
          </cell>
          <cell r="Z28">
            <v>0.00525008161987537</v>
          </cell>
          <cell r="AA28">
            <v>1.91303515229598</v>
          </cell>
          <cell r="AB28">
            <v>72</v>
          </cell>
          <cell r="AC28">
            <v>5.05842441375996</v>
          </cell>
        </row>
        <row r="28">
          <cell r="AG28">
            <v>0</v>
          </cell>
          <cell r="AH28">
            <v>0</v>
          </cell>
        </row>
        <row r="28">
          <cell r="AJ28">
            <v>0</v>
          </cell>
          <cell r="AK28">
            <v>0</v>
          </cell>
        </row>
        <row r="28">
          <cell r="AN28">
            <v>1</v>
          </cell>
          <cell r="AO28">
            <v>670</v>
          </cell>
        </row>
        <row r="28">
          <cell r="AQ28">
            <v>81.58</v>
          </cell>
          <cell r="AR28" t="str">
            <v>B</v>
          </cell>
          <cell r="AS28">
            <v>300</v>
          </cell>
        </row>
        <row r="28">
          <cell r="AV28">
            <v>18.6612188099239</v>
          </cell>
          <cell r="AW28">
            <v>476.7593322531</v>
          </cell>
          <cell r="AX28">
            <v>1984.32591569548</v>
          </cell>
        </row>
        <row r="28">
          <cell r="AZ28">
            <v>1495.57984987969</v>
          </cell>
        </row>
        <row r="29">
          <cell r="B29" t="str">
            <v>宜良县</v>
          </cell>
          <cell r="C29" t="str">
            <v>非贫困县</v>
          </cell>
        </row>
        <row r="29">
          <cell r="G29">
            <v>3781</v>
          </cell>
          <cell r="H29">
            <v>2268.6</v>
          </cell>
          <cell r="I29">
            <v>2268.6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1179</v>
          </cell>
          <cell r="O29">
            <v>18</v>
          </cell>
          <cell r="P29">
            <v>0</v>
          </cell>
        </row>
        <row r="29">
          <cell r="U29">
            <v>0</v>
          </cell>
          <cell r="V29">
            <v>330.16801338847</v>
          </cell>
          <cell r="W29">
            <v>11272.93</v>
          </cell>
          <cell r="X29">
            <v>0.707696602560586</v>
          </cell>
          <cell r="Y29">
            <v>0.351017514870051</v>
          </cell>
          <cell r="Z29">
            <v>0.0702035029740101</v>
          </cell>
          <cell r="AA29">
            <v>25.5808916370304</v>
          </cell>
          <cell r="AB29">
            <v>234.9</v>
          </cell>
          <cell r="AC29">
            <v>16.5031096498919</v>
          </cell>
        </row>
        <row r="29">
          <cell r="AF29">
            <v>38</v>
          </cell>
          <cell r="AG29">
            <v>19</v>
          </cell>
          <cell r="AH29">
            <v>216.943109919571</v>
          </cell>
          <cell r="AI29">
            <v>1</v>
          </cell>
          <cell r="AJ29">
            <v>0.5</v>
          </cell>
          <cell r="AK29">
            <v>231.073554430621</v>
          </cell>
        </row>
        <row r="29">
          <cell r="AN29">
            <v>1</v>
          </cell>
          <cell r="AO29">
            <v>670</v>
          </cell>
        </row>
        <row r="29">
          <cell r="AQ29">
            <v>71.97</v>
          </cell>
          <cell r="AR29" t="str">
            <v>C</v>
          </cell>
        </row>
        <row r="29">
          <cell r="AT29" t="str">
            <v>较好</v>
          </cell>
        </row>
        <row r="29">
          <cell r="AV29">
            <v>0.0689183512872204</v>
          </cell>
          <cell r="AW29">
            <v>1.76073532357953</v>
          </cell>
          <cell r="AX29">
            <v>12.0659827979233</v>
          </cell>
        </row>
        <row r="29">
          <cell r="AZ29">
            <v>1492.02941434916</v>
          </cell>
        </row>
        <row r="30">
          <cell r="B30" t="str">
            <v>石林县</v>
          </cell>
          <cell r="C30" t="str">
            <v>非贫困县</v>
          </cell>
        </row>
        <row r="30">
          <cell r="G30">
            <v>3751</v>
          </cell>
          <cell r="H30">
            <v>2250.6</v>
          </cell>
          <cell r="I30">
            <v>2250.6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362</v>
          </cell>
          <cell r="O30">
            <v>0</v>
          </cell>
          <cell r="P30">
            <v>0</v>
          </cell>
        </row>
        <row r="30">
          <cell r="U30">
            <v>108</v>
          </cell>
          <cell r="V30">
            <v>170.90697342866</v>
          </cell>
          <cell r="W30">
            <v>12043.47</v>
          </cell>
          <cell r="X30">
            <v>0.583356193783464</v>
          </cell>
          <cell r="Y30">
            <v>0.239934402503139</v>
          </cell>
          <cell r="Z30">
            <v>0.0479868805006277</v>
          </cell>
          <cell r="AA30">
            <v>17.4855546815111</v>
          </cell>
          <cell r="AB30">
            <v>382.06</v>
          </cell>
          <cell r="AC30">
            <v>26.8419671044602</v>
          </cell>
        </row>
        <row r="30">
          <cell r="AF30">
            <v>16</v>
          </cell>
          <cell r="AG30">
            <v>8</v>
          </cell>
          <cell r="AH30">
            <v>91.3444673345562</v>
          </cell>
          <cell r="AI30">
            <v>1</v>
          </cell>
          <cell r="AJ30">
            <v>0.5</v>
          </cell>
          <cell r="AK30">
            <v>231.073554430621</v>
          </cell>
        </row>
        <row r="30">
          <cell r="AN30">
            <v>1</v>
          </cell>
          <cell r="AO30">
            <v>670</v>
          </cell>
        </row>
        <row r="30">
          <cell r="AQ30">
            <v>70.38</v>
          </cell>
          <cell r="AR30" t="str">
            <v>C</v>
          </cell>
        </row>
        <row r="30">
          <cell r="AT30" t="str">
            <v>好</v>
          </cell>
          <cell r="AU30">
            <v>300</v>
          </cell>
          <cell r="AV30">
            <v>14.7014573694227</v>
          </cell>
          <cell r="AW30">
            <v>375.594813499856</v>
          </cell>
          <cell r="AX30">
            <v>5.20684635855522</v>
          </cell>
        </row>
        <row r="30">
          <cell r="AZ30">
            <v>1883.24733047966</v>
          </cell>
        </row>
        <row r="31">
          <cell r="B31" t="str">
            <v>嵩明县</v>
          </cell>
          <cell r="C31" t="str">
            <v>非贫困县</v>
          </cell>
        </row>
        <row r="31">
          <cell r="G31">
            <v>3050</v>
          </cell>
          <cell r="H31">
            <v>1830</v>
          </cell>
          <cell r="I31">
            <v>1830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501</v>
          </cell>
          <cell r="O31">
            <v>251</v>
          </cell>
          <cell r="P31">
            <v>0</v>
          </cell>
        </row>
        <row r="31">
          <cell r="U31">
            <v>0</v>
          </cell>
          <cell r="V31">
            <v>164.818248830246</v>
          </cell>
          <cell r="W31">
            <v>11206.99</v>
          </cell>
          <cell r="X31">
            <v>0.718337200783603</v>
          </cell>
          <cell r="Y31">
            <v>0.255081539998257</v>
          </cell>
          <cell r="Z31">
            <v>0.0510163079996515</v>
          </cell>
          <cell r="AA31">
            <v>18.5894234813837</v>
          </cell>
          <cell r="AB31">
            <v>443</v>
          </cell>
          <cell r="AC31">
            <v>31.1233613235509</v>
          </cell>
        </row>
        <row r="31">
          <cell r="AF31">
            <v>8</v>
          </cell>
          <cell r="AG31">
            <v>4</v>
          </cell>
          <cell r="AH31">
            <v>45.6722336672781</v>
          </cell>
          <cell r="AI31">
            <v>0.994047619047619</v>
          </cell>
          <cell r="AJ31">
            <v>0.497023809523809</v>
          </cell>
          <cell r="AK31">
            <v>229.698116606629</v>
          </cell>
          <cell r="AL31" t="str">
            <v>√</v>
          </cell>
          <cell r="AM31">
            <v>100</v>
          </cell>
          <cell r="AN31">
            <v>1</v>
          </cell>
          <cell r="AO31">
            <v>670</v>
          </cell>
        </row>
        <row r="31">
          <cell r="AQ31">
            <v>81.93</v>
          </cell>
          <cell r="AR31" t="str">
            <v>B</v>
          </cell>
          <cell r="AS31">
            <v>300</v>
          </cell>
          <cell r="AT31" t="str">
            <v>好</v>
          </cell>
          <cell r="AU31">
            <v>300</v>
          </cell>
          <cell r="AV31">
            <v>15.2633151248422</v>
          </cell>
          <cell r="AW31">
            <v>389.94923113053</v>
          </cell>
          <cell r="AX31">
            <v>14.7782947836998</v>
          </cell>
        </row>
        <row r="31">
          <cell r="AZ31">
            <v>2249.85061503962</v>
          </cell>
        </row>
        <row r="32">
          <cell r="B32" t="str">
            <v>禄劝县</v>
          </cell>
          <cell r="C32" t="str">
            <v>贫困</v>
          </cell>
          <cell r="D32">
            <v>2018</v>
          </cell>
          <cell r="E32" t="str">
            <v>省级</v>
          </cell>
        </row>
        <row r="32">
          <cell r="G32">
            <v>81053</v>
          </cell>
          <cell r="H32">
            <v>64842.4</v>
          </cell>
          <cell r="I32">
            <v>0</v>
          </cell>
          <cell r="J32">
            <v>0</v>
          </cell>
          <cell r="K32">
            <v>64842.4</v>
          </cell>
          <cell r="L32">
            <v>0</v>
          </cell>
          <cell r="M32">
            <v>0</v>
          </cell>
          <cell r="N32">
            <v>7206</v>
          </cell>
          <cell r="O32">
            <v>1833</v>
          </cell>
          <cell r="P32">
            <v>0</v>
          </cell>
        </row>
        <row r="32">
          <cell r="U32">
            <v>1604</v>
          </cell>
          <cell r="V32">
            <v>3840.45445860271</v>
          </cell>
          <cell r="W32">
            <v>10536.06</v>
          </cell>
          <cell r="X32">
            <v>0.826603754707908</v>
          </cell>
          <cell r="Y32">
            <v>7.29552207867653</v>
          </cell>
          <cell r="Z32">
            <v>7.29552207867653</v>
          </cell>
          <cell r="AA32">
            <v>2658.35680306832</v>
          </cell>
          <cell r="AB32">
            <v>23053.16</v>
          </cell>
          <cell r="AC32">
            <v>1619.62037997659</v>
          </cell>
          <cell r="AD32">
            <v>1</v>
          </cell>
        </row>
        <row r="32">
          <cell r="AF32">
            <v>27</v>
          </cell>
          <cell r="AG32">
            <v>27</v>
          </cell>
          <cell r="AH32">
            <v>308.287577254127</v>
          </cell>
          <cell r="AI32">
            <v>0.916683372759713</v>
          </cell>
          <cell r="AJ32">
            <v>0.916683372759713</v>
          </cell>
          <cell r="AK32">
            <v>423.642570462074</v>
          </cell>
        </row>
        <row r="32">
          <cell r="AN32">
            <v>2</v>
          </cell>
          <cell r="AO32">
            <v>1341</v>
          </cell>
        </row>
        <row r="32">
          <cell r="AQ32">
            <v>85.92</v>
          </cell>
          <cell r="AR32" t="str">
            <v>B</v>
          </cell>
          <cell r="AS32">
            <v>600</v>
          </cell>
          <cell r="AT32" t="str">
            <v>较好</v>
          </cell>
        </row>
        <row r="32">
          <cell r="AV32">
            <v>6.3643504486645</v>
          </cell>
          <cell r="AW32">
            <v>162.597282687474</v>
          </cell>
          <cell r="AX32">
            <v>1280.40395549178</v>
          </cell>
        </row>
        <row r="32">
          <cell r="AZ32">
            <v>10953.9590720513</v>
          </cell>
        </row>
        <row r="33">
          <cell r="B33" t="str">
            <v>东川区</v>
          </cell>
          <cell r="C33" t="str">
            <v>深度贫困</v>
          </cell>
          <cell r="D33">
            <v>2018</v>
          </cell>
          <cell r="E33" t="str">
            <v>国家</v>
          </cell>
        </row>
        <row r="33">
          <cell r="G33">
            <v>93751</v>
          </cell>
          <cell r="H33">
            <v>75000.8</v>
          </cell>
          <cell r="I33">
            <v>0</v>
          </cell>
          <cell r="J33">
            <v>0</v>
          </cell>
          <cell r="K33">
            <v>75000.8</v>
          </cell>
          <cell r="L33">
            <v>0</v>
          </cell>
          <cell r="M33">
            <v>0</v>
          </cell>
          <cell r="N33">
            <v>14284</v>
          </cell>
          <cell r="O33">
            <v>18112</v>
          </cell>
          <cell r="P33">
            <v>14577.2</v>
          </cell>
          <cell r="Q33">
            <v>4542</v>
          </cell>
        </row>
        <row r="33">
          <cell r="S33">
            <v>11852</v>
          </cell>
        </row>
        <row r="33">
          <cell r="U33">
            <v>2108</v>
          </cell>
          <cell r="V33">
            <v>9057.16182713251</v>
          </cell>
          <cell r="W33">
            <v>9665.83</v>
          </cell>
          <cell r="X33">
            <v>0.967030927768508</v>
          </cell>
          <cell r="Y33">
            <v>10.4473186281471</v>
          </cell>
          <cell r="Z33">
            <v>10.4473186281471</v>
          </cell>
          <cell r="AA33">
            <v>3806.81468021758</v>
          </cell>
          <cell r="AB33">
            <v>10971.8547</v>
          </cell>
          <cell r="AC33">
            <v>770.83746775982</v>
          </cell>
        </row>
        <row r="33">
          <cell r="AF33">
            <v>69</v>
          </cell>
          <cell r="AG33">
            <v>69</v>
          </cell>
          <cell r="AH33">
            <v>787.846030760547</v>
          </cell>
          <cell r="AI33">
            <v>0.994134461892564</v>
          </cell>
          <cell r="AJ33">
            <v>0.994134461892564</v>
          </cell>
          <cell r="AK33">
            <v>459.436367382976</v>
          </cell>
        </row>
        <row r="33">
          <cell r="AN33">
            <v>2</v>
          </cell>
          <cell r="AO33">
            <v>1341</v>
          </cell>
          <cell r="AP33">
            <v>5413.4159697628</v>
          </cell>
          <cell r="AQ33">
            <v>81.36</v>
          </cell>
          <cell r="AR33" t="str">
            <v>B</v>
          </cell>
          <cell r="AS33">
            <v>600</v>
          </cell>
          <cell r="AT33" t="str">
            <v>好</v>
          </cell>
          <cell r="AU33">
            <v>800</v>
          </cell>
          <cell r="AV33">
            <v>15.8846812419133</v>
          </cell>
          <cell r="AW33">
            <v>405.823976401829</v>
          </cell>
          <cell r="AX33">
            <v>2033.95236616176</v>
          </cell>
        </row>
        <row r="33">
          <cell r="AZ33">
            <v>23442.3363194181</v>
          </cell>
        </row>
        <row r="34">
          <cell r="B34" t="str">
            <v>寻甸县</v>
          </cell>
          <cell r="C34" t="str">
            <v>贫困</v>
          </cell>
          <cell r="D34">
            <v>2017</v>
          </cell>
          <cell r="E34" t="str">
            <v>省级</v>
          </cell>
        </row>
        <row r="34">
          <cell r="G34">
            <v>122405</v>
          </cell>
          <cell r="H34">
            <v>85683.5</v>
          </cell>
          <cell r="I34">
            <v>0</v>
          </cell>
          <cell r="J34">
            <v>85683.5</v>
          </cell>
          <cell r="K34">
            <v>0</v>
          </cell>
          <cell r="L34">
            <v>0</v>
          </cell>
          <cell r="M34">
            <v>0</v>
          </cell>
          <cell r="N34">
            <v>6832</v>
          </cell>
          <cell r="O34">
            <v>2841</v>
          </cell>
          <cell r="P34">
            <v>0</v>
          </cell>
        </row>
        <row r="34">
          <cell r="U34">
            <v>718</v>
          </cell>
          <cell r="V34">
            <v>4136.67195203261</v>
          </cell>
          <cell r="W34">
            <v>12393.39</v>
          </cell>
          <cell r="X34">
            <v>0.526890344068601</v>
          </cell>
          <cell r="Y34">
            <v>6.80937273963938</v>
          </cell>
          <cell r="Z34">
            <v>6.80937273963938</v>
          </cell>
          <cell r="AA34">
            <v>2481.21274280787</v>
          </cell>
          <cell r="AB34">
            <v>15602.225</v>
          </cell>
          <cell r="AC34">
            <v>1096.14827568022</v>
          </cell>
        </row>
        <row r="34">
          <cell r="AF34">
            <v>37</v>
          </cell>
          <cell r="AG34">
            <v>37</v>
          </cell>
          <cell r="AH34">
            <v>422.468161422323</v>
          </cell>
          <cell r="AI34">
            <v>1</v>
          </cell>
          <cell r="AJ34">
            <v>1</v>
          </cell>
          <cell r="AK34">
            <v>462.147108861242</v>
          </cell>
        </row>
        <row r="34">
          <cell r="AN34">
            <v>2</v>
          </cell>
          <cell r="AO34">
            <v>1341</v>
          </cell>
        </row>
        <row r="34">
          <cell r="AQ34">
            <v>84.7</v>
          </cell>
          <cell r="AR34" t="str">
            <v>B</v>
          </cell>
          <cell r="AS34">
            <v>600</v>
          </cell>
          <cell r="AT34" t="str">
            <v>好</v>
          </cell>
          <cell r="AU34">
            <v>800</v>
          </cell>
          <cell r="AV34">
            <v>5.91006206084597</v>
          </cell>
          <cell r="AW34">
            <v>150.991061752348</v>
          </cell>
          <cell r="AX34">
            <v>0.324908611939638</v>
          </cell>
        </row>
        <row r="34">
          <cell r="AZ34">
            <v>11490.6393025566</v>
          </cell>
        </row>
        <row r="35">
          <cell r="B35" t="str">
            <v>昭通市合计</v>
          </cell>
          <cell r="C35">
            <v>1</v>
          </cell>
        </row>
        <row r="35">
          <cell r="G35">
            <v>1520677</v>
          </cell>
          <cell r="H35">
            <v>1399657.5</v>
          </cell>
          <cell r="I35">
            <v>6786.6</v>
          </cell>
          <cell r="J35">
            <v>0</v>
          </cell>
          <cell r="K35">
            <v>76867.2</v>
          </cell>
          <cell r="L35">
            <v>875504.7</v>
          </cell>
          <cell r="M35">
            <v>440499</v>
          </cell>
          <cell r="N35">
            <v>228865</v>
          </cell>
          <cell r="O35">
            <v>306956</v>
          </cell>
          <cell r="P35">
            <v>224471.45</v>
          </cell>
          <cell r="Q35">
            <v>18090</v>
          </cell>
          <cell r="R35">
            <v>29259</v>
          </cell>
          <cell r="S35">
            <v>106554</v>
          </cell>
          <cell r="T35">
            <v>66925</v>
          </cell>
          <cell r="U35">
            <v>49660</v>
          </cell>
          <cell r="V35">
            <v>152474.187928325</v>
          </cell>
        </row>
        <row r="35">
          <cell r="X35">
            <v>9.57930263255565</v>
          </cell>
          <cell r="Y35">
            <v>151.317052373722</v>
          </cell>
          <cell r="Z35">
            <v>150.523210437565</v>
          </cell>
          <cell r="AA35">
            <v>54847.9459278089</v>
          </cell>
          <cell r="AB35">
            <v>164212.370432</v>
          </cell>
          <cell r="AC35">
            <v>11536.8869949253</v>
          </cell>
          <cell r="AD35">
            <v>1</v>
          </cell>
          <cell r="AE35">
            <v>0</v>
          </cell>
          <cell r="AF35">
            <v>730</v>
          </cell>
          <cell r="AG35">
            <v>721.5</v>
          </cell>
          <cell r="AH35">
            <v>8238.12914773529</v>
          </cell>
          <cell r="AI35">
            <v>9.91064277539363</v>
          </cell>
          <cell r="AJ35">
            <v>9.41064277539363</v>
          </cell>
          <cell r="AK35">
            <v>4349.10135117411</v>
          </cell>
          <cell r="AL35">
            <v>0</v>
          </cell>
          <cell r="AM35">
            <v>1100</v>
          </cell>
          <cell r="AN35">
            <v>21</v>
          </cell>
          <cell r="AO35">
            <v>14093</v>
          </cell>
          <cell r="AP35">
            <v>64780.2760041576</v>
          </cell>
        </row>
        <row r="35">
          <cell r="AR35">
            <v>0</v>
          </cell>
          <cell r="AS35">
            <v>4400</v>
          </cell>
        </row>
        <row r="35">
          <cell r="AU35">
            <v>6700</v>
          </cell>
          <cell r="AV35">
            <v>106.656890805103</v>
          </cell>
          <cell r="AW35">
            <v>2724.88461543526</v>
          </cell>
          <cell r="AX35">
            <v>14571.1942108512</v>
          </cell>
          <cell r="AY35">
            <v>0</v>
          </cell>
          <cell r="AZ35">
            <v>325244.411969561</v>
          </cell>
        </row>
        <row r="36">
          <cell r="B36" t="str">
            <v>昭通市本级</v>
          </cell>
          <cell r="C36">
            <v>2</v>
          </cell>
        </row>
        <row r="36"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6">
          <cell r="P36">
            <v>0</v>
          </cell>
        </row>
        <row r="36">
          <cell r="V36">
            <v>0</v>
          </cell>
        </row>
        <row r="36">
          <cell r="AG36">
            <v>0</v>
          </cell>
          <cell r="AH36">
            <v>0</v>
          </cell>
        </row>
        <row r="36">
          <cell r="AJ36">
            <v>0</v>
          </cell>
          <cell r="AK36">
            <v>0</v>
          </cell>
        </row>
        <row r="36">
          <cell r="AW36">
            <v>0</v>
          </cell>
        </row>
        <row r="36">
          <cell r="AZ36">
            <v>0</v>
          </cell>
        </row>
        <row r="37">
          <cell r="B37" t="str">
            <v>县级小计</v>
          </cell>
          <cell r="C37">
            <v>3</v>
          </cell>
        </row>
        <row r="37">
          <cell r="G37">
            <v>1520677</v>
          </cell>
          <cell r="H37">
            <v>1399657.5</v>
          </cell>
          <cell r="I37">
            <v>6786.6</v>
          </cell>
          <cell r="J37">
            <v>0</v>
          </cell>
          <cell r="K37">
            <v>76867.2</v>
          </cell>
          <cell r="L37">
            <v>875504.7</v>
          </cell>
          <cell r="M37">
            <v>440499</v>
          </cell>
          <cell r="N37">
            <v>228865</v>
          </cell>
          <cell r="O37">
            <v>306956</v>
          </cell>
          <cell r="P37">
            <v>224471.45</v>
          </cell>
          <cell r="Q37">
            <v>18090</v>
          </cell>
          <cell r="R37">
            <v>29259</v>
          </cell>
          <cell r="S37">
            <v>106554</v>
          </cell>
          <cell r="T37">
            <v>66925</v>
          </cell>
          <cell r="U37">
            <v>49660</v>
          </cell>
          <cell r="V37">
            <v>152474.187928325</v>
          </cell>
        </row>
        <row r="37">
          <cell r="X37">
            <v>9.57930263255565</v>
          </cell>
          <cell r="Y37">
            <v>151.317052373722</v>
          </cell>
          <cell r="Z37">
            <v>150.523210437565</v>
          </cell>
          <cell r="AA37">
            <v>54847.9459278089</v>
          </cell>
          <cell r="AB37">
            <v>164212.370432</v>
          </cell>
          <cell r="AC37">
            <v>11536.8869949253</v>
          </cell>
          <cell r="AD37">
            <v>1</v>
          </cell>
          <cell r="AE37">
            <v>0</v>
          </cell>
          <cell r="AF37">
            <v>730</v>
          </cell>
          <cell r="AG37">
            <v>721.5</v>
          </cell>
          <cell r="AH37">
            <v>8238.12914773529</v>
          </cell>
          <cell r="AI37">
            <v>9.91064277539363</v>
          </cell>
          <cell r="AJ37">
            <v>9.41064277539363</v>
          </cell>
          <cell r="AK37">
            <v>4349.10135117411</v>
          </cell>
          <cell r="AL37">
            <v>0</v>
          </cell>
          <cell r="AM37">
            <v>1100</v>
          </cell>
          <cell r="AN37">
            <v>21</v>
          </cell>
          <cell r="AO37">
            <v>14093</v>
          </cell>
          <cell r="AP37">
            <v>64780.2760041576</v>
          </cell>
        </row>
        <row r="37">
          <cell r="AR37">
            <v>0</v>
          </cell>
          <cell r="AS37">
            <v>4400</v>
          </cell>
        </row>
        <row r="37">
          <cell r="AU37">
            <v>6700</v>
          </cell>
          <cell r="AV37">
            <v>106.656890805103</v>
          </cell>
          <cell r="AW37">
            <v>2724.88461543526</v>
          </cell>
          <cell r="AX37">
            <v>14571.1942108512</v>
          </cell>
          <cell r="AY37">
            <v>0</v>
          </cell>
          <cell r="AZ37">
            <v>325244.411969561</v>
          </cell>
        </row>
        <row r="38">
          <cell r="B38" t="str">
            <v>昭阳区</v>
          </cell>
          <cell r="C38" t="str">
            <v>深度贫困</v>
          </cell>
          <cell r="D38">
            <v>2019</v>
          </cell>
          <cell r="E38" t="str">
            <v>国家</v>
          </cell>
        </row>
        <row r="38">
          <cell r="G38">
            <v>209682</v>
          </cell>
          <cell r="H38">
            <v>188713.8</v>
          </cell>
          <cell r="I38">
            <v>0</v>
          </cell>
          <cell r="J38">
            <v>0</v>
          </cell>
          <cell r="K38">
            <v>0</v>
          </cell>
          <cell r="L38">
            <v>188713.8</v>
          </cell>
          <cell r="M38">
            <v>0</v>
          </cell>
          <cell r="N38">
            <v>19743</v>
          </cell>
          <cell r="O38">
            <v>34418</v>
          </cell>
          <cell r="P38">
            <v>66391.3</v>
          </cell>
          <cell r="Q38">
            <v>5026</v>
          </cell>
          <cell r="R38">
            <v>3309</v>
          </cell>
          <cell r="S38">
            <v>21866</v>
          </cell>
          <cell r="T38">
            <v>31090</v>
          </cell>
          <cell r="U38">
            <v>7208</v>
          </cell>
          <cell r="V38">
            <v>26135.6505286688</v>
          </cell>
          <cell r="W38">
            <v>10059.08</v>
          </cell>
          <cell r="X38">
            <v>0.903573007671429</v>
          </cell>
          <cell r="Y38">
            <v>20.7302237285018</v>
          </cell>
          <cell r="Z38">
            <v>20.7302237285018</v>
          </cell>
          <cell r="AA38">
            <v>7553.72003312315</v>
          </cell>
          <cell r="AB38">
            <v>10623.15</v>
          </cell>
          <cell r="AC38">
            <v>746.338907097697</v>
          </cell>
        </row>
        <row r="38">
          <cell r="AF38">
            <v>135</v>
          </cell>
          <cell r="AG38">
            <v>135</v>
          </cell>
          <cell r="AH38">
            <v>1541.43788627064</v>
          </cell>
          <cell r="AI38">
            <v>0.864294204013144</v>
          </cell>
          <cell r="AJ38">
            <v>0.864294204013144</v>
          </cell>
          <cell r="AK38">
            <v>399.431067590203</v>
          </cell>
          <cell r="AL38" t="str">
            <v>√</v>
          </cell>
          <cell r="AM38">
            <v>100</v>
          </cell>
          <cell r="AN38">
            <v>2</v>
          </cell>
          <cell r="AO38">
            <v>1341</v>
          </cell>
          <cell r="AP38">
            <v>5571.41357400077</v>
          </cell>
          <cell r="AQ38">
            <v>90.08</v>
          </cell>
          <cell r="AR38" t="str">
            <v>A</v>
          </cell>
          <cell r="AS38">
            <v>1000</v>
          </cell>
          <cell r="AT38" t="str">
            <v>较好</v>
          </cell>
        </row>
        <row r="38">
          <cell r="AV38">
            <v>6.86727966125123</v>
          </cell>
          <cell r="AW38">
            <v>175.44618596682</v>
          </cell>
          <cell r="AX38">
            <v>2247.50436735713</v>
          </cell>
        </row>
        <row r="38">
          <cell r="AZ38">
            <v>44564.438182718</v>
          </cell>
        </row>
        <row r="39">
          <cell r="B39" t="str">
            <v>鲁甸县</v>
          </cell>
          <cell r="C39" t="str">
            <v>深度贫困</v>
          </cell>
          <cell r="D39">
            <v>2019</v>
          </cell>
          <cell r="E39" t="str">
            <v>国家</v>
          </cell>
        </row>
        <row r="39">
          <cell r="G39">
            <v>121463</v>
          </cell>
          <cell r="H39">
            <v>109316.7</v>
          </cell>
          <cell r="I39">
            <v>0</v>
          </cell>
          <cell r="J39">
            <v>0</v>
          </cell>
          <cell r="K39">
            <v>0</v>
          </cell>
          <cell r="L39">
            <v>109316.7</v>
          </cell>
          <cell r="M39">
            <v>0</v>
          </cell>
          <cell r="N39">
            <v>14312</v>
          </cell>
          <cell r="O39">
            <v>19688</v>
          </cell>
          <cell r="P39">
            <v>44793.75</v>
          </cell>
          <cell r="Q39">
            <v>0</v>
          </cell>
        </row>
        <row r="39">
          <cell r="S39">
            <v>0</v>
          </cell>
          <cell r="T39">
            <v>35835</v>
          </cell>
          <cell r="U39">
            <v>3517</v>
          </cell>
          <cell r="V39">
            <v>17029.1032583497</v>
          </cell>
          <cell r="W39">
            <v>9634.32</v>
          </cell>
          <cell r="X39">
            <v>0.972115629770438</v>
          </cell>
          <cell r="Y39">
            <v>13.1988999632081</v>
          </cell>
          <cell r="Z39">
            <v>13.1988999632081</v>
          </cell>
          <cell r="AA39">
            <v>4809.44134385755</v>
          </cell>
          <cell r="AB39">
            <v>12573.79</v>
          </cell>
          <cell r="AC39">
            <v>883.382865409596</v>
          </cell>
        </row>
        <row r="39">
          <cell r="AF39">
            <v>15</v>
          </cell>
          <cell r="AG39">
            <v>15</v>
          </cell>
          <cell r="AH39">
            <v>171.270876252293</v>
          </cell>
          <cell r="AI39">
            <v>0.976034143138542</v>
          </cell>
          <cell r="AJ39">
            <v>0.976034143138542</v>
          </cell>
          <cell r="AK39">
            <v>451.071357401337</v>
          </cell>
          <cell r="AL39" t="str">
            <v>√</v>
          </cell>
          <cell r="AM39">
            <v>100</v>
          </cell>
          <cell r="AN39">
            <v>2</v>
          </cell>
          <cell r="AO39">
            <v>1341</v>
          </cell>
          <cell r="AP39">
            <v>5414.22636231065</v>
          </cell>
          <cell r="AQ39">
            <v>74.45</v>
          </cell>
          <cell r="AR39" t="str">
            <v>C</v>
          </cell>
        </row>
        <row r="39">
          <cell r="AT39" t="str">
            <v>好</v>
          </cell>
          <cell r="AU39">
            <v>800</v>
          </cell>
          <cell r="AV39">
            <v>6.35336950648106</v>
          </cell>
          <cell r="AW39">
            <v>162.316740097185</v>
          </cell>
          <cell r="AX39">
            <v>68.8837033579589</v>
          </cell>
        </row>
        <row r="39">
          <cell r="AZ39">
            <v>31161.8128036783</v>
          </cell>
        </row>
        <row r="40">
          <cell r="B40" t="str">
            <v>巧家县</v>
          </cell>
          <cell r="C40" t="str">
            <v>深度贫困</v>
          </cell>
          <cell r="D40">
            <v>2019</v>
          </cell>
          <cell r="E40" t="str">
            <v>国家</v>
          </cell>
        </row>
        <row r="40">
          <cell r="G40">
            <v>129509</v>
          </cell>
          <cell r="H40">
            <v>116558.1</v>
          </cell>
          <cell r="I40">
            <v>0</v>
          </cell>
          <cell r="J40">
            <v>0</v>
          </cell>
          <cell r="K40">
            <v>0</v>
          </cell>
          <cell r="L40">
            <v>116558.1</v>
          </cell>
          <cell r="M40">
            <v>0</v>
          </cell>
          <cell r="N40">
            <v>21282</v>
          </cell>
          <cell r="O40">
            <v>26169</v>
          </cell>
          <cell r="P40">
            <v>588.6</v>
          </cell>
          <cell r="Q40">
            <v>981</v>
          </cell>
        </row>
        <row r="40">
          <cell r="U40">
            <v>3894</v>
          </cell>
          <cell r="V40">
            <v>9150.82845337266</v>
          </cell>
          <cell r="W40">
            <v>9470.03</v>
          </cell>
          <cell r="X40">
            <v>0.998626759313347</v>
          </cell>
          <cell r="Y40">
            <v>15.0583927663619</v>
          </cell>
          <cell r="Z40">
            <v>15.0583927663619</v>
          </cell>
          <cell r="AA40">
            <v>5487.00701910491</v>
          </cell>
          <cell r="AB40">
            <v>11513.56</v>
          </cell>
          <cell r="AC40">
            <v>808.895458240141</v>
          </cell>
        </row>
        <row r="40">
          <cell r="AF40">
            <v>86</v>
          </cell>
          <cell r="AG40">
            <v>86</v>
          </cell>
          <cell r="AH40">
            <v>981.953023846479</v>
          </cell>
          <cell r="AI40">
            <v>0.85737385836203</v>
          </cell>
          <cell r="AJ40">
            <v>0.85737385836203</v>
          </cell>
          <cell r="AK40">
            <v>396.232849855221</v>
          </cell>
          <cell r="AL40" t="str">
            <v>√</v>
          </cell>
          <cell r="AM40">
            <v>100</v>
          </cell>
          <cell r="AN40">
            <v>2</v>
          </cell>
          <cell r="AO40">
            <v>1341</v>
          </cell>
          <cell r="AP40">
            <v>5615.95622154103</v>
          </cell>
          <cell r="AQ40">
            <v>85.89</v>
          </cell>
          <cell r="AR40" t="str">
            <v>B</v>
          </cell>
          <cell r="AS40">
            <v>600</v>
          </cell>
          <cell r="AT40" t="str">
            <v>好</v>
          </cell>
          <cell r="AU40">
            <v>800</v>
          </cell>
          <cell r="AV40">
            <v>13.931062449009</v>
          </cell>
          <cell r="AW40">
            <v>355.912660283139</v>
          </cell>
          <cell r="AX40">
            <v>68.9902950098605</v>
          </cell>
        </row>
        <row r="40">
          <cell r="AZ40">
            <v>25637.7856862436</v>
          </cell>
        </row>
        <row r="41">
          <cell r="B41" t="str">
            <v>盐津县</v>
          </cell>
          <cell r="C41" t="str">
            <v>贫困</v>
          </cell>
          <cell r="D41">
            <v>2019</v>
          </cell>
          <cell r="E41" t="str">
            <v>国家</v>
          </cell>
        </row>
        <row r="41">
          <cell r="G41">
            <v>93810</v>
          </cell>
          <cell r="H41">
            <v>84429</v>
          </cell>
          <cell r="I41">
            <v>0</v>
          </cell>
          <cell r="J41">
            <v>0</v>
          </cell>
          <cell r="K41">
            <v>0</v>
          </cell>
          <cell r="L41">
            <v>84429</v>
          </cell>
          <cell r="M41">
            <v>0</v>
          </cell>
          <cell r="N41">
            <v>12277</v>
          </cell>
          <cell r="O41">
            <v>28774</v>
          </cell>
          <cell r="P41">
            <v>18762.2</v>
          </cell>
          <cell r="Q41">
            <v>3640</v>
          </cell>
          <cell r="R41">
            <v>3084</v>
          </cell>
          <cell r="S41">
            <v>14111</v>
          </cell>
        </row>
        <row r="41">
          <cell r="U41">
            <v>1458</v>
          </cell>
          <cell r="V41">
            <v>9640.25249902654</v>
          </cell>
          <cell r="W41">
            <v>11420.52</v>
          </cell>
          <cell r="X41">
            <v>0.683880316668334</v>
          </cell>
          <cell r="Y41">
            <v>7.25508111543936</v>
          </cell>
          <cell r="Z41">
            <v>7.25508111543936</v>
          </cell>
          <cell r="AA41">
            <v>2643.62084468388</v>
          </cell>
          <cell r="AB41">
            <v>7273.5217</v>
          </cell>
          <cell r="AC41">
            <v>511.007774184623</v>
          </cell>
          <cell r="AD41">
            <v>1</v>
          </cell>
        </row>
        <row r="41">
          <cell r="AF41">
            <v>37</v>
          </cell>
          <cell r="AG41">
            <v>37</v>
          </cell>
          <cell r="AH41">
            <v>422.468161422323</v>
          </cell>
          <cell r="AI41">
            <v>0.898434850026651</v>
          </cell>
          <cell r="AJ41">
            <v>0.898434850026651</v>
          </cell>
          <cell r="AK41">
            <v>415.209068440001</v>
          </cell>
          <cell r="AL41" t="str">
            <v>√</v>
          </cell>
          <cell r="AM41">
            <v>100</v>
          </cell>
          <cell r="AN41">
            <v>2</v>
          </cell>
          <cell r="AO41">
            <v>1341</v>
          </cell>
          <cell r="AP41">
            <v>5355.32818963721</v>
          </cell>
          <cell r="AQ41">
            <v>90.76</v>
          </cell>
          <cell r="AR41" t="str">
            <v>A</v>
          </cell>
          <cell r="AS41">
            <v>1000</v>
          </cell>
          <cell r="AT41" t="str">
            <v>好</v>
          </cell>
          <cell r="AU41">
            <v>800</v>
          </cell>
          <cell r="AV41">
            <v>6.35604871664581</v>
          </cell>
          <cell r="AW41">
            <v>162.385188919425</v>
          </cell>
          <cell r="AX41">
            <v>1903.46615667463</v>
          </cell>
        </row>
        <row r="41">
          <cell r="AZ41">
            <v>22391.271726314</v>
          </cell>
        </row>
        <row r="42">
          <cell r="B42" t="str">
            <v>大关县</v>
          </cell>
          <cell r="C42" t="str">
            <v>深度贫困</v>
          </cell>
          <cell r="D42">
            <v>2019</v>
          </cell>
          <cell r="E42" t="str">
            <v>国家</v>
          </cell>
        </row>
        <row r="42">
          <cell r="G42">
            <v>80177</v>
          </cell>
          <cell r="H42">
            <v>72159.3</v>
          </cell>
          <cell r="I42">
            <v>0</v>
          </cell>
          <cell r="J42">
            <v>0</v>
          </cell>
          <cell r="K42">
            <v>0</v>
          </cell>
          <cell r="L42">
            <v>72159.3</v>
          </cell>
          <cell r="M42">
            <v>0</v>
          </cell>
          <cell r="N42">
            <v>18082</v>
          </cell>
          <cell r="O42">
            <v>29592</v>
          </cell>
          <cell r="P42">
            <v>555</v>
          </cell>
          <cell r="Q42">
            <v>925</v>
          </cell>
        </row>
        <row r="42">
          <cell r="U42">
            <v>3144</v>
          </cell>
          <cell r="V42">
            <v>6987.28153370406</v>
          </cell>
          <cell r="W42">
            <v>10218.72</v>
          </cell>
          <cell r="X42">
            <v>0.877812238785739</v>
          </cell>
          <cell r="Y42">
            <v>8.62529527708479</v>
          </cell>
          <cell r="Z42">
            <v>8.62529527708479</v>
          </cell>
          <cell r="AA42">
            <v>3142.90219823048</v>
          </cell>
          <cell r="AB42">
            <v>16047.1</v>
          </cell>
          <cell r="AC42">
            <v>1127.40336680622</v>
          </cell>
        </row>
        <row r="42">
          <cell r="AF42">
            <v>104</v>
          </cell>
          <cell r="AG42">
            <v>104</v>
          </cell>
          <cell r="AH42">
            <v>1187.47807534923</v>
          </cell>
          <cell r="AI42">
            <v>1</v>
          </cell>
          <cell r="AJ42">
            <v>1</v>
          </cell>
          <cell r="AK42">
            <v>462.147108861242</v>
          </cell>
          <cell r="AL42" t="str">
            <v>√</v>
          </cell>
          <cell r="AM42">
            <v>100</v>
          </cell>
          <cell r="AN42">
            <v>2</v>
          </cell>
          <cell r="AO42">
            <v>1341</v>
          </cell>
          <cell r="AP42">
            <v>5523.33993035922</v>
          </cell>
          <cell r="AQ42">
            <v>88.12</v>
          </cell>
          <cell r="AR42" t="str">
            <v>B</v>
          </cell>
          <cell r="AS42">
            <v>600</v>
          </cell>
          <cell r="AT42" t="str">
            <v>较好</v>
          </cell>
        </row>
        <row r="42">
          <cell r="AV42">
            <v>6.11114740360562</v>
          </cell>
          <cell r="AW42">
            <v>156.128417180012</v>
          </cell>
          <cell r="AX42">
            <v>2537.54255978488</v>
          </cell>
        </row>
        <row r="42">
          <cell r="AZ42">
            <v>20627.6806304905</v>
          </cell>
        </row>
        <row r="43">
          <cell r="B43" t="str">
            <v>永善县</v>
          </cell>
          <cell r="C43" t="str">
            <v>深度贫困</v>
          </cell>
          <cell r="D43">
            <v>2019</v>
          </cell>
          <cell r="E43" t="str">
            <v>国家</v>
          </cell>
        </row>
        <row r="43">
          <cell r="G43">
            <v>133974</v>
          </cell>
          <cell r="H43">
            <v>120576.6</v>
          </cell>
          <cell r="I43">
            <v>0</v>
          </cell>
          <cell r="J43">
            <v>0</v>
          </cell>
          <cell r="K43">
            <v>0</v>
          </cell>
          <cell r="L43">
            <v>120576.6</v>
          </cell>
          <cell r="M43">
            <v>0</v>
          </cell>
          <cell r="N43">
            <v>23700</v>
          </cell>
          <cell r="O43">
            <v>40191</v>
          </cell>
          <cell r="P43">
            <v>13859.8</v>
          </cell>
          <cell r="Q43">
            <v>1678</v>
          </cell>
        </row>
        <row r="43">
          <cell r="S43">
            <v>12853</v>
          </cell>
        </row>
        <row r="43">
          <cell r="U43">
            <v>8829</v>
          </cell>
          <cell r="V43">
            <v>13902.2873674664</v>
          </cell>
          <cell r="W43">
            <v>9928.62</v>
          </cell>
          <cell r="X43">
            <v>0.924625061723215</v>
          </cell>
          <cell r="Y43">
            <v>14.5789331982146</v>
          </cell>
          <cell r="Z43">
            <v>14.5789331982146</v>
          </cell>
          <cell r="AA43">
            <v>5312.30059082805</v>
          </cell>
          <cell r="AB43">
            <v>12006.1</v>
          </cell>
          <cell r="AC43">
            <v>843.499296583938</v>
          </cell>
        </row>
        <row r="43">
          <cell r="AF43">
            <v>41</v>
          </cell>
          <cell r="AG43">
            <v>41</v>
          </cell>
          <cell r="AH43">
            <v>468.140395089601</v>
          </cell>
          <cell r="AI43">
            <v>0.852272442405555</v>
          </cell>
          <cell r="AJ43">
            <v>0.852272442405555</v>
          </cell>
          <cell r="AK43">
            <v>393.875245219837</v>
          </cell>
          <cell r="AL43" t="str">
            <v>√</v>
          </cell>
          <cell r="AM43">
            <v>100</v>
          </cell>
          <cell r="AN43">
            <v>2</v>
          </cell>
          <cell r="AO43">
            <v>1341</v>
          </cell>
          <cell r="AP43">
            <v>5685.93940656528</v>
          </cell>
          <cell r="AQ43">
            <v>80.38</v>
          </cell>
          <cell r="AR43" t="str">
            <v>B</v>
          </cell>
          <cell r="AS43">
            <v>600</v>
          </cell>
          <cell r="AT43" t="str">
            <v>好</v>
          </cell>
          <cell r="AU43">
            <v>800</v>
          </cell>
          <cell r="AV43">
            <v>15.4131436871941</v>
          </cell>
          <cell r="AW43">
            <v>393.777071426864</v>
          </cell>
          <cell r="AX43">
            <v>114.479969813157</v>
          </cell>
        </row>
        <row r="43">
          <cell r="AZ43">
            <v>29840.81937318</v>
          </cell>
        </row>
        <row r="44">
          <cell r="B44" t="str">
            <v>绥江县</v>
          </cell>
          <cell r="C44" t="str">
            <v>贫困</v>
          </cell>
          <cell r="D44">
            <v>2018</v>
          </cell>
          <cell r="E44" t="str">
            <v>省级</v>
          </cell>
        </row>
        <row r="44">
          <cell r="G44">
            <v>39345</v>
          </cell>
          <cell r="H44">
            <v>31476</v>
          </cell>
          <cell r="I44">
            <v>0</v>
          </cell>
          <cell r="J44">
            <v>0</v>
          </cell>
          <cell r="K44">
            <v>31476</v>
          </cell>
          <cell r="L44">
            <v>0</v>
          </cell>
          <cell r="M44">
            <v>0</v>
          </cell>
          <cell r="N44">
            <v>8053</v>
          </cell>
          <cell r="O44">
            <v>8207</v>
          </cell>
          <cell r="P44">
            <v>3855.2</v>
          </cell>
          <cell r="Q44">
            <v>0</v>
          </cell>
          <cell r="R44">
            <v>4819</v>
          </cell>
        </row>
        <row r="44">
          <cell r="U44">
            <v>1226</v>
          </cell>
          <cell r="V44">
            <v>3847.31190350463</v>
          </cell>
          <cell r="W44">
            <v>9461.52</v>
          </cell>
          <cell r="X44">
            <v>1</v>
          </cell>
          <cell r="Y44">
            <v>4.7398</v>
          </cell>
          <cell r="Z44">
            <v>4.7398</v>
          </cell>
          <cell r="AA44">
            <v>1727.09772368601</v>
          </cell>
          <cell r="AB44">
            <v>2023.07</v>
          </cell>
          <cell r="AC44">
            <v>142.132592760352</v>
          </cell>
        </row>
        <row r="44">
          <cell r="AF44">
            <v>39</v>
          </cell>
          <cell r="AG44">
            <v>39</v>
          </cell>
          <cell r="AH44">
            <v>445.304278255962</v>
          </cell>
          <cell r="AI44">
            <v>1</v>
          </cell>
          <cell r="AJ44">
            <v>1</v>
          </cell>
          <cell r="AK44">
            <v>462.147108861242</v>
          </cell>
          <cell r="AL44" t="str">
            <v>√</v>
          </cell>
          <cell r="AM44">
            <v>100</v>
          </cell>
          <cell r="AN44">
            <v>2</v>
          </cell>
          <cell r="AO44">
            <v>1341</v>
          </cell>
        </row>
        <row r="44">
          <cell r="AQ44">
            <v>84.8</v>
          </cell>
          <cell r="AR44" t="str">
            <v>B</v>
          </cell>
          <cell r="AS44">
            <v>600</v>
          </cell>
          <cell r="AT44" t="str">
            <v>好</v>
          </cell>
          <cell r="AU44">
            <v>800</v>
          </cell>
          <cell r="AV44">
            <v>14.060974828215</v>
          </cell>
          <cell r="AW44">
            <v>359.231679249292</v>
          </cell>
          <cell r="AX44">
            <v>1572.50436735713</v>
          </cell>
        </row>
        <row r="44">
          <cell r="AZ44">
            <v>9824.22528631748</v>
          </cell>
        </row>
        <row r="45">
          <cell r="B45" t="str">
            <v>镇雄县</v>
          </cell>
          <cell r="C45" t="str">
            <v>深度贫困</v>
          </cell>
          <cell r="D45">
            <v>2020</v>
          </cell>
          <cell r="E45" t="str">
            <v>国家</v>
          </cell>
        </row>
        <row r="45">
          <cell r="G45">
            <v>440499</v>
          </cell>
          <cell r="H45">
            <v>440499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440499</v>
          </cell>
          <cell r="N45">
            <v>69400</v>
          </cell>
          <cell r="O45">
            <v>57501</v>
          </cell>
          <cell r="P45">
            <v>44439.6</v>
          </cell>
          <cell r="Q45">
            <v>0</v>
          </cell>
          <cell r="R45">
            <v>14177</v>
          </cell>
          <cell r="S45">
            <v>33098</v>
          </cell>
        </row>
        <row r="45">
          <cell r="U45">
            <v>11722</v>
          </cell>
          <cell r="V45">
            <v>40693.1799675288</v>
          </cell>
          <cell r="W45">
            <v>10690.68</v>
          </cell>
          <cell r="X45">
            <v>0.801653052596248</v>
          </cell>
          <cell r="Y45">
            <v>40.8762089865774</v>
          </cell>
          <cell r="Z45">
            <v>40.8762089865774</v>
          </cell>
          <cell r="AA45">
            <v>14894.5540937658</v>
          </cell>
          <cell r="AB45">
            <v>63245.419</v>
          </cell>
          <cell r="AC45">
            <v>4443.36349344553</v>
          </cell>
        </row>
        <row r="45">
          <cell r="AF45">
            <v>153</v>
          </cell>
          <cell r="AG45">
            <v>153</v>
          </cell>
          <cell r="AH45">
            <v>1746.96293777339</v>
          </cell>
          <cell r="AI45">
            <v>0.821689259645464</v>
          </cell>
          <cell r="AJ45">
            <v>0.821689259645464</v>
          </cell>
          <cell r="AK45">
            <v>379.741315727486</v>
          </cell>
          <cell r="AL45" t="str">
            <v>√</v>
          </cell>
          <cell r="AM45">
            <v>100</v>
          </cell>
          <cell r="AN45">
            <v>2</v>
          </cell>
          <cell r="AO45">
            <v>1354</v>
          </cell>
          <cell r="AP45">
            <v>25290.2993767854</v>
          </cell>
          <cell r="AQ45">
            <v>72.63</v>
          </cell>
          <cell r="AR45" t="str">
            <v>C</v>
          </cell>
        </row>
        <row r="45">
          <cell r="AT45" t="str">
            <v>好</v>
          </cell>
          <cell r="AU45">
            <v>800</v>
          </cell>
          <cell r="AV45">
            <v>18.3993299626297</v>
          </cell>
          <cell r="AW45">
            <v>470.068560699951</v>
          </cell>
          <cell r="AX45">
            <v>1498.12827551784</v>
          </cell>
        </row>
        <row r="45">
          <cell r="AZ45">
            <v>90172.1697457264</v>
          </cell>
        </row>
        <row r="46">
          <cell r="B46" t="str">
            <v>彝良县</v>
          </cell>
          <cell r="C46" t="str">
            <v>深度贫困</v>
          </cell>
          <cell r="D46">
            <v>2019</v>
          </cell>
          <cell r="E46" t="str">
            <v>国家</v>
          </cell>
        </row>
        <row r="46">
          <cell r="G46">
            <v>204168</v>
          </cell>
          <cell r="H46">
            <v>183751.2</v>
          </cell>
          <cell r="I46">
            <v>0</v>
          </cell>
          <cell r="J46">
            <v>0</v>
          </cell>
          <cell r="K46">
            <v>0</v>
          </cell>
          <cell r="L46">
            <v>183751.2</v>
          </cell>
          <cell r="M46">
            <v>0</v>
          </cell>
          <cell r="N46">
            <v>32031</v>
          </cell>
          <cell r="O46">
            <v>44470</v>
          </cell>
          <cell r="P46">
            <v>26691.8</v>
          </cell>
          <cell r="Q46">
            <v>3443</v>
          </cell>
        </row>
        <row r="46">
          <cell r="S46">
            <v>24626</v>
          </cell>
        </row>
        <row r="46">
          <cell r="U46">
            <v>7317</v>
          </cell>
          <cell r="V46">
            <v>20041.2694081505</v>
          </cell>
          <cell r="W46">
            <v>10239.68</v>
          </cell>
          <cell r="X46">
            <v>0.874429967952338</v>
          </cell>
          <cell r="Y46">
            <v>20.6539484000374</v>
          </cell>
          <cell r="Z46">
            <v>20.6539484000374</v>
          </cell>
          <cell r="AA46">
            <v>7525.92667767265</v>
          </cell>
          <cell r="AB46">
            <v>25700.77</v>
          </cell>
          <cell r="AC46">
            <v>1805.63058917263</v>
          </cell>
        </row>
        <row r="46">
          <cell r="AF46">
            <v>14</v>
          </cell>
          <cell r="AG46">
            <v>14</v>
          </cell>
          <cell r="AH46">
            <v>159.852817835473</v>
          </cell>
          <cell r="AI46">
            <v>0.849997280588843</v>
          </cell>
          <cell r="AJ46">
            <v>0.849997280588843</v>
          </cell>
          <cell r="AK46">
            <v>392.823785764052</v>
          </cell>
          <cell r="AL46" t="str">
            <v>√</v>
          </cell>
          <cell r="AM46">
            <v>100</v>
          </cell>
          <cell r="AN46">
            <v>2</v>
          </cell>
          <cell r="AO46">
            <v>1341</v>
          </cell>
          <cell r="AP46">
            <v>6323.77294295807</v>
          </cell>
          <cell r="AQ46">
            <v>76.73</v>
          </cell>
          <cell r="AR46" t="str">
            <v>C</v>
          </cell>
        </row>
        <row r="46">
          <cell r="AT46" t="str">
            <v>好</v>
          </cell>
          <cell r="AU46">
            <v>800</v>
          </cell>
          <cell r="AV46">
            <v>7.71823121759278</v>
          </cell>
          <cell r="AW46">
            <v>197.186410971062</v>
          </cell>
          <cell r="AX46">
            <v>1982.57424507113</v>
          </cell>
        </row>
        <row r="46">
          <cell r="AZ46">
            <v>38687.4626325244</v>
          </cell>
        </row>
        <row r="47">
          <cell r="B47" t="str">
            <v>威信县</v>
          </cell>
          <cell r="C47" t="str">
            <v>贫困</v>
          </cell>
          <cell r="D47">
            <v>2018</v>
          </cell>
          <cell r="E47" t="str">
            <v>省级</v>
          </cell>
        </row>
        <row r="47">
          <cell r="G47">
            <v>56739</v>
          </cell>
          <cell r="H47">
            <v>45391.2</v>
          </cell>
          <cell r="I47">
            <v>0</v>
          </cell>
          <cell r="J47">
            <v>0</v>
          </cell>
          <cell r="K47">
            <v>45391.2</v>
          </cell>
          <cell r="L47">
            <v>0</v>
          </cell>
          <cell r="M47">
            <v>0</v>
          </cell>
          <cell r="N47">
            <v>9593</v>
          </cell>
          <cell r="O47">
            <v>16255</v>
          </cell>
          <cell r="P47">
            <v>4534.2</v>
          </cell>
          <cell r="Q47">
            <v>2397</v>
          </cell>
          <cell r="R47">
            <v>3870</v>
          </cell>
        </row>
        <row r="47">
          <cell r="U47">
            <v>1345</v>
          </cell>
          <cell r="V47">
            <v>4766.46018399136</v>
          </cell>
          <cell r="W47">
            <v>11353.58</v>
          </cell>
          <cell r="X47">
            <v>0.694682282774624</v>
          </cell>
          <cell r="Y47">
            <v>4.60796651810064</v>
          </cell>
          <cell r="Z47">
            <v>4.60796651810064</v>
          </cell>
          <cell r="AA47">
            <v>1679.05997810729</v>
          </cell>
          <cell r="AB47">
            <v>2429.509732</v>
          </cell>
          <cell r="AC47">
            <v>170.687379747448</v>
          </cell>
        </row>
        <row r="47">
          <cell r="AF47">
            <v>89</v>
          </cell>
          <cell r="AG47">
            <v>89</v>
          </cell>
          <cell r="AH47">
            <v>1016.20719909694</v>
          </cell>
          <cell r="AI47">
            <v>0.790546737213404</v>
          </cell>
          <cell r="AJ47">
            <v>0.790546737213404</v>
          </cell>
          <cell r="AK47">
            <v>365.348889022863</v>
          </cell>
          <cell r="AL47" t="str">
            <v>√</v>
          </cell>
          <cell r="AM47">
            <v>100</v>
          </cell>
          <cell r="AN47">
            <v>2</v>
          </cell>
          <cell r="AO47">
            <v>1341</v>
          </cell>
        </row>
        <row r="47">
          <cell r="AQ47">
            <v>71.2</v>
          </cell>
          <cell r="AR47" t="str">
            <v>C</v>
          </cell>
        </row>
        <row r="47">
          <cell r="AT47" t="str">
            <v>好</v>
          </cell>
          <cell r="AU47">
            <v>800</v>
          </cell>
          <cell r="AV47">
            <v>5.63548051219134</v>
          </cell>
          <cell r="AW47">
            <v>143.976015354844</v>
          </cell>
          <cell r="AX47">
            <v>2500</v>
          </cell>
        </row>
        <row r="47">
          <cell r="AZ47">
            <v>10382.7396453207</v>
          </cell>
        </row>
        <row r="48">
          <cell r="B48" t="str">
            <v>水富市</v>
          </cell>
          <cell r="C48" t="str">
            <v>非贫困县</v>
          </cell>
        </row>
        <row r="48">
          <cell r="G48">
            <v>11311</v>
          </cell>
          <cell r="H48">
            <v>6786.6</v>
          </cell>
          <cell r="I48">
            <v>6786.6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392</v>
          </cell>
          <cell r="O48">
            <v>1691</v>
          </cell>
          <cell r="P48">
            <v>0</v>
          </cell>
        </row>
        <row r="48">
          <cell r="U48">
            <v>0</v>
          </cell>
          <cell r="V48">
            <v>280.562824561581</v>
          </cell>
          <cell r="W48">
            <v>10404.06</v>
          </cell>
          <cell r="X48">
            <v>0.847904315299935</v>
          </cell>
          <cell r="Y48">
            <v>0.992302420195514</v>
          </cell>
          <cell r="Z48">
            <v>0.198460484039103</v>
          </cell>
          <cell r="AA48">
            <v>72.3154247490522</v>
          </cell>
          <cell r="AB48">
            <v>776.38</v>
          </cell>
          <cell r="AC48">
            <v>54.5452714771522</v>
          </cell>
        </row>
        <row r="48">
          <cell r="AF48">
            <v>17</v>
          </cell>
          <cell r="AG48">
            <v>8.5</v>
          </cell>
          <cell r="AH48">
            <v>97.053496542966</v>
          </cell>
          <cell r="AI48">
            <v>1</v>
          </cell>
          <cell r="AJ48">
            <v>0.5</v>
          </cell>
          <cell r="AK48">
            <v>231.073554430621</v>
          </cell>
          <cell r="AL48" t="str">
            <v>√</v>
          </cell>
          <cell r="AM48">
            <v>100</v>
          </cell>
          <cell r="AN48">
            <v>1</v>
          </cell>
          <cell r="AO48">
            <v>670</v>
          </cell>
        </row>
        <row r="48">
          <cell r="AQ48">
            <v>77.06</v>
          </cell>
          <cell r="AR48" t="str">
            <v>C</v>
          </cell>
        </row>
        <row r="48">
          <cell r="AT48" t="str">
            <v>好</v>
          </cell>
          <cell r="AU48">
            <v>300</v>
          </cell>
          <cell r="AV48">
            <v>5.81082286028732</v>
          </cell>
          <cell r="AW48">
            <v>148.455685286664</v>
          </cell>
          <cell r="AX48">
            <v>77.1202709074938</v>
          </cell>
        </row>
        <row r="48">
          <cell r="AZ48">
            <v>1954.00625704804</v>
          </cell>
        </row>
        <row r="49">
          <cell r="B49" t="str">
            <v>曲靖市合计</v>
          </cell>
          <cell r="C49">
            <v>1</v>
          </cell>
        </row>
        <row r="49">
          <cell r="G49">
            <v>740646</v>
          </cell>
          <cell r="H49">
            <v>651099.4</v>
          </cell>
          <cell r="I49">
            <v>47099.4</v>
          </cell>
          <cell r="J49">
            <v>25648</v>
          </cell>
          <cell r="K49">
            <v>128608</v>
          </cell>
          <cell r="L49">
            <v>135027</v>
          </cell>
          <cell r="M49">
            <v>314717</v>
          </cell>
          <cell r="N49">
            <v>94118</v>
          </cell>
          <cell r="O49">
            <v>156823</v>
          </cell>
          <cell r="P49">
            <v>85243.4</v>
          </cell>
          <cell r="Q49">
            <v>16634</v>
          </cell>
          <cell r="R49">
            <v>0</v>
          </cell>
          <cell r="S49">
            <v>75263</v>
          </cell>
          <cell r="T49">
            <v>0</v>
          </cell>
          <cell r="U49">
            <v>13880</v>
          </cell>
          <cell r="V49">
            <v>61736.1873442222</v>
          </cell>
        </row>
        <row r="49">
          <cell r="X49">
            <v>6.0643067151631</v>
          </cell>
          <cell r="Y49">
            <v>63.7546475441422</v>
          </cell>
          <cell r="Z49">
            <v>55.0047284345541</v>
          </cell>
          <cell r="AA49">
            <v>20042.7320290488</v>
          </cell>
          <cell r="AB49">
            <v>48597.519</v>
          </cell>
          <cell r="AC49">
            <v>3414.26217441339</v>
          </cell>
          <cell r="AD49">
            <v>0</v>
          </cell>
          <cell r="AE49">
            <v>0</v>
          </cell>
          <cell r="AF49">
            <v>411</v>
          </cell>
          <cell r="AG49">
            <v>331</v>
          </cell>
          <cell r="AH49">
            <v>3779.37733596726</v>
          </cell>
          <cell r="AI49">
            <v>9</v>
          </cell>
          <cell r="AJ49">
            <v>7</v>
          </cell>
          <cell r="AK49">
            <v>3235.0297620287</v>
          </cell>
          <cell r="AL49">
            <v>0</v>
          </cell>
          <cell r="AM49">
            <v>500</v>
          </cell>
          <cell r="AN49">
            <v>11</v>
          </cell>
          <cell r="AO49">
            <v>7373</v>
          </cell>
          <cell r="AP49">
            <v>23549.6846080256</v>
          </cell>
        </row>
        <row r="49">
          <cell r="AR49">
            <v>0</v>
          </cell>
          <cell r="AS49">
            <v>900</v>
          </cell>
        </row>
        <row r="49">
          <cell r="AU49">
            <v>2200</v>
          </cell>
          <cell r="AV49">
            <v>99.5388583526971</v>
          </cell>
          <cell r="AW49">
            <v>2543.03216337783</v>
          </cell>
          <cell r="AX49">
            <v>6626.76483781271</v>
          </cell>
          <cell r="AY49">
            <v>0</v>
          </cell>
          <cell r="AZ49">
            <v>129273.305417084</v>
          </cell>
        </row>
        <row r="50">
          <cell r="B50" t="str">
            <v>曲靖市本级</v>
          </cell>
          <cell r="C50">
            <v>2</v>
          </cell>
        </row>
        <row r="50"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0">
          <cell r="P50">
            <v>0</v>
          </cell>
        </row>
        <row r="50">
          <cell r="V50">
            <v>0</v>
          </cell>
        </row>
        <row r="50">
          <cell r="AG50">
            <v>0</v>
          </cell>
          <cell r="AH50">
            <v>0</v>
          </cell>
        </row>
        <row r="50">
          <cell r="AJ50">
            <v>0</v>
          </cell>
          <cell r="AK50">
            <v>0</v>
          </cell>
        </row>
        <row r="50">
          <cell r="AW50">
            <v>0</v>
          </cell>
        </row>
        <row r="50">
          <cell r="AZ50">
            <v>0</v>
          </cell>
        </row>
        <row r="51">
          <cell r="B51" t="str">
            <v>县级小计</v>
          </cell>
          <cell r="C51">
            <v>3</v>
          </cell>
        </row>
        <row r="51">
          <cell r="G51">
            <v>740646</v>
          </cell>
          <cell r="H51">
            <v>651099.4</v>
          </cell>
          <cell r="I51">
            <v>47099.4</v>
          </cell>
          <cell r="J51">
            <v>25648</v>
          </cell>
          <cell r="K51">
            <v>128608</v>
          </cell>
          <cell r="L51">
            <v>135027</v>
          </cell>
          <cell r="M51">
            <v>314717</v>
          </cell>
          <cell r="N51">
            <v>94118</v>
          </cell>
          <cell r="O51">
            <v>156823</v>
          </cell>
          <cell r="P51">
            <v>85243.4</v>
          </cell>
          <cell r="Q51">
            <v>16634</v>
          </cell>
          <cell r="R51">
            <v>0</v>
          </cell>
          <cell r="S51">
            <v>75263</v>
          </cell>
          <cell r="T51">
            <v>0</v>
          </cell>
          <cell r="U51">
            <v>13880</v>
          </cell>
          <cell r="V51">
            <v>61736.1873442222</v>
          </cell>
        </row>
        <row r="51">
          <cell r="X51">
            <v>6.0643067151631</v>
          </cell>
          <cell r="Y51">
            <v>63.7546475441422</v>
          </cell>
          <cell r="Z51">
            <v>55.0047284345541</v>
          </cell>
          <cell r="AA51">
            <v>20042.7320290488</v>
          </cell>
          <cell r="AB51">
            <v>48597.519</v>
          </cell>
          <cell r="AC51">
            <v>3414.26217441339</v>
          </cell>
          <cell r="AD51">
            <v>0</v>
          </cell>
          <cell r="AE51">
            <v>0</v>
          </cell>
          <cell r="AF51">
            <v>411</v>
          </cell>
          <cell r="AG51">
            <v>331</v>
          </cell>
          <cell r="AH51">
            <v>3779.37733596726</v>
          </cell>
          <cell r="AI51">
            <v>9</v>
          </cell>
          <cell r="AJ51">
            <v>7</v>
          </cell>
          <cell r="AK51">
            <v>3235.0297620287</v>
          </cell>
          <cell r="AL51">
            <v>0</v>
          </cell>
          <cell r="AM51">
            <v>500</v>
          </cell>
          <cell r="AN51">
            <v>11</v>
          </cell>
          <cell r="AO51">
            <v>7373</v>
          </cell>
          <cell r="AP51">
            <v>23549.6846080256</v>
          </cell>
        </row>
        <row r="51">
          <cell r="AR51">
            <v>0</v>
          </cell>
          <cell r="AS51">
            <v>900</v>
          </cell>
        </row>
        <row r="51">
          <cell r="AU51">
            <v>2200</v>
          </cell>
          <cell r="AV51">
            <v>99.5388583526971</v>
          </cell>
          <cell r="AW51">
            <v>2543.03216337783</v>
          </cell>
          <cell r="AX51">
            <v>6626.76483781271</v>
          </cell>
          <cell r="AY51">
            <v>0</v>
          </cell>
          <cell r="AZ51">
            <v>129273.305417084</v>
          </cell>
        </row>
        <row r="52">
          <cell r="B52" t="str">
            <v>麒麟区</v>
          </cell>
          <cell r="C52" t="str">
            <v>非贫困县</v>
          </cell>
        </row>
        <row r="52">
          <cell r="G52">
            <v>11313</v>
          </cell>
          <cell r="H52">
            <v>6787.8</v>
          </cell>
          <cell r="I52">
            <v>6787.8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1073</v>
          </cell>
          <cell r="O52">
            <v>618</v>
          </cell>
          <cell r="P52">
            <v>0</v>
          </cell>
        </row>
        <row r="52">
          <cell r="U52">
            <v>253</v>
          </cell>
          <cell r="V52">
            <v>494.021540837369</v>
          </cell>
          <cell r="W52">
            <v>12050.25</v>
          </cell>
          <cell r="X52">
            <v>0.582262119534873</v>
          </cell>
          <cell r="Y52">
            <v>0.721189861255894</v>
          </cell>
          <cell r="Z52">
            <v>0.144237972251179</v>
          </cell>
          <cell r="AA52">
            <v>52.5577183729475</v>
          </cell>
          <cell r="AB52">
            <v>334.4</v>
          </cell>
          <cell r="AC52">
            <v>23.4935711661296</v>
          </cell>
        </row>
        <row r="52">
          <cell r="AF52">
            <v>69</v>
          </cell>
          <cell r="AG52">
            <v>34.5</v>
          </cell>
          <cell r="AH52">
            <v>393.923015380274</v>
          </cell>
          <cell r="AI52">
            <v>1</v>
          </cell>
          <cell r="AJ52">
            <v>0.5</v>
          </cell>
          <cell r="AK52">
            <v>231.073554430621</v>
          </cell>
        </row>
        <row r="52">
          <cell r="AN52">
            <v>0</v>
          </cell>
          <cell r="AO52">
            <v>0</v>
          </cell>
        </row>
        <row r="52">
          <cell r="AQ52">
            <v>86.74</v>
          </cell>
          <cell r="AR52" t="str">
            <v>B</v>
          </cell>
          <cell r="AS52">
            <v>300</v>
          </cell>
          <cell r="AT52" t="str">
            <v>较好</v>
          </cell>
        </row>
        <row r="52">
          <cell r="AV52">
            <v>14.2046046110404</v>
          </cell>
          <cell r="AW52">
            <v>362.901152291164</v>
          </cell>
          <cell r="AX52">
            <v>28.9480962931157</v>
          </cell>
        </row>
        <row r="52">
          <cell r="AZ52">
            <v>1857.9705524785</v>
          </cell>
        </row>
        <row r="53">
          <cell r="B53" t="str">
            <v>沾益区</v>
          </cell>
          <cell r="C53" t="str">
            <v>非贫困县</v>
          </cell>
        </row>
        <row r="53">
          <cell r="G53">
            <v>17582</v>
          </cell>
          <cell r="H53">
            <v>10549.2</v>
          </cell>
          <cell r="I53">
            <v>10549.2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2680</v>
          </cell>
          <cell r="O53">
            <v>747</v>
          </cell>
          <cell r="P53">
            <v>0</v>
          </cell>
        </row>
        <row r="53">
          <cell r="U53">
            <v>351</v>
          </cell>
          <cell r="V53">
            <v>986.164666543951</v>
          </cell>
          <cell r="W53">
            <v>11222.87</v>
          </cell>
          <cell r="X53">
            <v>0.715774678797228</v>
          </cell>
          <cell r="Y53">
            <v>1.45030265417894</v>
          </cell>
          <cell r="Z53">
            <v>0.290060530835789</v>
          </cell>
          <cell r="AA53">
            <v>105.692831456527</v>
          </cell>
          <cell r="AB53">
            <v>1544.6</v>
          </cell>
          <cell r="AC53">
            <v>108.517254854078</v>
          </cell>
        </row>
        <row r="53">
          <cell r="AF53">
            <v>30</v>
          </cell>
          <cell r="AG53">
            <v>15</v>
          </cell>
          <cell r="AH53">
            <v>171.270876252293</v>
          </cell>
          <cell r="AI53">
            <v>1</v>
          </cell>
          <cell r="AJ53">
            <v>0.5</v>
          </cell>
          <cell r="AK53">
            <v>231.073554430621</v>
          </cell>
        </row>
        <row r="53">
          <cell r="AN53">
            <v>1</v>
          </cell>
          <cell r="AO53">
            <v>670</v>
          </cell>
        </row>
        <row r="53">
          <cell r="AQ53">
            <v>82.11</v>
          </cell>
          <cell r="AR53" t="str">
            <v>B</v>
          </cell>
          <cell r="AS53">
            <v>300</v>
          </cell>
          <cell r="AT53" t="str">
            <v>较好</v>
          </cell>
        </row>
        <row r="53">
          <cell r="AV53">
            <v>14.5525867894213</v>
          </cell>
          <cell r="AW53">
            <v>371.791447865675</v>
          </cell>
          <cell r="AX53">
            <v>2336.89792862491</v>
          </cell>
        </row>
        <row r="53">
          <cell r="AZ53">
            <v>2944.51063140314</v>
          </cell>
        </row>
        <row r="54">
          <cell r="B54" t="str">
            <v>马龙区</v>
          </cell>
          <cell r="C54" t="str">
            <v>非贫困县</v>
          </cell>
        </row>
        <row r="54">
          <cell r="G54">
            <v>15759</v>
          </cell>
          <cell r="H54">
            <v>9455.4</v>
          </cell>
          <cell r="I54">
            <v>9455.4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1010</v>
          </cell>
          <cell r="O54">
            <v>784</v>
          </cell>
          <cell r="P54">
            <v>0</v>
          </cell>
        </row>
        <row r="54">
          <cell r="U54">
            <v>442</v>
          </cell>
          <cell r="V54">
            <v>600.02060092171</v>
          </cell>
          <cell r="W54">
            <v>11895.86</v>
          </cell>
          <cell r="X54">
            <v>0.607175707033381</v>
          </cell>
          <cell r="Y54">
            <v>1.01817294312428</v>
          </cell>
          <cell r="Z54">
            <v>0.203634588624855</v>
          </cell>
          <cell r="AA54">
            <v>74.2007752389813</v>
          </cell>
          <cell r="AB54">
            <v>705.5</v>
          </cell>
          <cell r="AC54">
            <v>49.5655336653841</v>
          </cell>
        </row>
        <row r="54">
          <cell r="AF54">
            <v>36</v>
          </cell>
          <cell r="AG54">
            <v>18</v>
          </cell>
          <cell r="AH54">
            <v>205.525051502751</v>
          </cell>
          <cell r="AI54">
            <v>1</v>
          </cell>
          <cell r="AJ54">
            <v>0.5</v>
          </cell>
          <cell r="AK54">
            <v>231.073554430621</v>
          </cell>
        </row>
        <row r="54">
          <cell r="AN54">
            <v>1</v>
          </cell>
          <cell r="AO54">
            <v>670</v>
          </cell>
        </row>
        <row r="54">
          <cell r="AQ54">
            <v>67.92</v>
          </cell>
          <cell r="AR54" t="str">
            <v>C</v>
          </cell>
        </row>
        <row r="54">
          <cell r="AT54" t="str">
            <v>好</v>
          </cell>
          <cell r="AU54">
            <v>300</v>
          </cell>
          <cell r="AV54">
            <v>8.15056260844373</v>
          </cell>
          <cell r="AW54">
            <v>208.231671589545</v>
          </cell>
          <cell r="AX54">
            <v>67.4141890890052</v>
          </cell>
        </row>
        <row r="54">
          <cell r="AZ54">
            <v>2338.61718734899</v>
          </cell>
        </row>
        <row r="55">
          <cell r="B55" t="str">
            <v>宣威市</v>
          </cell>
          <cell r="C55" t="str">
            <v>深度贫困</v>
          </cell>
          <cell r="D55">
            <v>2019</v>
          </cell>
          <cell r="E55" t="str">
            <v>国家</v>
          </cell>
        </row>
        <row r="55">
          <cell r="G55">
            <v>150030</v>
          </cell>
          <cell r="H55">
            <v>135027</v>
          </cell>
          <cell r="I55">
            <v>0</v>
          </cell>
          <cell r="J55">
            <v>0</v>
          </cell>
          <cell r="K55">
            <v>0</v>
          </cell>
          <cell r="L55">
            <v>135027</v>
          </cell>
          <cell r="M55">
            <v>0</v>
          </cell>
          <cell r="N55">
            <v>20995</v>
          </cell>
          <cell r="O55">
            <v>51303</v>
          </cell>
          <cell r="P55">
            <v>18185.4</v>
          </cell>
          <cell r="Q55">
            <v>9484</v>
          </cell>
        </row>
        <row r="55">
          <cell r="S55">
            <v>12495</v>
          </cell>
        </row>
        <row r="55">
          <cell r="U55">
            <v>3216</v>
          </cell>
          <cell r="V55">
            <v>13327.7320460802</v>
          </cell>
          <cell r="W55">
            <v>11910.17</v>
          </cell>
          <cell r="X55">
            <v>0.604866532623745</v>
          </cell>
          <cell r="Y55">
            <v>10.3447298741976</v>
          </cell>
          <cell r="Z55">
            <v>10.3447298741976</v>
          </cell>
          <cell r="AA55">
            <v>3769.43318660562</v>
          </cell>
          <cell r="AB55">
            <v>11507.85</v>
          </cell>
          <cell r="AC55">
            <v>808.494297081772</v>
          </cell>
        </row>
        <row r="55">
          <cell r="AF55">
            <v>91</v>
          </cell>
          <cell r="AG55">
            <v>91</v>
          </cell>
          <cell r="AH55">
            <v>1039.04331593058</v>
          </cell>
          <cell r="AI55">
            <v>1</v>
          </cell>
          <cell r="AJ55">
            <v>1</v>
          </cell>
          <cell r="AK55">
            <v>462.147108861242</v>
          </cell>
          <cell r="AL55" t="str">
            <v>√</v>
          </cell>
          <cell r="AM55">
            <v>100</v>
          </cell>
          <cell r="AN55">
            <v>2</v>
          </cell>
          <cell r="AO55">
            <v>1341</v>
          </cell>
          <cell r="AP55">
            <v>5935.5797255833</v>
          </cell>
          <cell r="AQ55">
            <v>63.25</v>
          </cell>
          <cell r="AR55" t="str">
            <v>C</v>
          </cell>
        </row>
        <row r="55">
          <cell r="AT55" t="str">
            <v>好</v>
          </cell>
          <cell r="AU55">
            <v>800</v>
          </cell>
          <cell r="AV55">
            <v>9.15352109519497</v>
          </cell>
          <cell r="AW55">
            <v>233.855390130738</v>
          </cell>
          <cell r="AX55">
            <v>1984.57699026703</v>
          </cell>
        </row>
        <row r="55">
          <cell r="AZ55">
            <v>27817.2850702734</v>
          </cell>
        </row>
        <row r="56">
          <cell r="B56" t="str">
            <v>富源县</v>
          </cell>
          <cell r="C56" t="str">
            <v>贫困</v>
          </cell>
          <cell r="D56">
            <v>2018</v>
          </cell>
          <cell r="E56" t="str">
            <v>省级</v>
          </cell>
        </row>
        <row r="56">
          <cell r="G56">
            <v>96295</v>
          </cell>
          <cell r="H56">
            <v>77036</v>
          </cell>
          <cell r="I56">
            <v>0</v>
          </cell>
          <cell r="J56">
            <v>0</v>
          </cell>
          <cell r="K56">
            <v>77036</v>
          </cell>
          <cell r="L56">
            <v>0</v>
          </cell>
          <cell r="M56">
            <v>0</v>
          </cell>
          <cell r="N56">
            <v>9996</v>
          </cell>
          <cell r="O56">
            <v>5894</v>
          </cell>
          <cell r="P56">
            <v>619.8</v>
          </cell>
          <cell r="Q56">
            <v>1033</v>
          </cell>
        </row>
        <row r="56">
          <cell r="U56">
            <v>1863</v>
          </cell>
          <cell r="V56">
            <v>5012.86506291585</v>
          </cell>
          <cell r="W56">
            <v>11878.64</v>
          </cell>
          <cell r="X56">
            <v>0.609954461983341</v>
          </cell>
          <cell r="Y56">
            <v>6.48326697186713</v>
          </cell>
          <cell r="Z56">
            <v>6.48326697186713</v>
          </cell>
          <cell r="AA56">
            <v>2362.38567643369</v>
          </cell>
          <cell r="AB56">
            <v>4509.8</v>
          </cell>
          <cell r="AC56">
            <v>316.840033627426</v>
          </cell>
        </row>
        <row r="56">
          <cell r="AF56">
            <v>40</v>
          </cell>
          <cell r="AG56">
            <v>40</v>
          </cell>
          <cell r="AH56">
            <v>456.722336672781</v>
          </cell>
          <cell r="AI56">
            <v>1</v>
          </cell>
          <cell r="AJ56">
            <v>1</v>
          </cell>
          <cell r="AK56">
            <v>462.147108861242</v>
          </cell>
          <cell r="AL56" t="str">
            <v>√</v>
          </cell>
          <cell r="AM56">
            <v>100</v>
          </cell>
          <cell r="AN56">
            <v>2</v>
          </cell>
          <cell r="AO56">
            <v>1341</v>
          </cell>
        </row>
        <row r="56">
          <cell r="AQ56">
            <v>60.96</v>
          </cell>
          <cell r="AR56" t="str">
            <v>C</v>
          </cell>
        </row>
        <row r="56">
          <cell r="AT56" t="str">
            <v>较好</v>
          </cell>
        </row>
        <row r="56">
          <cell r="AV56">
            <v>15.347668903212</v>
          </cell>
          <cell r="AW56">
            <v>392.104312824724</v>
          </cell>
          <cell r="AX56">
            <v>32.8235047939514</v>
          </cell>
        </row>
        <row r="56">
          <cell r="AZ56">
            <v>10444.0645313357</v>
          </cell>
        </row>
        <row r="57">
          <cell r="B57" t="str">
            <v>罗平县</v>
          </cell>
          <cell r="C57" t="str">
            <v>贫困</v>
          </cell>
          <cell r="D57">
            <v>2017</v>
          </cell>
        </row>
        <row r="57">
          <cell r="G57">
            <v>36640</v>
          </cell>
          <cell r="H57">
            <v>25648</v>
          </cell>
          <cell r="I57">
            <v>0</v>
          </cell>
          <cell r="J57">
            <v>25648</v>
          </cell>
          <cell r="K57">
            <v>0</v>
          </cell>
          <cell r="L57">
            <v>0</v>
          </cell>
          <cell r="M57">
            <v>0</v>
          </cell>
          <cell r="N57">
            <v>5851</v>
          </cell>
          <cell r="O57">
            <v>4424</v>
          </cell>
          <cell r="P57">
            <v>0</v>
          </cell>
        </row>
        <row r="57">
          <cell r="U57">
            <v>0</v>
          </cell>
          <cell r="V57">
            <v>2045.91771290699</v>
          </cell>
          <cell r="W57">
            <v>12298.75</v>
          </cell>
          <cell r="X57">
            <v>0.542162200541551</v>
          </cell>
          <cell r="Y57">
            <v>2.3037014063211</v>
          </cell>
          <cell r="Z57">
            <v>1.15185070316055</v>
          </cell>
          <cell r="AA57">
            <v>419.71364349861</v>
          </cell>
          <cell r="AB57">
            <v>4259.439</v>
          </cell>
          <cell r="AC57">
            <v>299.250697590574</v>
          </cell>
        </row>
        <row r="57">
          <cell r="AF57">
            <v>34</v>
          </cell>
          <cell r="AG57">
            <v>34</v>
          </cell>
          <cell r="AH57">
            <v>388.213986171864</v>
          </cell>
          <cell r="AI57">
            <v>1</v>
          </cell>
          <cell r="AJ57">
            <v>1</v>
          </cell>
          <cell r="AK57">
            <v>462.147108861242</v>
          </cell>
          <cell r="AL57" t="str">
            <v>√</v>
          </cell>
          <cell r="AM57">
            <v>100</v>
          </cell>
          <cell r="AN57">
            <v>1</v>
          </cell>
          <cell r="AO57">
            <v>670</v>
          </cell>
        </row>
        <row r="57">
          <cell r="AQ57">
            <v>65.67</v>
          </cell>
          <cell r="AR57" t="str">
            <v>C</v>
          </cell>
        </row>
        <row r="57">
          <cell r="AT57" t="str">
            <v>较好</v>
          </cell>
        </row>
        <row r="57">
          <cell r="AV57">
            <v>0.16984391542812</v>
          </cell>
          <cell r="AW57">
            <v>4.33919523325565</v>
          </cell>
          <cell r="AX57">
            <v>24.8628672629889</v>
          </cell>
        </row>
        <row r="57">
          <cell r="AZ57">
            <v>4389.58234426254</v>
          </cell>
        </row>
        <row r="58">
          <cell r="B58" t="str">
            <v>师宗县</v>
          </cell>
          <cell r="C58" t="str">
            <v>贫困</v>
          </cell>
          <cell r="D58">
            <v>2018</v>
          </cell>
        </row>
        <row r="58">
          <cell r="G58">
            <v>64465</v>
          </cell>
          <cell r="H58">
            <v>51572</v>
          </cell>
          <cell r="I58">
            <v>0</v>
          </cell>
          <cell r="J58">
            <v>0</v>
          </cell>
          <cell r="K58">
            <v>51572</v>
          </cell>
          <cell r="L58">
            <v>0</v>
          </cell>
          <cell r="M58">
            <v>0</v>
          </cell>
          <cell r="N58">
            <v>5895</v>
          </cell>
          <cell r="O58">
            <v>5692</v>
          </cell>
          <cell r="P58">
            <v>552.6</v>
          </cell>
          <cell r="Q58">
            <v>921</v>
          </cell>
        </row>
        <row r="58">
          <cell r="U58">
            <v>1538</v>
          </cell>
          <cell r="V58">
            <v>3275.24089012509</v>
          </cell>
          <cell r="W58">
            <v>10774.39</v>
          </cell>
          <cell r="X58">
            <v>0.788144947087471</v>
          </cell>
          <cell r="Y58">
            <v>5.54538784770745</v>
          </cell>
          <cell r="Z58">
            <v>2.77269392385372</v>
          </cell>
          <cell r="AA58">
            <v>1010.31971061348</v>
          </cell>
          <cell r="AB58">
            <v>2897.69</v>
          </cell>
          <cell r="AC58">
            <v>203.579803326502</v>
          </cell>
        </row>
        <row r="58">
          <cell r="AF58">
            <v>17</v>
          </cell>
          <cell r="AG58">
            <v>17</v>
          </cell>
          <cell r="AH58">
            <v>194.106993085932</v>
          </cell>
          <cell r="AI58">
            <v>1</v>
          </cell>
          <cell r="AJ58">
            <v>1</v>
          </cell>
          <cell r="AK58">
            <v>462.147108861242</v>
          </cell>
        </row>
        <row r="58">
          <cell r="AN58">
            <v>1</v>
          </cell>
          <cell r="AO58">
            <v>670</v>
          </cell>
        </row>
        <row r="58">
          <cell r="AQ58">
            <v>60.88</v>
          </cell>
          <cell r="AR58" t="str">
            <v>C</v>
          </cell>
        </row>
        <row r="58">
          <cell r="AT58" t="str">
            <v>好</v>
          </cell>
          <cell r="AU58">
            <v>800</v>
          </cell>
          <cell r="AV58">
            <v>5.91564988640979</v>
          </cell>
          <cell r="AW58">
            <v>151.133820272662</v>
          </cell>
          <cell r="AX58">
            <v>0</v>
          </cell>
        </row>
        <row r="58">
          <cell r="AZ58">
            <v>6766.52832628491</v>
          </cell>
        </row>
        <row r="59">
          <cell r="B59" t="str">
            <v>陆良县</v>
          </cell>
          <cell r="C59" t="str">
            <v>非贫困县</v>
          </cell>
        </row>
        <row r="59">
          <cell r="G59">
            <v>33845</v>
          </cell>
          <cell r="H59">
            <v>20307</v>
          </cell>
          <cell r="I59">
            <v>20307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8035</v>
          </cell>
          <cell r="O59">
            <v>3734</v>
          </cell>
          <cell r="P59">
            <v>0</v>
          </cell>
        </row>
        <row r="59">
          <cell r="U59">
            <v>988</v>
          </cell>
          <cell r="V59">
            <v>2620.92395710352</v>
          </cell>
          <cell r="W59">
            <v>11453.13</v>
          </cell>
          <cell r="X59">
            <v>0.678618109994804</v>
          </cell>
          <cell r="Y59">
            <v>2.84205264465824</v>
          </cell>
          <cell r="Z59">
            <v>0.568410528931648</v>
          </cell>
          <cell r="AA59">
            <v>207.118555769654</v>
          </cell>
          <cell r="AB59">
            <v>2938.31</v>
          </cell>
          <cell r="AC59">
            <v>206.433597766598</v>
          </cell>
        </row>
        <row r="59">
          <cell r="AF59">
            <v>25</v>
          </cell>
          <cell r="AG59">
            <v>12.5</v>
          </cell>
          <cell r="AH59">
            <v>142.725730210244</v>
          </cell>
          <cell r="AI59">
            <v>1</v>
          </cell>
          <cell r="AJ59">
            <v>0.5</v>
          </cell>
          <cell r="AK59">
            <v>231.073554430621</v>
          </cell>
          <cell r="AL59" t="str">
            <v>√</v>
          </cell>
          <cell r="AM59">
            <v>100</v>
          </cell>
          <cell r="AN59">
            <v>1</v>
          </cell>
          <cell r="AO59">
            <v>670</v>
          </cell>
        </row>
        <row r="59">
          <cell r="AQ59">
            <v>80.39</v>
          </cell>
          <cell r="AR59" t="str">
            <v>B</v>
          </cell>
          <cell r="AS59">
            <v>300</v>
          </cell>
          <cell r="AT59" t="str">
            <v>好</v>
          </cell>
          <cell r="AU59">
            <v>300</v>
          </cell>
          <cell r="AV59">
            <v>13.5348964806962</v>
          </cell>
          <cell r="AW59">
            <v>345.791358751978</v>
          </cell>
          <cell r="AX59">
            <v>2072.50436735712</v>
          </cell>
        </row>
        <row r="59">
          <cell r="AZ59">
            <v>5124.06675403262</v>
          </cell>
        </row>
        <row r="60">
          <cell r="B60" t="str">
            <v>会泽县</v>
          </cell>
          <cell r="C60" t="str">
            <v>深度贫困</v>
          </cell>
          <cell r="D60">
            <v>2020</v>
          </cell>
          <cell r="E60" t="str">
            <v>国家</v>
          </cell>
        </row>
        <row r="60">
          <cell r="G60">
            <v>314717</v>
          </cell>
          <cell r="H60">
            <v>314717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314717</v>
          </cell>
          <cell r="N60">
            <v>38583</v>
          </cell>
          <cell r="O60">
            <v>83627</v>
          </cell>
          <cell r="P60">
            <v>65885.6</v>
          </cell>
          <cell r="Q60">
            <v>5196</v>
          </cell>
        </row>
        <row r="60">
          <cell r="S60">
            <v>62768</v>
          </cell>
        </row>
        <row r="60">
          <cell r="U60">
            <v>5229</v>
          </cell>
          <cell r="V60">
            <v>33373.3008667875</v>
          </cell>
          <cell r="W60">
            <v>9862.17</v>
          </cell>
          <cell r="X60">
            <v>0.935347957566702</v>
          </cell>
          <cell r="Y60">
            <v>33.0458433408316</v>
          </cell>
          <cell r="Z60">
            <v>33.0458433408316</v>
          </cell>
          <cell r="AA60">
            <v>12041.3099310593</v>
          </cell>
          <cell r="AB60">
            <v>19899.93</v>
          </cell>
          <cell r="AC60">
            <v>1398.08738533492</v>
          </cell>
        </row>
        <row r="60">
          <cell r="AF60">
            <v>69</v>
          </cell>
          <cell r="AG60">
            <v>69</v>
          </cell>
          <cell r="AH60">
            <v>787.846030760547</v>
          </cell>
          <cell r="AI60">
            <v>1</v>
          </cell>
          <cell r="AJ60">
            <v>1</v>
          </cell>
          <cell r="AK60">
            <v>462.147108861242</v>
          </cell>
          <cell r="AL60" t="str">
            <v>√</v>
          </cell>
          <cell r="AM60">
            <v>100</v>
          </cell>
          <cell r="AN60">
            <v>2</v>
          </cell>
          <cell r="AO60">
            <v>1341</v>
          </cell>
          <cell r="AP60">
            <v>17614.1048824423</v>
          </cell>
          <cell r="AQ60">
            <v>78.07</v>
          </cell>
          <cell r="AR60" t="str">
            <v>C</v>
          </cell>
        </row>
        <row r="60">
          <cell r="AT60" t="str">
            <v>较好</v>
          </cell>
        </row>
        <row r="60">
          <cell r="AV60">
            <v>18.5095240628506</v>
          </cell>
          <cell r="AW60">
            <v>472.883814418085</v>
          </cell>
          <cell r="AX60">
            <v>78.7368941245866</v>
          </cell>
        </row>
        <row r="60">
          <cell r="AZ60">
            <v>67590.6800196639</v>
          </cell>
        </row>
        <row r="61">
          <cell r="B61" t="str">
            <v>玉溪市合计</v>
          </cell>
          <cell r="C61">
            <v>1</v>
          </cell>
        </row>
        <row r="61">
          <cell r="G61">
            <v>85777</v>
          </cell>
          <cell r="H61">
            <v>51466.2</v>
          </cell>
          <cell r="I61">
            <v>51466.2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10598</v>
          </cell>
          <cell r="O61">
            <v>5246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2860</v>
          </cell>
          <cell r="V61">
            <v>4523.8116958416</v>
          </cell>
        </row>
        <row r="61">
          <cell r="X61">
            <v>3.95858170540034</v>
          </cell>
          <cell r="Y61">
            <v>4.15291754569131</v>
          </cell>
          <cell r="Z61">
            <v>0.830583509138264</v>
          </cell>
          <cell r="AA61">
            <v>302.649666223012</v>
          </cell>
          <cell r="AB61">
            <v>7595.64</v>
          </cell>
          <cell r="AC61">
            <v>533.638483529608</v>
          </cell>
          <cell r="AD61">
            <v>0</v>
          </cell>
          <cell r="AE61">
            <v>0</v>
          </cell>
          <cell r="AF61">
            <v>84</v>
          </cell>
          <cell r="AG61">
            <v>42</v>
          </cell>
          <cell r="AH61">
            <v>479.55845350642</v>
          </cell>
          <cell r="AI61">
            <v>5.52816082872936</v>
          </cell>
          <cell r="AJ61">
            <v>2.76408041436468</v>
          </cell>
          <cell r="AK61">
            <v>1277.41177215862</v>
          </cell>
          <cell r="AL61">
            <v>0</v>
          </cell>
          <cell r="AM61">
            <v>300</v>
          </cell>
          <cell r="AN61">
            <v>9</v>
          </cell>
          <cell r="AO61">
            <v>6030</v>
          </cell>
          <cell r="AP61">
            <v>0</v>
          </cell>
        </row>
        <row r="61">
          <cell r="AR61">
            <v>0</v>
          </cell>
          <cell r="AS61">
            <v>2100</v>
          </cell>
        </row>
        <row r="61">
          <cell r="AU61">
            <v>900</v>
          </cell>
          <cell r="AV61">
            <v>100.232436812835</v>
          </cell>
          <cell r="AW61">
            <v>2560.75179931847</v>
          </cell>
          <cell r="AX61">
            <v>5351.1011773081</v>
          </cell>
          <cell r="AY61">
            <v>0</v>
          </cell>
          <cell r="AZ61">
            <v>19007.8218705777</v>
          </cell>
        </row>
        <row r="62">
          <cell r="B62" t="str">
            <v>玉溪市本级</v>
          </cell>
          <cell r="C62">
            <v>2</v>
          </cell>
        </row>
        <row r="62"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2">
          <cell r="P62">
            <v>0</v>
          </cell>
        </row>
        <row r="62">
          <cell r="V62">
            <v>0</v>
          </cell>
        </row>
        <row r="62">
          <cell r="AG62">
            <v>0</v>
          </cell>
          <cell r="AH62">
            <v>0</v>
          </cell>
        </row>
        <row r="62">
          <cell r="AJ62">
            <v>0</v>
          </cell>
          <cell r="AK62">
            <v>0</v>
          </cell>
        </row>
        <row r="62">
          <cell r="AW62">
            <v>0</v>
          </cell>
        </row>
        <row r="62">
          <cell r="AZ62">
            <v>0</v>
          </cell>
        </row>
        <row r="63">
          <cell r="B63" t="str">
            <v>县级小计</v>
          </cell>
          <cell r="C63">
            <v>3</v>
          </cell>
        </row>
        <row r="63">
          <cell r="G63">
            <v>85777</v>
          </cell>
          <cell r="H63">
            <v>51466.2</v>
          </cell>
          <cell r="I63">
            <v>51466.2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10598</v>
          </cell>
          <cell r="O63">
            <v>5246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2860</v>
          </cell>
          <cell r="V63">
            <v>4523.8116958416</v>
          </cell>
        </row>
        <row r="63">
          <cell r="X63">
            <v>3.95858170540034</v>
          </cell>
          <cell r="Y63">
            <v>4.15291754569131</v>
          </cell>
          <cell r="Z63">
            <v>0.830583509138264</v>
          </cell>
          <cell r="AA63">
            <v>302.649666223012</v>
          </cell>
          <cell r="AB63">
            <v>7595.64</v>
          </cell>
          <cell r="AC63">
            <v>533.638483529608</v>
          </cell>
          <cell r="AD63">
            <v>0</v>
          </cell>
          <cell r="AE63">
            <v>0</v>
          </cell>
          <cell r="AF63">
            <v>84</v>
          </cell>
          <cell r="AG63">
            <v>42</v>
          </cell>
          <cell r="AH63">
            <v>479.55845350642</v>
          </cell>
          <cell r="AI63">
            <v>5.52816082872936</v>
          </cell>
          <cell r="AJ63">
            <v>2.76408041436468</v>
          </cell>
          <cell r="AK63">
            <v>1277.41177215862</v>
          </cell>
          <cell r="AL63">
            <v>0</v>
          </cell>
          <cell r="AM63">
            <v>300</v>
          </cell>
          <cell r="AN63">
            <v>9</v>
          </cell>
          <cell r="AO63">
            <v>6030</v>
          </cell>
          <cell r="AP63">
            <v>0</v>
          </cell>
          <cell r="AQ63">
            <v>741.2</v>
          </cell>
          <cell r="AR63">
            <v>0</v>
          </cell>
          <cell r="AS63">
            <v>2100</v>
          </cell>
        </row>
        <row r="63">
          <cell r="AU63">
            <v>900</v>
          </cell>
          <cell r="AV63">
            <v>100.232436812835</v>
          </cell>
          <cell r="AW63">
            <v>2560.75179931847</v>
          </cell>
          <cell r="AX63">
            <v>5351.1011773081</v>
          </cell>
          <cell r="AY63">
            <v>0</v>
          </cell>
          <cell r="AZ63">
            <v>19007.8218705777</v>
          </cell>
        </row>
        <row r="64">
          <cell r="B64" t="str">
            <v>红塔区</v>
          </cell>
          <cell r="C64" t="str">
            <v>非贫困县</v>
          </cell>
        </row>
        <row r="64">
          <cell r="G64">
            <v>5253</v>
          </cell>
          <cell r="H64">
            <v>3151.8</v>
          </cell>
          <cell r="I64">
            <v>3151.8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118</v>
          </cell>
          <cell r="O64">
            <v>343</v>
          </cell>
          <cell r="P64">
            <v>0</v>
          </cell>
        </row>
        <row r="64">
          <cell r="U64">
            <v>212</v>
          </cell>
          <cell r="V64">
            <v>165.972533703614</v>
          </cell>
          <cell r="W64">
            <v>15658.54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667.96</v>
          </cell>
          <cell r="AC64">
            <v>46.9281273807654</v>
          </cell>
        </row>
        <row r="64">
          <cell r="AF64">
            <v>15</v>
          </cell>
          <cell r="AG64">
            <v>7.5</v>
          </cell>
          <cell r="AH64">
            <v>85.6354381261465</v>
          </cell>
          <cell r="AI64">
            <v>0.908561928512053</v>
          </cell>
          <cell r="AJ64">
            <v>0.454280964256026</v>
          </cell>
          <cell r="AK64">
            <v>209.94463424162</v>
          </cell>
          <cell r="AL64" t="str">
            <v>√</v>
          </cell>
          <cell r="AM64">
            <v>100</v>
          </cell>
          <cell r="AN64">
            <v>1</v>
          </cell>
          <cell r="AO64">
            <v>670</v>
          </cell>
        </row>
        <row r="64">
          <cell r="AQ64">
            <v>81.72</v>
          </cell>
          <cell r="AR64" t="str">
            <v>B</v>
          </cell>
          <cell r="AS64">
            <v>300</v>
          </cell>
          <cell r="AT64" t="str">
            <v>较好</v>
          </cell>
        </row>
        <row r="64">
          <cell r="AV64">
            <v>13.3609890858863</v>
          </cell>
          <cell r="AW64">
            <v>341.348349200032</v>
          </cell>
          <cell r="AX64">
            <v>67.7033205902521</v>
          </cell>
        </row>
        <row r="64">
          <cell r="AZ64">
            <v>1919.82908265218</v>
          </cell>
        </row>
        <row r="65">
          <cell r="B65" t="str">
            <v>通海县</v>
          </cell>
          <cell r="C65" t="str">
            <v>非贫困县</v>
          </cell>
        </row>
        <row r="65">
          <cell r="G65">
            <v>2166</v>
          </cell>
          <cell r="H65">
            <v>1299.6</v>
          </cell>
          <cell r="I65">
            <v>1299.6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349</v>
          </cell>
          <cell r="O65">
            <v>88</v>
          </cell>
          <cell r="P65">
            <v>0</v>
          </cell>
        </row>
        <row r="65">
          <cell r="U65">
            <v>66</v>
          </cell>
          <cell r="V65">
            <v>131.12006813217</v>
          </cell>
          <cell r="W65">
            <v>10967.09</v>
          </cell>
          <cell r="X65">
            <v>0.757049355980778</v>
          </cell>
          <cell r="Y65">
            <v>0.190397913029166</v>
          </cell>
          <cell r="Z65">
            <v>0.0380795826058331</v>
          </cell>
          <cell r="AA65">
            <v>13.8755138270492</v>
          </cell>
          <cell r="AB65">
            <v>40</v>
          </cell>
          <cell r="AC65">
            <v>2.8102357854222</v>
          </cell>
        </row>
        <row r="65">
          <cell r="AF65">
            <v>6</v>
          </cell>
          <cell r="AG65">
            <v>3</v>
          </cell>
          <cell r="AH65">
            <v>34.2541752504586</v>
          </cell>
          <cell r="AI65">
            <v>1</v>
          </cell>
          <cell r="AJ65">
            <v>0.5</v>
          </cell>
          <cell r="AK65">
            <v>231.073554430621</v>
          </cell>
        </row>
        <row r="65">
          <cell r="AN65">
            <v>1</v>
          </cell>
          <cell r="AO65">
            <v>670</v>
          </cell>
        </row>
        <row r="65">
          <cell r="AQ65">
            <v>75.89</v>
          </cell>
          <cell r="AR65" t="str">
            <v>C</v>
          </cell>
        </row>
        <row r="65">
          <cell r="AT65" t="str">
            <v>好</v>
          </cell>
          <cell r="AU65">
            <v>300</v>
          </cell>
          <cell r="AV65">
            <v>13.778398359381</v>
          </cell>
          <cell r="AW65">
            <v>352.012377553944</v>
          </cell>
          <cell r="AX65">
            <v>2240.43270238209</v>
          </cell>
        </row>
        <row r="65">
          <cell r="AZ65">
            <v>1735.14592497967</v>
          </cell>
        </row>
        <row r="66">
          <cell r="B66" t="str">
            <v>江川区</v>
          </cell>
          <cell r="C66" t="str">
            <v>非贫困县</v>
          </cell>
        </row>
        <row r="66">
          <cell r="G66">
            <v>6785</v>
          </cell>
          <cell r="H66">
            <v>4071</v>
          </cell>
          <cell r="I66">
            <v>4071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551</v>
          </cell>
          <cell r="O66">
            <v>19</v>
          </cell>
          <cell r="P66">
            <v>0</v>
          </cell>
        </row>
        <row r="66">
          <cell r="U66">
            <v>315</v>
          </cell>
          <cell r="V66">
            <v>314.017862189186</v>
          </cell>
          <cell r="W66">
            <v>11997.51</v>
          </cell>
          <cell r="X66">
            <v>0.590772661698687</v>
          </cell>
          <cell r="Y66">
            <v>0.433390824622157</v>
          </cell>
          <cell r="Z66">
            <v>0.0866781649244314</v>
          </cell>
          <cell r="AA66">
            <v>31.5839616300826</v>
          </cell>
          <cell r="AB66">
            <v>79</v>
          </cell>
          <cell r="AC66">
            <v>5.55021567620885</v>
          </cell>
        </row>
        <row r="66">
          <cell r="AF66">
            <v>1</v>
          </cell>
          <cell r="AG66">
            <v>0.5</v>
          </cell>
          <cell r="AH66">
            <v>5.70902920840976</v>
          </cell>
          <cell r="AI66">
            <v>0.519893899204244</v>
          </cell>
          <cell r="AJ66">
            <v>0.259946949602122</v>
          </cell>
          <cell r="AK66">
            <v>120.13373121592</v>
          </cell>
        </row>
        <row r="66">
          <cell r="AN66">
            <v>1</v>
          </cell>
          <cell r="AO66">
            <v>670</v>
          </cell>
        </row>
        <row r="66">
          <cell r="AQ66">
            <v>84.74</v>
          </cell>
          <cell r="AR66" t="str">
            <v>B</v>
          </cell>
          <cell r="AS66">
            <v>300</v>
          </cell>
          <cell r="AT66" t="str">
            <v>好</v>
          </cell>
          <cell r="AU66">
            <v>300</v>
          </cell>
          <cell r="AV66">
            <v>0.138482115603914</v>
          </cell>
          <cell r="AW66">
            <v>3.53795974618808</v>
          </cell>
          <cell r="AX66">
            <v>17.2027617962106</v>
          </cell>
        </row>
        <row r="66">
          <cell r="AZ66">
            <v>1750.532759666</v>
          </cell>
        </row>
        <row r="67">
          <cell r="B67" t="str">
            <v>澄江市</v>
          </cell>
          <cell r="C67" t="str">
            <v>非贫困县</v>
          </cell>
        </row>
        <row r="67">
          <cell r="G67">
            <v>6899</v>
          </cell>
          <cell r="H67">
            <v>4139.4</v>
          </cell>
          <cell r="I67">
            <v>4139.4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646</v>
          </cell>
          <cell r="O67">
            <v>272</v>
          </cell>
          <cell r="P67">
            <v>0</v>
          </cell>
        </row>
        <row r="67">
          <cell r="U67">
            <v>312</v>
          </cell>
          <cell r="V67">
            <v>336.673665181806</v>
          </cell>
          <cell r="W67">
            <v>12334.95</v>
          </cell>
          <cell r="X67">
            <v>0.536320683167071</v>
          </cell>
          <cell r="Y67">
            <v>0.404653955449555</v>
          </cell>
          <cell r="Z67">
            <v>0.080930791089911</v>
          </cell>
          <cell r="AA67">
            <v>29.4897221544143</v>
          </cell>
          <cell r="AB67">
            <v>135</v>
          </cell>
          <cell r="AC67">
            <v>9.48454577579994</v>
          </cell>
        </row>
        <row r="67">
          <cell r="AF67">
            <v>2</v>
          </cell>
          <cell r="AG67">
            <v>1</v>
          </cell>
          <cell r="AH67">
            <v>11.4180584168195</v>
          </cell>
          <cell r="AI67">
            <v>0.0108695652173913</v>
          </cell>
          <cell r="AJ67">
            <v>0.00543478260869565</v>
          </cell>
          <cell r="AK67">
            <v>2.51166906989806</v>
          </cell>
        </row>
        <row r="67">
          <cell r="AN67">
            <v>1</v>
          </cell>
          <cell r="AO67">
            <v>670</v>
          </cell>
        </row>
        <row r="67">
          <cell r="AQ67">
            <v>84.2</v>
          </cell>
          <cell r="AR67" t="str">
            <v>B</v>
          </cell>
          <cell r="AS67">
            <v>300</v>
          </cell>
          <cell r="AT67" t="str">
            <v>较好</v>
          </cell>
        </row>
        <row r="67">
          <cell r="AV67">
            <v>13.6434834822444</v>
          </cell>
          <cell r="AW67">
            <v>348.565554096708</v>
          </cell>
          <cell r="AX67">
            <v>24.6315934354603</v>
          </cell>
        </row>
        <row r="67">
          <cell r="AZ67">
            <v>1708.14321469545</v>
          </cell>
        </row>
        <row r="68">
          <cell r="B68" t="str">
            <v>华宁县</v>
          </cell>
          <cell r="C68" t="str">
            <v>非贫困县</v>
          </cell>
        </row>
        <row r="68">
          <cell r="G68">
            <v>9464</v>
          </cell>
          <cell r="H68">
            <v>5678.4</v>
          </cell>
          <cell r="I68">
            <v>5678.4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956</v>
          </cell>
          <cell r="O68">
            <v>102</v>
          </cell>
          <cell r="P68">
            <v>0</v>
          </cell>
        </row>
        <row r="68">
          <cell r="U68">
            <v>280</v>
          </cell>
          <cell r="V68">
            <v>442.604834199342</v>
          </cell>
          <cell r="W68">
            <v>12056.07</v>
          </cell>
          <cell r="X68">
            <v>0.581322958454225</v>
          </cell>
          <cell r="Y68">
            <v>0.605738522709302</v>
          </cell>
          <cell r="Z68">
            <v>0.12114770454186</v>
          </cell>
          <cell r="AA68">
            <v>44.1440408337971</v>
          </cell>
          <cell r="AB68">
            <v>3636.1</v>
          </cell>
          <cell r="AC68">
            <v>255.457458484342</v>
          </cell>
        </row>
        <row r="68">
          <cell r="AF68">
            <v>8</v>
          </cell>
          <cell r="AG68">
            <v>4</v>
          </cell>
          <cell r="AH68">
            <v>45.6722336672781</v>
          </cell>
          <cell r="AI68">
            <v>0.781143344709898</v>
          </cell>
          <cell r="AJ68">
            <v>0.390571672354949</v>
          </cell>
          <cell r="AK68">
            <v>180.50156918194</v>
          </cell>
        </row>
        <row r="68">
          <cell r="AN68">
            <v>1</v>
          </cell>
          <cell r="AO68">
            <v>670</v>
          </cell>
        </row>
        <row r="68">
          <cell r="AQ68">
            <v>86.04</v>
          </cell>
          <cell r="AR68" t="str">
            <v>B</v>
          </cell>
          <cell r="AS68">
            <v>300</v>
          </cell>
          <cell r="AT68" t="str">
            <v>好</v>
          </cell>
          <cell r="AU68">
            <v>300</v>
          </cell>
          <cell r="AV68">
            <v>13.6924532375482</v>
          </cell>
          <cell r="AW68">
            <v>349.816640002567</v>
          </cell>
          <cell r="AX68">
            <v>13.1081958552776</v>
          </cell>
        </row>
        <row r="68">
          <cell r="AZ68">
            <v>2588.19677636927</v>
          </cell>
        </row>
        <row r="69">
          <cell r="B69" t="str">
            <v>易门县</v>
          </cell>
          <cell r="C69" t="str">
            <v>非贫困县</v>
          </cell>
        </row>
        <row r="69">
          <cell r="G69">
            <v>11773</v>
          </cell>
          <cell r="H69">
            <v>7063.8</v>
          </cell>
          <cell r="I69">
            <v>7063.8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1081</v>
          </cell>
          <cell r="O69">
            <v>1238</v>
          </cell>
          <cell r="P69">
            <v>0</v>
          </cell>
        </row>
        <row r="69">
          <cell r="U69">
            <v>521</v>
          </cell>
          <cell r="V69">
            <v>567.002453598515</v>
          </cell>
          <cell r="W69">
            <v>14172.93</v>
          </cell>
          <cell r="X69">
            <v>0.239729741069095</v>
          </cell>
          <cell r="Y69">
            <v>0.308148609170214</v>
          </cell>
          <cell r="Z69">
            <v>0.0616297218340428</v>
          </cell>
          <cell r="AA69">
            <v>22.4567602622425</v>
          </cell>
          <cell r="AB69">
            <v>215</v>
          </cell>
          <cell r="AC69">
            <v>15.1050173466443</v>
          </cell>
        </row>
        <row r="69">
          <cell r="AF69">
            <v>19</v>
          </cell>
          <cell r="AG69">
            <v>9.5</v>
          </cell>
          <cell r="AH69">
            <v>108.471554959786</v>
          </cell>
          <cell r="AI69">
            <v>0.814678899082569</v>
          </cell>
          <cell r="AJ69">
            <v>0.407339449541284</v>
          </cell>
          <cell r="AK69">
            <v>188.250748930634</v>
          </cell>
        </row>
        <row r="69">
          <cell r="AN69">
            <v>1</v>
          </cell>
          <cell r="AO69">
            <v>670</v>
          </cell>
        </row>
        <row r="69">
          <cell r="AQ69">
            <v>80.24</v>
          </cell>
          <cell r="AR69" t="str">
            <v>B</v>
          </cell>
          <cell r="AS69">
            <v>300</v>
          </cell>
          <cell r="AT69" t="str">
            <v>较好</v>
          </cell>
        </row>
        <row r="69">
          <cell r="AV69">
            <v>13.3201269808388</v>
          </cell>
          <cell r="AW69">
            <v>340.304398635209</v>
          </cell>
          <cell r="AX69">
            <v>1329.18394419012</v>
          </cell>
        </row>
        <row r="69">
          <cell r="AZ69">
            <v>2211.59093373303</v>
          </cell>
        </row>
        <row r="70">
          <cell r="B70" t="str">
            <v>峨山县</v>
          </cell>
          <cell r="C70" t="str">
            <v>非贫困县</v>
          </cell>
        </row>
        <row r="70">
          <cell r="G70">
            <v>10779</v>
          </cell>
          <cell r="H70">
            <v>6467.4</v>
          </cell>
          <cell r="I70">
            <v>6467.4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1745</v>
          </cell>
          <cell r="O70">
            <v>308</v>
          </cell>
          <cell r="P70">
            <v>0</v>
          </cell>
        </row>
        <row r="70">
          <cell r="U70">
            <v>443</v>
          </cell>
          <cell r="V70">
            <v>681.450190953975</v>
          </cell>
          <cell r="W70">
            <v>13821.81</v>
          </cell>
          <cell r="X70">
            <v>0.296389232243885</v>
          </cell>
          <cell r="Y70">
            <v>0.371197874462242</v>
          </cell>
          <cell r="Z70">
            <v>0.0742395748924484</v>
          </cell>
          <cell r="AA70">
            <v>27.0515635267658</v>
          </cell>
          <cell r="AB70">
            <v>893</v>
          </cell>
          <cell r="AC70">
            <v>62.7385139095507</v>
          </cell>
        </row>
        <row r="70">
          <cell r="AF70">
            <v>5</v>
          </cell>
          <cell r="AG70">
            <v>2.5</v>
          </cell>
          <cell r="AH70">
            <v>28.5451460420488</v>
          </cell>
          <cell r="AI70">
            <v>0.124774774774775</v>
          </cell>
          <cell r="AJ70">
            <v>0.0623873873873875</v>
          </cell>
          <cell r="AK70">
            <v>28.8321507104875</v>
          </cell>
        </row>
        <row r="70">
          <cell r="AN70">
            <v>1</v>
          </cell>
          <cell r="AO70">
            <v>670</v>
          </cell>
        </row>
        <row r="70">
          <cell r="AQ70">
            <v>87.42</v>
          </cell>
          <cell r="AR70" t="str">
            <v>B</v>
          </cell>
          <cell r="AS70">
            <v>300</v>
          </cell>
          <cell r="AT70" t="str">
            <v>较好</v>
          </cell>
        </row>
        <row r="70">
          <cell r="AV70">
            <v>13.2560007345511</v>
          </cell>
          <cell r="AW70">
            <v>338.666092655764</v>
          </cell>
          <cell r="AX70">
            <v>13.2170899432091</v>
          </cell>
        </row>
        <row r="70">
          <cell r="AZ70">
            <v>2137.28365779859</v>
          </cell>
        </row>
        <row r="71">
          <cell r="B71" t="str">
            <v>新平县</v>
          </cell>
          <cell r="C71" t="str">
            <v>非贫困县</v>
          </cell>
        </row>
        <row r="71">
          <cell r="G71">
            <v>10233</v>
          </cell>
          <cell r="H71">
            <v>6139.8</v>
          </cell>
          <cell r="I71">
            <v>6139.8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1932</v>
          </cell>
          <cell r="O71">
            <v>1042</v>
          </cell>
          <cell r="P71">
            <v>0</v>
          </cell>
        </row>
        <row r="71">
          <cell r="U71">
            <v>287</v>
          </cell>
          <cell r="V71">
            <v>677.473059479811</v>
          </cell>
          <cell r="W71">
            <v>12832.05</v>
          </cell>
          <cell r="X71">
            <v>0.456104708392098</v>
          </cell>
          <cell r="Y71">
            <v>0.554851377758988</v>
          </cell>
          <cell r="Z71">
            <v>0.110970275551798</v>
          </cell>
          <cell r="AA71">
            <v>40.4355690751338</v>
          </cell>
          <cell r="AB71">
            <v>1668.7</v>
          </cell>
          <cell r="AC71">
            <v>117.236011378351</v>
          </cell>
        </row>
        <row r="71">
          <cell r="AF71">
            <v>25</v>
          </cell>
          <cell r="AG71">
            <v>12.5</v>
          </cell>
          <cell r="AH71">
            <v>142.725730210244</v>
          </cell>
          <cell r="AI71">
            <v>0.918070444104135</v>
          </cell>
          <cell r="AJ71">
            <v>0.459035222052067</v>
          </cell>
          <cell r="AK71">
            <v>212.141800736841</v>
          </cell>
          <cell r="AL71" t="str">
            <v>√</v>
          </cell>
          <cell r="AM71">
            <v>100</v>
          </cell>
          <cell r="AN71">
            <v>1</v>
          </cell>
          <cell r="AO71">
            <v>670</v>
          </cell>
        </row>
        <row r="71">
          <cell r="AQ71">
            <v>81.87</v>
          </cell>
          <cell r="AR71" t="str">
            <v>B</v>
          </cell>
          <cell r="AS71">
            <v>300</v>
          </cell>
          <cell r="AT71" t="str">
            <v>较好</v>
          </cell>
        </row>
        <row r="71">
          <cell r="AV71">
            <v>13.8016491894833</v>
          </cell>
          <cell r="AW71">
            <v>352.606392893821</v>
          </cell>
          <cell r="AX71">
            <v>29.475915206558</v>
          </cell>
        </row>
        <row r="71">
          <cell r="AZ71">
            <v>2612.6185637742</v>
          </cell>
        </row>
        <row r="72">
          <cell r="B72" t="str">
            <v>元江县</v>
          </cell>
          <cell r="C72" t="str">
            <v>非贫困县</v>
          </cell>
        </row>
        <row r="72">
          <cell r="G72">
            <v>22425</v>
          </cell>
          <cell r="H72">
            <v>13455</v>
          </cell>
          <cell r="I72">
            <v>13455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3220</v>
          </cell>
          <cell r="O72">
            <v>1834</v>
          </cell>
          <cell r="P72">
            <v>0</v>
          </cell>
        </row>
        <row r="72">
          <cell r="U72">
            <v>424</v>
          </cell>
          <cell r="V72">
            <v>1207.49702840318</v>
          </cell>
          <cell r="W72">
            <v>12554.5</v>
          </cell>
          <cell r="X72">
            <v>0.500892364394499</v>
          </cell>
          <cell r="Y72">
            <v>1.28453846848969</v>
          </cell>
          <cell r="Z72">
            <v>0.256907693697939</v>
          </cell>
          <cell r="AA72">
            <v>93.6125349135264</v>
          </cell>
          <cell r="AB72">
            <v>260.88</v>
          </cell>
          <cell r="AC72">
            <v>18.3283577925236</v>
          </cell>
        </row>
        <row r="72">
          <cell r="AF72">
            <v>3</v>
          </cell>
          <cell r="AG72">
            <v>1.5</v>
          </cell>
          <cell r="AH72">
            <v>17.1270876252293</v>
          </cell>
          <cell r="AI72">
            <v>0.4501679731243</v>
          </cell>
          <cell r="AJ72">
            <v>0.22508398656215</v>
          </cell>
          <cell r="AK72">
            <v>104.02191364066</v>
          </cell>
          <cell r="AL72" t="str">
            <v>√</v>
          </cell>
          <cell r="AM72">
            <v>100</v>
          </cell>
          <cell r="AN72">
            <v>1</v>
          </cell>
          <cell r="AO72">
            <v>670</v>
          </cell>
        </row>
        <row r="72">
          <cell r="AQ72">
            <v>79.08</v>
          </cell>
          <cell r="AR72" t="str">
            <v>C</v>
          </cell>
        </row>
        <row r="72">
          <cell r="AT72" t="str">
            <v>较好</v>
          </cell>
        </row>
        <row r="72">
          <cell r="AV72">
            <v>5.24085362729834</v>
          </cell>
          <cell r="AW72">
            <v>133.894034534242</v>
          </cell>
          <cell r="AX72">
            <v>1616.14565390892</v>
          </cell>
        </row>
        <row r="72">
          <cell r="AZ72">
            <v>2344.48095690936</v>
          </cell>
        </row>
        <row r="73">
          <cell r="B73" t="str">
            <v>红河州合计</v>
          </cell>
          <cell r="C73">
            <v>1</v>
          </cell>
        </row>
        <row r="73">
          <cell r="G73">
            <v>819007</v>
          </cell>
          <cell r="H73">
            <v>673466.6</v>
          </cell>
          <cell r="I73">
            <v>118389.6</v>
          </cell>
          <cell r="J73">
            <v>23216.2</v>
          </cell>
          <cell r="K73">
            <v>38713.6</v>
          </cell>
          <cell r="L73">
            <v>422872.2</v>
          </cell>
          <cell r="M73">
            <v>70275</v>
          </cell>
          <cell r="N73">
            <v>77031</v>
          </cell>
          <cell r="O73">
            <v>75806</v>
          </cell>
          <cell r="P73">
            <v>5923.2</v>
          </cell>
          <cell r="Q73">
            <v>9872</v>
          </cell>
          <cell r="R73">
            <v>0</v>
          </cell>
          <cell r="S73">
            <v>0</v>
          </cell>
          <cell r="T73">
            <v>0</v>
          </cell>
          <cell r="U73">
            <v>11924</v>
          </cell>
          <cell r="V73">
            <v>40567.4077433707</v>
          </cell>
        </row>
        <row r="73">
          <cell r="X73">
            <v>9.06531849179122</v>
          </cell>
          <cell r="Y73">
            <v>63.9216920408519</v>
          </cell>
          <cell r="Z73">
            <v>49.2534478880655</v>
          </cell>
          <cell r="AA73">
            <v>17947.0690179259</v>
          </cell>
          <cell r="AB73">
            <v>69842.21</v>
          </cell>
          <cell r="AC73">
            <v>4906.82694687431</v>
          </cell>
          <cell r="AD73">
            <v>1</v>
          </cell>
          <cell r="AE73">
            <v>0</v>
          </cell>
          <cell r="AF73">
            <v>415</v>
          </cell>
          <cell r="AG73">
            <v>300</v>
          </cell>
          <cell r="AH73">
            <v>3425.41752504586</v>
          </cell>
          <cell r="AI73">
            <v>12.740524025349</v>
          </cell>
          <cell r="AJ73">
            <v>9.793555932605</v>
          </cell>
          <cell r="AK73">
            <v>4526.06355972427</v>
          </cell>
          <cell r="AL73">
            <v>0</v>
          </cell>
          <cell r="AM73">
            <v>100</v>
          </cell>
          <cell r="AN73">
            <v>18</v>
          </cell>
          <cell r="AO73">
            <v>12065</v>
          </cell>
          <cell r="AP73">
            <v>33484.3690918729</v>
          </cell>
          <cell r="AQ73">
            <v>1080.73</v>
          </cell>
          <cell r="AR73">
            <v>0</v>
          </cell>
          <cell r="AS73">
            <v>4200</v>
          </cell>
        </row>
        <row r="73">
          <cell r="AU73">
            <v>3800</v>
          </cell>
          <cell r="AV73">
            <v>121.91694121307</v>
          </cell>
          <cell r="AW73">
            <v>3114.75043913923</v>
          </cell>
          <cell r="AX73">
            <v>10765.294361501</v>
          </cell>
          <cell r="AY73">
            <v>0</v>
          </cell>
          <cell r="AZ73">
            <v>128136.904323953</v>
          </cell>
        </row>
        <row r="74">
          <cell r="B74" t="str">
            <v>红河州本级</v>
          </cell>
          <cell r="C74">
            <v>2</v>
          </cell>
        </row>
        <row r="74"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4">
          <cell r="P74">
            <v>0</v>
          </cell>
        </row>
        <row r="74">
          <cell r="V74">
            <v>0</v>
          </cell>
        </row>
        <row r="74">
          <cell r="AG74">
            <v>0</v>
          </cell>
          <cell r="AH74">
            <v>0</v>
          </cell>
        </row>
        <row r="74">
          <cell r="AJ74">
            <v>0</v>
          </cell>
          <cell r="AK74">
            <v>0</v>
          </cell>
        </row>
        <row r="74">
          <cell r="AW74">
            <v>0</v>
          </cell>
        </row>
        <row r="74">
          <cell r="AZ74">
            <v>0</v>
          </cell>
        </row>
        <row r="75">
          <cell r="B75" t="str">
            <v>县级小计</v>
          </cell>
          <cell r="C75">
            <v>3</v>
          </cell>
        </row>
        <row r="75">
          <cell r="G75">
            <v>819007</v>
          </cell>
          <cell r="H75">
            <v>673466.6</v>
          </cell>
          <cell r="I75">
            <v>118389.6</v>
          </cell>
          <cell r="J75">
            <v>23216.2</v>
          </cell>
          <cell r="K75">
            <v>38713.6</v>
          </cell>
          <cell r="L75">
            <v>422872.2</v>
          </cell>
          <cell r="M75">
            <v>70275</v>
          </cell>
          <cell r="N75">
            <v>77031</v>
          </cell>
          <cell r="O75">
            <v>75806</v>
          </cell>
          <cell r="P75">
            <v>5923.2</v>
          </cell>
          <cell r="Q75">
            <v>9872</v>
          </cell>
          <cell r="R75">
            <v>0</v>
          </cell>
          <cell r="S75">
            <v>0</v>
          </cell>
          <cell r="T75">
            <v>0</v>
          </cell>
          <cell r="U75">
            <v>11924</v>
          </cell>
          <cell r="V75">
            <v>40567.4077433707</v>
          </cell>
        </row>
        <row r="75">
          <cell r="X75">
            <v>9.06531849179122</v>
          </cell>
          <cell r="Y75">
            <v>63.9216920408519</v>
          </cell>
          <cell r="Z75">
            <v>49.2534478880655</v>
          </cell>
          <cell r="AA75">
            <v>17947.0690179259</v>
          </cell>
          <cell r="AB75">
            <v>69842.21</v>
          </cell>
          <cell r="AC75">
            <v>4906.82694687431</v>
          </cell>
          <cell r="AD75">
            <v>1</v>
          </cell>
          <cell r="AE75">
            <v>0</v>
          </cell>
          <cell r="AF75">
            <v>415</v>
          </cell>
          <cell r="AG75">
            <v>300</v>
          </cell>
          <cell r="AH75">
            <v>3425.41752504586</v>
          </cell>
          <cell r="AI75">
            <v>12.740524025349</v>
          </cell>
          <cell r="AJ75">
            <v>9.793555932605</v>
          </cell>
          <cell r="AK75">
            <v>4526.06355972427</v>
          </cell>
          <cell r="AL75">
            <v>0</v>
          </cell>
          <cell r="AM75">
            <v>100</v>
          </cell>
          <cell r="AN75">
            <v>18</v>
          </cell>
          <cell r="AO75">
            <v>12065</v>
          </cell>
          <cell r="AP75">
            <v>33484.3690918729</v>
          </cell>
          <cell r="AQ75">
            <v>1080.73</v>
          </cell>
          <cell r="AR75">
            <v>0</v>
          </cell>
          <cell r="AS75">
            <v>4200</v>
          </cell>
        </row>
        <row r="75">
          <cell r="AU75">
            <v>3800</v>
          </cell>
          <cell r="AV75">
            <v>121.91694121307</v>
          </cell>
          <cell r="AW75">
            <v>3114.75043913923</v>
          </cell>
          <cell r="AX75">
            <v>10765.294361501</v>
          </cell>
          <cell r="AY75">
            <v>0</v>
          </cell>
          <cell r="AZ75">
            <v>128136.904323953</v>
          </cell>
        </row>
        <row r="76">
          <cell r="B76" t="str">
            <v>个旧市</v>
          </cell>
          <cell r="C76" t="str">
            <v>非贫困县</v>
          </cell>
        </row>
        <row r="76">
          <cell r="G76">
            <v>11957</v>
          </cell>
          <cell r="H76">
            <v>7174.2</v>
          </cell>
          <cell r="I76">
            <v>7174.2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1492</v>
          </cell>
          <cell r="O76">
            <v>2096</v>
          </cell>
          <cell r="P76">
            <v>611.4</v>
          </cell>
          <cell r="Q76">
            <v>1019</v>
          </cell>
        </row>
        <row r="76">
          <cell r="U76">
            <v>412</v>
          </cell>
          <cell r="V76">
            <v>771.841562808563</v>
          </cell>
          <cell r="W76">
            <v>10335.94</v>
          </cell>
          <cell r="X76">
            <v>0.858896695508486</v>
          </cell>
          <cell r="Y76">
            <v>1.15513016578936</v>
          </cell>
          <cell r="Z76">
            <v>0.231026033157873</v>
          </cell>
          <cell r="AA76">
            <v>84.1817241189861</v>
          </cell>
          <cell r="AB76">
            <v>1648.5</v>
          </cell>
          <cell r="AC76">
            <v>115.816842306713</v>
          </cell>
        </row>
        <row r="76">
          <cell r="AF76">
            <v>5</v>
          </cell>
          <cell r="AG76">
            <v>2.5</v>
          </cell>
          <cell r="AH76">
            <v>28.5451460420488</v>
          </cell>
          <cell r="AI76">
            <v>1</v>
          </cell>
          <cell r="AJ76">
            <v>0.5</v>
          </cell>
          <cell r="AK76">
            <v>231.073554430621</v>
          </cell>
        </row>
        <row r="76">
          <cell r="AN76">
            <v>1</v>
          </cell>
          <cell r="AO76">
            <v>670</v>
          </cell>
        </row>
        <row r="76">
          <cell r="AQ76">
            <v>84</v>
          </cell>
          <cell r="AR76" t="str">
            <v>B</v>
          </cell>
          <cell r="AS76">
            <v>300</v>
          </cell>
          <cell r="AT76" t="str">
            <v>较好</v>
          </cell>
        </row>
        <row r="76">
          <cell r="AV76">
            <v>7.24973167384405</v>
          </cell>
          <cell r="AW76">
            <v>185.217121509661</v>
          </cell>
          <cell r="AX76">
            <v>23.0352092953193</v>
          </cell>
        </row>
        <row r="76">
          <cell r="AZ76">
            <v>2386.67595121659</v>
          </cell>
        </row>
        <row r="77">
          <cell r="B77" t="str">
            <v>开远市</v>
          </cell>
          <cell r="C77" t="str">
            <v>非贫困县</v>
          </cell>
        </row>
        <row r="77">
          <cell r="G77">
            <v>22408</v>
          </cell>
          <cell r="H77">
            <v>13444.8</v>
          </cell>
          <cell r="I77">
            <v>13444.8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1405</v>
          </cell>
          <cell r="O77">
            <v>1046</v>
          </cell>
          <cell r="P77">
            <v>0</v>
          </cell>
        </row>
        <row r="77">
          <cell r="U77">
            <v>663</v>
          </cell>
          <cell r="V77">
            <v>854.316188999042</v>
          </cell>
          <cell r="W77">
            <v>11774.28</v>
          </cell>
          <cell r="X77">
            <v>0.626794814281703</v>
          </cell>
          <cell r="Y77">
            <v>1.49258649124902</v>
          </cell>
          <cell r="Z77">
            <v>0.298517298249804</v>
          </cell>
          <cell r="AA77">
            <v>108.774325137798</v>
          </cell>
          <cell r="AB77">
            <v>918.38</v>
          </cell>
          <cell r="AC77">
            <v>64.5216085154011</v>
          </cell>
        </row>
        <row r="77">
          <cell r="AF77">
            <v>19</v>
          </cell>
          <cell r="AG77">
            <v>9.5</v>
          </cell>
          <cell r="AH77">
            <v>108.471554959786</v>
          </cell>
          <cell r="AI77">
            <v>0.99013848090642</v>
          </cell>
          <cell r="AJ77">
            <v>0.49506924045321</v>
          </cell>
          <cell r="AK77">
            <v>228.794818161582</v>
          </cell>
          <cell r="AL77" t="str">
            <v>√</v>
          </cell>
          <cell r="AM77">
            <v>100</v>
          </cell>
          <cell r="AN77">
            <v>1</v>
          </cell>
          <cell r="AO77">
            <v>670</v>
          </cell>
        </row>
        <row r="77">
          <cell r="AQ77">
            <v>83.55</v>
          </cell>
          <cell r="AR77" t="str">
            <v>B</v>
          </cell>
          <cell r="AS77">
            <v>300</v>
          </cell>
          <cell r="AT77" t="str">
            <v>较好</v>
          </cell>
        </row>
        <row r="77">
          <cell r="AV77">
            <v>14.4135893167577</v>
          </cell>
          <cell r="AW77">
            <v>368.240321707896</v>
          </cell>
          <cell r="AX77">
            <v>3.67835437473935</v>
          </cell>
        </row>
        <row r="77">
          <cell r="AZ77">
            <v>2803.1188174815</v>
          </cell>
        </row>
        <row r="78">
          <cell r="B78" t="str">
            <v>蒙自市</v>
          </cell>
          <cell r="C78" t="str">
            <v>非贫困县</v>
          </cell>
        </row>
        <row r="78">
          <cell r="G78">
            <v>58704</v>
          </cell>
          <cell r="H78">
            <v>35222.4</v>
          </cell>
          <cell r="I78">
            <v>35222.4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3357</v>
          </cell>
          <cell r="O78">
            <v>2836</v>
          </cell>
          <cell r="P78">
            <v>0</v>
          </cell>
        </row>
        <row r="78">
          <cell r="U78">
            <v>734</v>
          </cell>
          <cell r="V78">
            <v>1927.96900722189</v>
          </cell>
          <cell r="W78">
            <v>11660.55</v>
          </cell>
          <cell r="X78">
            <v>0.645147183646333</v>
          </cell>
          <cell r="Y78">
            <v>4.00384793642751</v>
          </cell>
          <cell r="Z78">
            <v>0.800769587285502</v>
          </cell>
          <cell r="AA78">
            <v>291.786010253127</v>
          </cell>
          <cell r="AB78">
            <v>1617</v>
          </cell>
          <cell r="AC78">
            <v>113.603781625693</v>
          </cell>
        </row>
        <row r="78">
          <cell r="AF78">
            <v>44</v>
          </cell>
          <cell r="AG78">
            <v>22</v>
          </cell>
          <cell r="AH78">
            <v>251.19728517003</v>
          </cell>
          <cell r="AI78">
            <v>1</v>
          </cell>
          <cell r="AJ78">
            <v>0.5</v>
          </cell>
          <cell r="AK78">
            <v>231.073554430621</v>
          </cell>
        </row>
        <row r="78">
          <cell r="AN78">
            <v>1</v>
          </cell>
          <cell r="AO78">
            <v>670</v>
          </cell>
        </row>
        <row r="78">
          <cell r="AQ78">
            <v>86.19</v>
          </cell>
          <cell r="AR78" t="str">
            <v>B</v>
          </cell>
          <cell r="AS78">
            <v>300</v>
          </cell>
          <cell r="AT78" t="str">
            <v>好</v>
          </cell>
          <cell r="AU78">
            <v>300</v>
          </cell>
          <cell r="AV78">
            <v>14.9072115036474</v>
          </cell>
          <cell r="AW78">
            <v>380.851447840863</v>
          </cell>
          <cell r="AX78">
            <v>2496.25655103569</v>
          </cell>
        </row>
        <row r="78">
          <cell r="AZ78">
            <v>4466.48108654223</v>
          </cell>
        </row>
        <row r="79">
          <cell r="B79" t="str">
            <v>建水县</v>
          </cell>
          <cell r="C79" t="str">
            <v>非贫困县</v>
          </cell>
        </row>
        <row r="79">
          <cell r="G79">
            <v>48521</v>
          </cell>
          <cell r="H79">
            <v>29112.6</v>
          </cell>
          <cell r="I79">
            <v>29112.6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3812</v>
          </cell>
          <cell r="O79">
            <v>1464</v>
          </cell>
          <cell r="P79">
            <v>0</v>
          </cell>
        </row>
        <row r="79">
          <cell r="U79">
            <v>1220</v>
          </cell>
          <cell r="V79">
            <v>1972.52339302626</v>
          </cell>
          <cell r="W79">
            <v>11061.8</v>
          </cell>
          <cell r="X79">
            <v>0.741766203755999</v>
          </cell>
          <cell r="Y79">
            <v>3.88188507411627</v>
          </cell>
          <cell r="Z79">
            <v>0.776377014823254</v>
          </cell>
          <cell r="AA79">
            <v>282.897796325452</v>
          </cell>
          <cell r="AB79">
            <v>2514.3</v>
          </cell>
          <cell r="AC79">
            <v>176.644395882176</v>
          </cell>
        </row>
        <row r="79">
          <cell r="AF79">
            <v>92</v>
          </cell>
          <cell r="AG79">
            <v>46</v>
          </cell>
          <cell r="AH79">
            <v>525.230687173698</v>
          </cell>
          <cell r="AI79">
            <v>1</v>
          </cell>
          <cell r="AJ79">
            <v>0.5</v>
          </cell>
          <cell r="AK79">
            <v>231.073554430621</v>
          </cell>
        </row>
        <row r="79">
          <cell r="AN79">
            <v>1</v>
          </cell>
          <cell r="AO79">
            <v>670</v>
          </cell>
        </row>
        <row r="79">
          <cell r="AQ79">
            <v>84.8</v>
          </cell>
          <cell r="AR79" t="str">
            <v>B</v>
          </cell>
          <cell r="AS79">
            <v>300</v>
          </cell>
          <cell r="AT79" t="str">
            <v>好</v>
          </cell>
          <cell r="AU79">
            <v>300</v>
          </cell>
          <cell r="AV79">
            <v>5.29004158031299</v>
          </cell>
          <cell r="AW79">
            <v>135.150694984613</v>
          </cell>
          <cell r="AX79">
            <v>0</v>
          </cell>
        </row>
        <row r="79">
          <cell r="AZ79">
            <v>4593.52052182282</v>
          </cell>
        </row>
        <row r="80">
          <cell r="B80" t="str">
            <v>石屏县</v>
          </cell>
          <cell r="C80" t="str">
            <v>贫困</v>
          </cell>
          <cell r="D80">
            <v>2017</v>
          </cell>
        </row>
        <row r="80">
          <cell r="G80">
            <v>33166</v>
          </cell>
          <cell r="H80">
            <v>23216.2</v>
          </cell>
          <cell r="I80">
            <v>0</v>
          </cell>
          <cell r="J80">
            <v>23216.2</v>
          </cell>
          <cell r="K80">
            <v>0</v>
          </cell>
          <cell r="L80">
            <v>0</v>
          </cell>
          <cell r="M80">
            <v>0</v>
          </cell>
          <cell r="N80">
            <v>2207</v>
          </cell>
          <cell r="O80">
            <v>2719</v>
          </cell>
          <cell r="P80">
            <v>0</v>
          </cell>
        </row>
        <row r="80">
          <cell r="U80">
            <v>825</v>
          </cell>
          <cell r="V80">
            <v>1350.16670682435</v>
          </cell>
          <cell r="W80">
            <v>12729.27</v>
          </cell>
          <cell r="X80">
            <v>0.47269009943489</v>
          </cell>
          <cell r="Y80">
            <v>1.67204668873104</v>
          </cell>
          <cell r="Z80">
            <v>0.836023344365518</v>
          </cell>
          <cell r="AA80">
            <v>304.631844171072</v>
          </cell>
          <cell r="AB80">
            <v>2510.4772</v>
          </cell>
          <cell r="AC80">
            <v>176.375821648163</v>
          </cell>
        </row>
        <row r="80">
          <cell r="AF80">
            <v>4</v>
          </cell>
          <cell r="AG80">
            <v>4</v>
          </cell>
          <cell r="AH80">
            <v>45.6722336672781</v>
          </cell>
          <cell r="AI80">
            <v>1</v>
          </cell>
          <cell r="AJ80">
            <v>1</v>
          </cell>
          <cell r="AK80">
            <v>462.147108861242</v>
          </cell>
        </row>
        <row r="80">
          <cell r="AN80">
            <v>1</v>
          </cell>
          <cell r="AO80">
            <v>670</v>
          </cell>
        </row>
        <row r="80">
          <cell r="AQ80">
            <v>83.09</v>
          </cell>
          <cell r="AR80" t="str">
            <v>B</v>
          </cell>
          <cell r="AS80">
            <v>600</v>
          </cell>
          <cell r="AT80" t="str">
            <v>好</v>
          </cell>
          <cell r="AU80">
            <v>800</v>
          </cell>
          <cell r="AV80">
            <v>5.60413439318139</v>
          </cell>
          <cell r="AW80">
            <v>143.175180483331</v>
          </cell>
          <cell r="AX80">
            <v>0</v>
          </cell>
        </row>
        <row r="80">
          <cell r="AZ80">
            <v>4552.16889565543</v>
          </cell>
        </row>
        <row r="81">
          <cell r="B81" t="str">
            <v>弥勒市</v>
          </cell>
          <cell r="C81" t="str">
            <v>非贫困县</v>
          </cell>
        </row>
        <row r="81">
          <cell r="G81">
            <v>42543</v>
          </cell>
          <cell r="H81">
            <v>25525.8</v>
          </cell>
          <cell r="I81">
            <v>25525.8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5469</v>
          </cell>
          <cell r="O81">
            <v>2092</v>
          </cell>
          <cell r="P81">
            <v>546.6</v>
          </cell>
          <cell r="Q81">
            <v>911</v>
          </cell>
        </row>
        <row r="81">
          <cell r="U81">
            <v>1055</v>
          </cell>
          <cell r="V81">
            <v>2326.21541975851</v>
          </cell>
          <cell r="W81">
            <v>11208.04</v>
          </cell>
          <cell r="X81">
            <v>0.718167764506166</v>
          </cell>
          <cell r="Y81">
            <v>3.448067070947</v>
          </cell>
          <cell r="Z81">
            <v>0.689613414189401</v>
          </cell>
          <cell r="AA81">
            <v>251.28270346214</v>
          </cell>
          <cell r="AB81">
            <v>3855.05</v>
          </cell>
          <cell r="AC81">
            <v>270.839986614797</v>
          </cell>
        </row>
        <row r="81">
          <cell r="AF81">
            <v>56</v>
          </cell>
          <cell r="AG81">
            <v>28</v>
          </cell>
          <cell r="AH81">
            <v>319.705635670947</v>
          </cell>
          <cell r="AI81">
            <v>0.903797704581506</v>
          </cell>
          <cell r="AJ81">
            <v>0.451898852290753</v>
          </cell>
          <cell r="AK81">
            <v>208.843748083885</v>
          </cell>
        </row>
        <row r="81">
          <cell r="AN81">
            <v>1</v>
          </cell>
          <cell r="AO81">
            <v>670</v>
          </cell>
        </row>
        <row r="81">
          <cell r="AQ81">
            <v>84.28</v>
          </cell>
          <cell r="AR81" t="str">
            <v>B</v>
          </cell>
          <cell r="AS81">
            <v>300</v>
          </cell>
          <cell r="AT81" t="str">
            <v>较好</v>
          </cell>
        </row>
        <row r="81">
          <cell r="AV81">
            <v>15.5705993022583</v>
          </cell>
          <cell r="AW81">
            <v>397.799768693432</v>
          </cell>
          <cell r="AX81">
            <v>0</v>
          </cell>
        </row>
        <row r="81">
          <cell r="AZ81">
            <v>4744.68726228371</v>
          </cell>
        </row>
        <row r="82">
          <cell r="B82" t="str">
            <v>泸西县</v>
          </cell>
          <cell r="C82" t="str">
            <v>贫困</v>
          </cell>
          <cell r="D82">
            <v>2018</v>
          </cell>
        </row>
        <row r="82">
          <cell r="G82">
            <v>48392</v>
          </cell>
          <cell r="H82">
            <v>38713.6</v>
          </cell>
          <cell r="I82">
            <v>0</v>
          </cell>
          <cell r="J82">
            <v>0</v>
          </cell>
          <cell r="K82">
            <v>38713.6</v>
          </cell>
          <cell r="L82">
            <v>0</v>
          </cell>
          <cell r="M82">
            <v>0</v>
          </cell>
          <cell r="N82">
            <v>5957</v>
          </cell>
          <cell r="O82">
            <v>2929</v>
          </cell>
          <cell r="P82">
            <v>0</v>
          </cell>
        </row>
        <row r="82">
          <cell r="U82">
            <v>0</v>
          </cell>
          <cell r="V82">
            <v>2439.74007291676</v>
          </cell>
          <cell r="W82">
            <v>11556.8</v>
          </cell>
          <cell r="X82">
            <v>0.6618891015359</v>
          </cell>
          <cell r="Y82">
            <v>3.59730107793746</v>
          </cell>
          <cell r="Z82">
            <v>1.79865053896873</v>
          </cell>
          <cell r="AA82">
            <v>655.395850364889</v>
          </cell>
          <cell r="AB82">
            <v>5715.8</v>
          </cell>
          <cell r="AC82">
            <v>401.568642557906</v>
          </cell>
        </row>
        <row r="82">
          <cell r="AF82">
            <v>43</v>
          </cell>
          <cell r="AG82">
            <v>43</v>
          </cell>
          <cell r="AH82">
            <v>490.97651192324</v>
          </cell>
          <cell r="AI82">
            <v>1</v>
          </cell>
          <cell r="AJ82">
            <v>1</v>
          </cell>
          <cell r="AK82">
            <v>462.147108861242</v>
          </cell>
        </row>
        <row r="82">
          <cell r="AN82">
            <v>1</v>
          </cell>
          <cell r="AO82">
            <v>670</v>
          </cell>
        </row>
        <row r="82">
          <cell r="AQ82">
            <v>83.55</v>
          </cell>
          <cell r="AR82" t="str">
            <v>B</v>
          </cell>
          <cell r="AS82">
            <v>600</v>
          </cell>
          <cell r="AT82" t="str">
            <v>好</v>
          </cell>
          <cell r="AU82">
            <v>800</v>
          </cell>
          <cell r="AV82">
            <v>5.32403158404458</v>
          </cell>
          <cell r="AW82">
            <v>136.019076179187</v>
          </cell>
          <cell r="AX82">
            <v>2074.34754416388</v>
          </cell>
        </row>
        <row r="82">
          <cell r="AZ82">
            <v>6655.84726280322</v>
          </cell>
        </row>
        <row r="83">
          <cell r="B83" t="str">
            <v>屏边县</v>
          </cell>
          <cell r="C83" t="str">
            <v>贫困</v>
          </cell>
          <cell r="D83">
            <v>2020</v>
          </cell>
          <cell r="E83" t="str">
            <v>省级</v>
          </cell>
        </row>
        <row r="83">
          <cell r="G83">
            <v>70275</v>
          </cell>
          <cell r="H83">
            <v>70275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70275</v>
          </cell>
          <cell r="N83">
            <v>3982</v>
          </cell>
          <cell r="O83">
            <v>10471</v>
          </cell>
          <cell r="P83">
            <v>2007.6</v>
          </cell>
          <cell r="Q83">
            <v>3346</v>
          </cell>
        </row>
        <row r="83">
          <cell r="U83">
            <v>52</v>
          </cell>
          <cell r="V83">
            <v>3342.66715556712</v>
          </cell>
          <cell r="W83">
            <v>11381.03</v>
          </cell>
          <cell r="X83">
            <v>0.690252734378782</v>
          </cell>
          <cell r="Y83">
            <v>5.12560972967652</v>
          </cell>
          <cell r="Z83">
            <v>5.12560972967652</v>
          </cell>
          <cell r="AA83">
            <v>1867.67983810017</v>
          </cell>
          <cell r="AB83">
            <v>3088.68</v>
          </cell>
          <cell r="AC83">
            <v>216.997976642946</v>
          </cell>
        </row>
        <row r="83">
          <cell r="AF83">
            <v>15</v>
          </cell>
          <cell r="AG83">
            <v>15</v>
          </cell>
          <cell r="AH83">
            <v>171.270876252293</v>
          </cell>
          <cell r="AI83">
            <v>1</v>
          </cell>
          <cell r="AJ83">
            <v>1</v>
          </cell>
          <cell r="AK83">
            <v>462.147108861242</v>
          </cell>
        </row>
        <row r="83">
          <cell r="AN83">
            <v>2</v>
          </cell>
          <cell r="AO83">
            <v>1341</v>
          </cell>
        </row>
        <row r="83">
          <cell r="AQ83">
            <v>89.44</v>
          </cell>
          <cell r="AR83" t="str">
            <v>B</v>
          </cell>
          <cell r="AS83">
            <v>600</v>
          </cell>
          <cell r="AT83" t="str">
            <v>较好</v>
          </cell>
        </row>
        <row r="83">
          <cell r="AV83">
            <v>14.1910347996127</v>
          </cell>
          <cell r="AW83">
            <v>362.554468920642</v>
          </cell>
          <cell r="AX83">
            <v>2101.76614691642</v>
          </cell>
        </row>
        <row r="83">
          <cell r="AZ83">
            <v>8364.31742434441</v>
          </cell>
        </row>
        <row r="84">
          <cell r="B84" t="str">
            <v>河口县</v>
          </cell>
          <cell r="C84" t="str">
            <v>非贫困县</v>
          </cell>
        </row>
        <row r="84">
          <cell r="F84" t="str">
            <v>是</v>
          </cell>
          <cell r="G84">
            <v>13183</v>
          </cell>
          <cell r="H84">
            <v>7909.8</v>
          </cell>
          <cell r="I84">
            <v>7909.8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1522</v>
          </cell>
          <cell r="O84">
            <v>3775</v>
          </cell>
          <cell r="P84">
            <v>0</v>
          </cell>
        </row>
        <row r="84">
          <cell r="U84">
            <v>24</v>
          </cell>
          <cell r="V84">
            <v>572.923948622582</v>
          </cell>
          <cell r="W84">
            <v>11189.58</v>
          </cell>
          <cell r="X84">
            <v>0.721146615631384</v>
          </cell>
          <cell r="Y84">
            <v>1.06044609828595</v>
          </cell>
          <cell r="Z84">
            <v>0.21208921965719</v>
          </cell>
          <cell r="AA84">
            <v>77.2814904612588</v>
          </cell>
          <cell r="AB84">
            <v>940.5</v>
          </cell>
          <cell r="AC84">
            <v>66.0756689047395</v>
          </cell>
        </row>
        <row r="84">
          <cell r="AF84">
            <v>14</v>
          </cell>
          <cell r="AG84">
            <v>7</v>
          </cell>
          <cell r="AH84">
            <v>79.9264089177367</v>
          </cell>
          <cell r="AI84">
            <v>1</v>
          </cell>
          <cell r="AJ84">
            <v>0.5</v>
          </cell>
          <cell r="AK84">
            <v>231.073554430621</v>
          </cell>
        </row>
        <row r="84">
          <cell r="AN84">
            <v>1</v>
          </cell>
          <cell r="AO84">
            <v>670</v>
          </cell>
        </row>
        <row r="84">
          <cell r="AQ84">
            <v>80.02</v>
          </cell>
          <cell r="AR84" t="str">
            <v>B</v>
          </cell>
          <cell r="AS84">
            <v>300</v>
          </cell>
          <cell r="AT84" t="str">
            <v>较好</v>
          </cell>
        </row>
        <row r="84">
          <cell r="AV84">
            <v>6.24714879059699</v>
          </cell>
          <cell r="AW84">
            <v>159.602998937395</v>
          </cell>
          <cell r="AX84">
            <v>37.7105720767314</v>
          </cell>
        </row>
        <row r="84">
          <cell r="AZ84">
            <v>2156.88407027433</v>
          </cell>
        </row>
        <row r="85">
          <cell r="B85" t="str">
            <v>金平县</v>
          </cell>
          <cell r="C85" t="str">
            <v>深度贫困</v>
          </cell>
          <cell r="D85">
            <v>2019</v>
          </cell>
          <cell r="E85" t="str">
            <v>国家</v>
          </cell>
          <cell r="F85" t="str">
            <v>是</v>
          </cell>
          <cell r="G85">
            <v>111848</v>
          </cell>
          <cell r="H85">
            <v>100663.2</v>
          </cell>
          <cell r="I85">
            <v>0</v>
          </cell>
          <cell r="J85">
            <v>0</v>
          </cell>
          <cell r="K85">
            <v>0</v>
          </cell>
          <cell r="L85">
            <v>100663.2</v>
          </cell>
          <cell r="M85">
            <v>0</v>
          </cell>
          <cell r="N85">
            <v>13742</v>
          </cell>
          <cell r="O85">
            <v>12127</v>
          </cell>
          <cell r="P85">
            <v>0</v>
          </cell>
        </row>
        <row r="85">
          <cell r="U85">
            <v>1600</v>
          </cell>
          <cell r="V85">
            <v>6327.9493598673</v>
          </cell>
          <cell r="W85">
            <v>11857.92</v>
          </cell>
          <cell r="X85">
            <v>0.613298004524756</v>
          </cell>
          <cell r="Y85">
            <v>7.70240963882641</v>
          </cell>
          <cell r="Z85">
            <v>7.70240963882641</v>
          </cell>
          <cell r="AA85">
            <v>2806.61929915065</v>
          </cell>
          <cell r="AB85">
            <v>7685.31</v>
          </cell>
          <cell r="AC85">
            <v>539.938329601578</v>
          </cell>
        </row>
        <row r="85">
          <cell r="AF85">
            <v>42</v>
          </cell>
          <cell r="AG85">
            <v>42</v>
          </cell>
          <cell r="AH85">
            <v>479.55845350642</v>
          </cell>
          <cell r="AI85">
            <v>0.957694515044683</v>
          </cell>
          <cell r="AJ85">
            <v>0.957694515044683</v>
          </cell>
          <cell r="AK85">
            <v>442.59575130017</v>
          </cell>
        </row>
        <row r="85">
          <cell r="AN85">
            <v>2</v>
          </cell>
          <cell r="AO85">
            <v>1341</v>
          </cell>
          <cell r="AP85">
            <v>7934.95310191245</v>
          </cell>
          <cell r="AQ85">
            <v>78.3</v>
          </cell>
          <cell r="AR85" t="str">
            <v>C</v>
          </cell>
        </row>
        <row r="85">
          <cell r="AT85" t="str">
            <v>好</v>
          </cell>
          <cell r="AU85">
            <v>800</v>
          </cell>
          <cell r="AV85">
            <v>6.31319637090285</v>
          </cell>
          <cell r="AW85">
            <v>161.290391417184</v>
          </cell>
          <cell r="AX85">
            <v>0</v>
          </cell>
        </row>
        <row r="85">
          <cell r="AZ85">
            <v>20833.9046867558</v>
          </cell>
        </row>
        <row r="86">
          <cell r="B86" t="str">
            <v>元阳县</v>
          </cell>
          <cell r="C86" t="str">
            <v>深度贫困</v>
          </cell>
          <cell r="D86">
            <v>2019</v>
          </cell>
          <cell r="E86" t="str">
            <v>国家</v>
          </cell>
        </row>
        <row r="86">
          <cell r="G86">
            <v>154382</v>
          </cell>
          <cell r="H86">
            <v>138943.8</v>
          </cell>
          <cell r="I86">
            <v>0</v>
          </cell>
          <cell r="J86">
            <v>0</v>
          </cell>
          <cell r="K86">
            <v>0</v>
          </cell>
          <cell r="L86">
            <v>138943.8</v>
          </cell>
          <cell r="M86">
            <v>0</v>
          </cell>
          <cell r="N86">
            <v>15403</v>
          </cell>
          <cell r="O86">
            <v>10660</v>
          </cell>
          <cell r="P86">
            <v>0</v>
          </cell>
        </row>
        <row r="86">
          <cell r="U86">
            <v>2988</v>
          </cell>
          <cell r="V86">
            <v>8114.56899051811</v>
          </cell>
          <cell r="W86">
            <v>10382.4</v>
          </cell>
          <cell r="X86">
            <v>0.851399543651626</v>
          </cell>
          <cell r="Y86">
            <v>14.4554871518891</v>
          </cell>
          <cell r="Z86">
            <v>14.4554871518891</v>
          </cell>
          <cell r="AA86">
            <v>5267.3190756572</v>
          </cell>
          <cell r="AB86">
            <v>14924.3628</v>
          </cell>
          <cell r="AC86">
            <v>1048.5244603796</v>
          </cell>
        </row>
        <row r="86">
          <cell r="AF86">
            <v>36</v>
          </cell>
          <cell r="AG86">
            <v>36</v>
          </cell>
          <cell r="AH86">
            <v>411.050103005503</v>
          </cell>
          <cell r="AI86">
            <v>1</v>
          </cell>
          <cell r="AJ86">
            <v>1</v>
          </cell>
          <cell r="AK86">
            <v>462.147108861242</v>
          </cell>
        </row>
        <row r="86">
          <cell r="AN86">
            <v>2</v>
          </cell>
          <cell r="AO86">
            <v>1341</v>
          </cell>
          <cell r="AP86">
            <v>8950.42017195809</v>
          </cell>
          <cell r="AQ86">
            <v>86.94</v>
          </cell>
          <cell r="AR86" t="str">
            <v>B</v>
          </cell>
          <cell r="AS86">
            <v>600</v>
          </cell>
          <cell r="AT86" t="str">
            <v>较好</v>
          </cell>
        </row>
        <row r="86">
          <cell r="AV86">
            <v>14.5022583428805</v>
          </cell>
          <cell r="AW86">
            <v>370.505649933047</v>
          </cell>
          <cell r="AX86">
            <v>2178.78712253556</v>
          </cell>
        </row>
        <row r="86">
          <cell r="AZ86">
            <v>26565.5355603128</v>
          </cell>
        </row>
        <row r="87">
          <cell r="B87" t="str">
            <v>红河县</v>
          </cell>
          <cell r="C87" t="str">
            <v>深度贫困</v>
          </cell>
          <cell r="D87">
            <v>2019</v>
          </cell>
          <cell r="E87" t="str">
            <v>国家</v>
          </cell>
        </row>
        <row r="87">
          <cell r="G87">
            <v>105952</v>
          </cell>
          <cell r="H87">
            <v>95356.8</v>
          </cell>
          <cell r="I87">
            <v>0</v>
          </cell>
          <cell r="J87">
            <v>0</v>
          </cell>
          <cell r="K87">
            <v>0</v>
          </cell>
          <cell r="L87">
            <v>95356.8</v>
          </cell>
          <cell r="M87">
            <v>0</v>
          </cell>
          <cell r="N87">
            <v>10395</v>
          </cell>
          <cell r="O87">
            <v>12905</v>
          </cell>
          <cell r="P87">
            <v>1967.4</v>
          </cell>
          <cell r="Q87">
            <v>3279</v>
          </cell>
        </row>
        <row r="87">
          <cell r="U87">
            <v>1689</v>
          </cell>
          <cell r="V87">
            <v>5877.48989877555</v>
          </cell>
          <cell r="W87">
            <v>10793.52</v>
          </cell>
          <cell r="X87">
            <v>0.78505797948046</v>
          </cell>
          <cell r="Y87">
            <v>9.13391407386131</v>
          </cell>
          <cell r="Z87">
            <v>9.13391407386131</v>
          </cell>
          <cell r="AA87">
            <v>3328.23372406208</v>
          </cell>
          <cell r="AB87">
            <v>8815.48</v>
          </cell>
          <cell r="AC87">
            <v>619.339434041843</v>
          </cell>
        </row>
        <row r="87">
          <cell r="AF87">
            <v>9</v>
          </cell>
          <cell r="AG87">
            <v>9</v>
          </cell>
          <cell r="AH87">
            <v>102.762525751376</v>
          </cell>
          <cell r="AI87">
            <v>0.888893324816353</v>
          </cell>
          <cell r="AJ87">
            <v>0.888893324816353</v>
          </cell>
          <cell r="AK87">
            <v>410.799480149935</v>
          </cell>
        </row>
        <row r="87">
          <cell r="AN87">
            <v>2</v>
          </cell>
          <cell r="AO87">
            <v>1341</v>
          </cell>
          <cell r="AP87">
            <v>8189.18069496177</v>
          </cell>
          <cell r="AQ87">
            <v>78.39</v>
          </cell>
          <cell r="AR87" t="str">
            <v>C</v>
          </cell>
        </row>
        <row r="87">
          <cell r="AT87" t="str">
            <v>好</v>
          </cell>
          <cell r="AU87">
            <v>800</v>
          </cell>
          <cell r="AV87">
            <v>6.33151571215024</v>
          </cell>
          <cell r="AW87">
            <v>161.75841641541</v>
          </cell>
          <cell r="AX87">
            <v>1849.71286110266</v>
          </cell>
        </row>
        <row r="87">
          <cell r="AZ87">
            <v>20830.564174158</v>
          </cell>
        </row>
        <row r="88">
          <cell r="B88" t="str">
            <v>绿春县</v>
          </cell>
          <cell r="C88" t="str">
            <v>深度贫困</v>
          </cell>
          <cell r="D88">
            <v>2019</v>
          </cell>
          <cell r="E88" t="str">
            <v>国家</v>
          </cell>
          <cell r="F88" t="str">
            <v>是</v>
          </cell>
          <cell r="G88">
            <v>97676</v>
          </cell>
          <cell r="H88">
            <v>87908.4</v>
          </cell>
          <cell r="I88">
            <v>0</v>
          </cell>
          <cell r="J88">
            <v>0</v>
          </cell>
          <cell r="K88">
            <v>0</v>
          </cell>
          <cell r="L88">
            <v>87908.4</v>
          </cell>
          <cell r="M88">
            <v>0</v>
          </cell>
          <cell r="N88">
            <v>8288</v>
          </cell>
          <cell r="O88">
            <v>10686</v>
          </cell>
          <cell r="P88">
            <v>790.2</v>
          </cell>
          <cell r="Q88">
            <v>1317</v>
          </cell>
        </row>
        <row r="88">
          <cell r="U88">
            <v>662</v>
          </cell>
          <cell r="V88">
            <v>4689.03603846465</v>
          </cell>
          <cell r="W88">
            <v>11451.93</v>
          </cell>
          <cell r="X88">
            <v>0.678811751454731</v>
          </cell>
          <cell r="Y88">
            <v>7.19296084311492</v>
          </cell>
          <cell r="Z88">
            <v>7.19296084311492</v>
          </cell>
          <cell r="AA88">
            <v>2620.98533666112</v>
          </cell>
          <cell r="AB88">
            <v>15608.37</v>
          </cell>
          <cell r="AC88">
            <v>1096.57999815276</v>
          </cell>
          <cell r="AD88">
            <v>1</v>
          </cell>
        </row>
        <row r="88">
          <cell r="AF88">
            <v>36</v>
          </cell>
          <cell r="AG88">
            <v>36</v>
          </cell>
          <cell r="AH88">
            <v>411.050103005503</v>
          </cell>
          <cell r="AI88">
            <v>1</v>
          </cell>
          <cell r="AJ88">
            <v>1</v>
          </cell>
          <cell r="AK88">
            <v>462.147108861242</v>
          </cell>
        </row>
        <row r="88">
          <cell r="AN88">
            <v>2</v>
          </cell>
          <cell r="AO88">
            <v>1341</v>
          </cell>
          <cell r="AP88">
            <v>8409.81512304059</v>
          </cell>
          <cell r="AQ88">
            <v>78.18</v>
          </cell>
          <cell r="AR88" t="str">
            <v>C</v>
          </cell>
        </row>
        <row r="88">
          <cell r="AT88" t="str">
            <v>较好</v>
          </cell>
        </row>
        <row r="88">
          <cell r="AV88">
            <v>5.97244784288058</v>
          </cell>
          <cell r="AW88">
            <v>152.584902116574</v>
          </cell>
          <cell r="AX88">
            <v>0</v>
          </cell>
        </row>
        <row r="88">
          <cell r="AZ88">
            <v>19183.1986103024</v>
          </cell>
        </row>
        <row r="89">
          <cell r="B89" t="str">
            <v>文山州合计</v>
          </cell>
          <cell r="C89">
            <v>1</v>
          </cell>
        </row>
        <row r="89">
          <cell r="G89">
            <v>573982</v>
          </cell>
          <cell r="H89">
            <v>521571.3</v>
          </cell>
          <cell r="I89">
            <v>0</v>
          </cell>
          <cell r="J89">
            <v>0</v>
          </cell>
          <cell r="K89">
            <v>72706.4</v>
          </cell>
          <cell r="L89">
            <v>308106.9</v>
          </cell>
          <cell r="M89">
            <v>140758</v>
          </cell>
          <cell r="N89">
            <v>70367</v>
          </cell>
          <cell r="O89">
            <v>37005</v>
          </cell>
          <cell r="P89">
            <v>12735.4</v>
          </cell>
          <cell r="Q89">
            <v>9011</v>
          </cell>
          <cell r="R89">
            <v>9161</v>
          </cell>
          <cell r="S89">
            <v>0</v>
          </cell>
          <cell r="T89">
            <v>0</v>
          </cell>
          <cell r="U89">
            <v>10586</v>
          </cell>
          <cell r="V89">
            <v>35949.145473803</v>
          </cell>
        </row>
        <row r="89">
          <cell r="X89">
            <v>3.9161048374864</v>
          </cell>
          <cell r="Y89">
            <v>32.2656863110011</v>
          </cell>
          <cell r="Z89">
            <v>29.5466655301258</v>
          </cell>
          <cell r="AA89">
            <v>10766.2725810355</v>
          </cell>
          <cell r="AB89">
            <v>27284.9314</v>
          </cell>
          <cell r="AC89">
            <v>1916.92726557675</v>
          </cell>
          <cell r="AD89">
            <v>1</v>
          </cell>
          <cell r="AE89">
            <v>0</v>
          </cell>
          <cell r="AF89">
            <v>244</v>
          </cell>
          <cell r="AG89">
            <v>244</v>
          </cell>
          <cell r="AH89">
            <v>2786.00625370396</v>
          </cell>
          <cell r="AI89">
            <v>7.81113829528694</v>
          </cell>
          <cell r="AJ89">
            <v>7.81113829528694</v>
          </cell>
          <cell r="AK89">
            <v>3609.89498008219</v>
          </cell>
          <cell r="AL89">
            <v>0</v>
          </cell>
          <cell r="AM89">
            <v>100</v>
          </cell>
          <cell r="AN89">
            <v>14</v>
          </cell>
          <cell r="AO89">
            <v>9386</v>
          </cell>
          <cell r="AP89">
            <v>21892.6308519395</v>
          </cell>
          <cell r="AQ89">
            <v>609.01</v>
          </cell>
          <cell r="AR89">
            <v>0</v>
          </cell>
          <cell r="AS89">
            <v>2400</v>
          </cell>
        </row>
        <row r="89">
          <cell r="AU89">
            <v>2400</v>
          </cell>
          <cell r="AV89">
            <v>64.1675573981563</v>
          </cell>
          <cell r="AW89">
            <v>1639.36140126006</v>
          </cell>
          <cell r="AX89">
            <v>17775.3720546059</v>
          </cell>
          <cell r="AY89">
            <v>0</v>
          </cell>
          <cell r="AZ89">
            <v>92846.2388074009</v>
          </cell>
        </row>
        <row r="90">
          <cell r="B90" t="str">
            <v>文山州本级</v>
          </cell>
          <cell r="C90">
            <v>2</v>
          </cell>
        </row>
        <row r="90"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0">
          <cell r="P90">
            <v>0</v>
          </cell>
        </row>
        <row r="90">
          <cell r="V90">
            <v>0</v>
          </cell>
        </row>
        <row r="90">
          <cell r="AG90">
            <v>0</v>
          </cell>
          <cell r="AH90">
            <v>0</v>
          </cell>
        </row>
        <row r="90">
          <cell r="AJ90">
            <v>0</v>
          </cell>
          <cell r="AK90">
            <v>0</v>
          </cell>
        </row>
        <row r="90">
          <cell r="AW90">
            <v>0</v>
          </cell>
        </row>
        <row r="90">
          <cell r="AZ90">
            <v>0</v>
          </cell>
        </row>
        <row r="91">
          <cell r="B91" t="str">
            <v>县级小计</v>
          </cell>
          <cell r="C91">
            <v>3</v>
          </cell>
        </row>
        <row r="91">
          <cell r="G91">
            <v>573982</v>
          </cell>
          <cell r="H91">
            <v>521571.3</v>
          </cell>
          <cell r="I91">
            <v>0</v>
          </cell>
          <cell r="J91">
            <v>0</v>
          </cell>
          <cell r="K91">
            <v>72706.4</v>
          </cell>
          <cell r="L91">
            <v>308106.9</v>
          </cell>
          <cell r="M91">
            <v>140758</v>
          </cell>
          <cell r="N91">
            <v>70367</v>
          </cell>
          <cell r="O91">
            <v>37005</v>
          </cell>
          <cell r="P91">
            <v>12735.4</v>
          </cell>
          <cell r="Q91">
            <v>9011</v>
          </cell>
          <cell r="R91">
            <v>9161</v>
          </cell>
          <cell r="S91">
            <v>0</v>
          </cell>
          <cell r="T91">
            <v>0</v>
          </cell>
          <cell r="U91">
            <v>10586</v>
          </cell>
          <cell r="V91">
            <v>35949.145473803</v>
          </cell>
        </row>
        <row r="91">
          <cell r="X91">
            <v>3.9161048374864</v>
          </cell>
          <cell r="Y91">
            <v>32.2656863110011</v>
          </cell>
          <cell r="Z91">
            <v>29.5466655301258</v>
          </cell>
          <cell r="AA91">
            <v>10766.2725810355</v>
          </cell>
          <cell r="AB91">
            <v>27284.9314</v>
          </cell>
          <cell r="AC91">
            <v>1916.92726557675</v>
          </cell>
          <cell r="AD91">
            <v>1</v>
          </cell>
          <cell r="AE91">
            <v>0</v>
          </cell>
          <cell r="AF91">
            <v>244</v>
          </cell>
          <cell r="AG91">
            <v>244</v>
          </cell>
          <cell r="AH91">
            <v>2786.00625370396</v>
          </cell>
          <cell r="AI91">
            <v>7.81113829528694</v>
          </cell>
          <cell r="AJ91">
            <v>7.81113829528694</v>
          </cell>
          <cell r="AK91">
            <v>3609.89498008219</v>
          </cell>
          <cell r="AL91">
            <v>0</v>
          </cell>
          <cell r="AM91">
            <v>100</v>
          </cell>
          <cell r="AN91">
            <v>14</v>
          </cell>
          <cell r="AO91">
            <v>9386</v>
          </cell>
          <cell r="AP91">
            <v>21892.6308519395</v>
          </cell>
          <cell r="AQ91">
            <v>609.01</v>
          </cell>
          <cell r="AR91">
            <v>0</v>
          </cell>
          <cell r="AS91">
            <v>2400</v>
          </cell>
        </row>
        <row r="91">
          <cell r="AU91">
            <v>2400</v>
          </cell>
          <cell r="AV91">
            <v>64.1675573981563</v>
          </cell>
          <cell r="AW91">
            <v>1639.36140126006</v>
          </cell>
          <cell r="AX91">
            <v>17775.3720546059</v>
          </cell>
          <cell r="AY91">
            <v>0</v>
          </cell>
          <cell r="AZ91">
            <v>92846.2388074009</v>
          </cell>
        </row>
        <row r="92">
          <cell r="B92" t="str">
            <v>文山市</v>
          </cell>
          <cell r="C92" t="str">
            <v>贫困</v>
          </cell>
          <cell r="D92">
            <v>2019</v>
          </cell>
        </row>
        <row r="92">
          <cell r="G92">
            <v>56067</v>
          </cell>
          <cell r="H92">
            <v>50460.3</v>
          </cell>
          <cell r="I92">
            <v>0</v>
          </cell>
          <cell r="J92">
            <v>0</v>
          </cell>
          <cell r="K92">
            <v>0</v>
          </cell>
          <cell r="L92">
            <v>50460.3</v>
          </cell>
          <cell r="M92">
            <v>0</v>
          </cell>
          <cell r="N92">
            <v>6906</v>
          </cell>
          <cell r="O92">
            <v>4466</v>
          </cell>
          <cell r="P92">
            <v>1583.4</v>
          </cell>
          <cell r="Q92">
            <v>2639</v>
          </cell>
        </row>
        <row r="92">
          <cell r="U92">
            <v>726</v>
          </cell>
          <cell r="V92">
            <v>3507.06304176152</v>
          </cell>
          <cell r="W92">
            <v>13445.76</v>
          </cell>
          <cell r="X92">
            <v>0.35707162474867</v>
          </cell>
          <cell r="Y92">
            <v>2.2485871425298</v>
          </cell>
          <cell r="Z92">
            <v>1.1242935712649</v>
          </cell>
          <cell r="AA92">
            <v>409.672321128828</v>
          </cell>
          <cell r="AB92">
            <v>1575.53</v>
          </cell>
          <cell r="AC92">
            <v>110.690269675156</v>
          </cell>
        </row>
        <row r="92">
          <cell r="AF92">
            <v>51</v>
          </cell>
          <cell r="AG92">
            <v>51</v>
          </cell>
          <cell r="AH92">
            <v>582.320979257796</v>
          </cell>
          <cell r="AI92">
            <v>0.972845042351769</v>
          </cell>
          <cell r="AJ92">
            <v>0.972845042351769</v>
          </cell>
          <cell r="AK92">
            <v>449.597523692863</v>
          </cell>
        </row>
        <row r="92">
          <cell r="AN92">
            <v>1</v>
          </cell>
          <cell r="AO92">
            <v>670</v>
          </cell>
        </row>
        <row r="92">
          <cell r="AQ92">
            <v>72.71</v>
          </cell>
          <cell r="AR92" t="str">
            <v>C</v>
          </cell>
        </row>
        <row r="92">
          <cell r="AT92" t="str">
            <v>好</v>
          </cell>
          <cell r="AU92">
            <v>800</v>
          </cell>
          <cell r="AV92">
            <v>0.192022811741608</v>
          </cell>
          <cell r="AW92">
            <v>4.90582466428221</v>
          </cell>
          <cell r="AX92">
            <v>2304.28494356176</v>
          </cell>
        </row>
        <row r="92">
          <cell r="AZ92">
            <v>6534.24996018045</v>
          </cell>
        </row>
        <row r="93">
          <cell r="B93" t="str">
            <v>砚山县</v>
          </cell>
          <cell r="C93" t="str">
            <v>贫困</v>
          </cell>
          <cell r="D93">
            <v>2018</v>
          </cell>
        </row>
        <row r="93">
          <cell r="G93">
            <v>58746</v>
          </cell>
          <cell r="H93">
            <v>46996.8</v>
          </cell>
          <cell r="I93">
            <v>0</v>
          </cell>
          <cell r="J93">
            <v>0</v>
          </cell>
          <cell r="K93">
            <v>46996.8</v>
          </cell>
          <cell r="L93">
            <v>0</v>
          </cell>
          <cell r="M93">
            <v>0</v>
          </cell>
          <cell r="N93">
            <v>5959</v>
          </cell>
          <cell r="O93">
            <v>2491</v>
          </cell>
          <cell r="P93">
            <v>560.4</v>
          </cell>
          <cell r="Q93">
            <v>934</v>
          </cell>
        </row>
        <row r="93">
          <cell r="U93">
            <v>1056</v>
          </cell>
          <cell r="V93">
            <v>3047.90598511886</v>
          </cell>
          <cell r="W93">
            <v>12603.89</v>
          </cell>
          <cell r="X93">
            <v>0.49292240463965</v>
          </cell>
          <cell r="Y93">
            <v>3.18945441922085</v>
          </cell>
          <cell r="Z93">
            <v>1.59472720961043</v>
          </cell>
          <cell r="AA93">
            <v>581.089863204842</v>
          </cell>
          <cell r="AB93">
            <v>1123.76</v>
          </cell>
          <cell r="AC93">
            <v>78.9507641556514</v>
          </cell>
        </row>
        <row r="93">
          <cell r="AF93">
            <v>24</v>
          </cell>
          <cell r="AG93">
            <v>24</v>
          </cell>
          <cell r="AH93">
            <v>274.033402003669</v>
          </cell>
          <cell r="AI93">
            <v>1</v>
          </cell>
          <cell r="AJ93">
            <v>1</v>
          </cell>
          <cell r="AK93">
            <v>462.147108861242</v>
          </cell>
        </row>
        <row r="93">
          <cell r="AN93">
            <v>1</v>
          </cell>
          <cell r="AO93">
            <v>670</v>
          </cell>
        </row>
        <row r="93">
          <cell r="AQ93">
            <v>81.73</v>
          </cell>
          <cell r="AR93" t="str">
            <v>B</v>
          </cell>
          <cell r="AS93">
            <v>600</v>
          </cell>
          <cell r="AT93" t="str">
            <v>较好</v>
          </cell>
        </row>
        <row r="93">
          <cell r="AV93">
            <v>0.224670393289761</v>
          </cell>
          <cell r="AW93">
            <v>5.73990947605767</v>
          </cell>
          <cell r="AX93">
            <v>2498.75218367856</v>
          </cell>
        </row>
        <row r="93">
          <cell r="AZ93">
            <v>5719.86703282033</v>
          </cell>
        </row>
        <row r="94">
          <cell r="B94" t="str">
            <v>西畴县</v>
          </cell>
          <cell r="C94" t="str">
            <v>贫困</v>
          </cell>
          <cell r="D94">
            <v>2018</v>
          </cell>
          <cell r="E94" t="str">
            <v>省级</v>
          </cell>
        </row>
        <row r="94">
          <cell r="G94">
            <v>32137</v>
          </cell>
          <cell r="H94">
            <v>25709.6</v>
          </cell>
          <cell r="I94">
            <v>0</v>
          </cell>
          <cell r="J94">
            <v>0</v>
          </cell>
          <cell r="K94">
            <v>25709.6</v>
          </cell>
          <cell r="L94">
            <v>0</v>
          </cell>
          <cell r="M94">
            <v>0</v>
          </cell>
          <cell r="N94">
            <v>5031</v>
          </cell>
          <cell r="O94">
            <v>3630</v>
          </cell>
          <cell r="P94">
            <v>1035</v>
          </cell>
          <cell r="Q94">
            <v>1725</v>
          </cell>
        </row>
        <row r="94">
          <cell r="U94">
            <v>941</v>
          </cell>
          <cell r="V94">
            <v>2313.33279055349</v>
          </cell>
          <cell r="W94">
            <v>13268.62</v>
          </cell>
          <cell r="X94">
            <v>0.385656331591636</v>
          </cell>
          <cell r="Y94">
            <v>1.43340745325979</v>
          </cell>
          <cell r="Z94">
            <v>1.43340745325979</v>
          </cell>
          <cell r="AA94">
            <v>522.307850466167</v>
          </cell>
          <cell r="AB94">
            <v>3668.947</v>
          </cell>
          <cell r="AC94">
            <v>257.765153855436</v>
          </cell>
        </row>
        <row r="94">
          <cell r="AF94">
            <v>15</v>
          </cell>
          <cell r="AG94">
            <v>15</v>
          </cell>
          <cell r="AH94">
            <v>171.270876252293</v>
          </cell>
          <cell r="AI94">
            <v>0.994438992476284</v>
          </cell>
          <cell r="AJ94">
            <v>0.994438992476284</v>
          </cell>
          <cell r="AK94">
            <v>459.577105311802</v>
          </cell>
        </row>
        <row r="94">
          <cell r="AN94">
            <v>2</v>
          </cell>
          <cell r="AO94">
            <v>1341</v>
          </cell>
        </row>
        <row r="94">
          <cell r="AQ94">
            <v>66.23</v>
          </cell>
          <cell r="AR94" t="str">
            <v>C</v>
          </cell>
        </row>
        <row r="94">
          <cell r="AT94" t="str">
            <v>较好</v>
          </cell>
        </row>
        <row r="94">
          <cell r="AV94">
            <v>13.5565828474607</v>
          </cell>
          <cell r="AW94">
            <v>346.345404971732</v>
          </cell>
          <cell r="AX94">
            <v>1641.95855852067</v>
          </cell>
        </row>
        <row r="94">
          <cell r="AZ94">
            <v>5411.59918141092</v>
          </cell>
        </row>
        <row r="95">
          <cell r="B95" t="str">
            <v>麻栗坡县</v>
          </cell>
          <cell r="C95" t="str">
            <v>贫困</v>
          </cell>
          <cell r="D95">
            <v>2019</v>
          </cell>
          <cell r="E95" t="str">
            <v>省级</v>
          </cell>
          <cell r="F95" t="str">
            <v>是</v>
          </cell>
          <cell r="G95">
            <v>68883</v>
          </cell>
          <cell r="H95">
            <v>61994.7</v>
          </cell>
          <cell r="I95">
            <v>0</v>
          </cell>
          <cell r="J95">
            <v>0</v>
          </cell>
          <cell r="K95">
            <v>0</v>
          </cell>
          <cell r="L95">
            <v>61994.7</v>
          </cell>
          <cell r="M95">
            <v>0</v>
          </cell>
          <cell r="N95">
            <v>3634</v>
          </cell>
          <cell r="O95">
            <v>3291</v>
          </cell>
          <cell r="P95">
            <v>0</v>
          </cell>
        </row>
        <row r="95">
          <cell r="U95">
            <v>1830</v>
          </cell>
          <cell r="V95">
            <v>3007.54961280053</v>
          </cell>
          <cell r="W95">
            <v>14061.77</v>
          </cell>
          <cell r="X95">
            <v>0.257667394973713</v>
          </cell>
          <cell r="Y95">
            <v>1.86852664813088</v>
          </cell>
          <cell r="Z95">
            <v>1.86852664813088</v>
          </cell>
          <cell r="AA95">
            <v>680.857445595487</v>
          </cell>
          <cell r="AB95">
            <v>2349.203</v>
          </cell>
          <cell r="AC95">
            <v>165.04535844553</v>
          </cell>
        </row>
        <row r="95">
          <cell r="AF95">
            <v>19</v>
          </cell>
          <cell r="AG95">
            <v>19</v>
          </cell>
          <cell r="AH95">
            <v>216.943109919571</v>
          </cell>
          <cell r="AI95">
            <v>1</v>
          </cell>
          <cell r="AJ95">
            <v>1</v>
          </cell>
          <cell r="AK95">
            <v>462.147108861242</v>
          </cell>
        </row>
        <row r="95">
          <cell r="AN95">
            <v>2</v>
          </cell>
          <cell r="AO95">
            <v>1341</v>
          </cell>
        </row>
        <row r="95">
          <cell r="AQ95">
            <v>80.78</v>
          </cell>
          <cell r="AR95" t="str">
            <v>B</v>
          </cell>
          <cell r="AS95">
            <v>600</v>
          </cell>
          <cell r="AT95" t="str">
            <v>较好</v>
          </cell>
        </row>
        <row r="95">
          <cell r="AV95">
            <v>6.0659071526045</v>
          </cell>
          <cell r="AW95">
            <v>154.972613152528</v>
          </cell>
          <cell r="AX95">
            <v>2048.44563092855</v>
          </cell>
        </row>
        <row r="95">
          <cell r="AZ95">
            <v>6628.51524877488</v>
          </cell>
        </row>
        <row r="96">
          <cell r="B96" t="str">
            <v>马关县</v>
          </cell>
          <cell r="C96" t="str">
            <v>深度贫困</v>
          </cell>
          <cell r="D96">
            <v>2019</v>
          </cell>
          <cell r="E96" t="str">
            <v>国家</v>
          </cell>
          <cell r="F96" t="str">
            <v>是</v>
          </cell>
          <cell r="G96">
            <v>83326</v>
          </cell>
          <cell r="H96">
            <v>74993.4</v>
          </cell>
          <cell r="I96">
            <v>0</v>
          </cell>
          <cell r="J96">
            <v>0</v>
          </cell>
          <cell r="K96">
            <v>0</v>
          </cell>
          <cell r="L96">
            <v>74993.4</v>
          </cell>
          <cell r="M96">
            <v>0</v>
          </cell>
          <cell r="N96">
            <v>13090</v>
          </cell>
          <cell r="O96">
            <v>4689</v>
          </cell>
          <cell r="P96">
            <v>2421.6</v>
          </cell>
          <cell r="Q96">
            <v>0</v>
          </cell>
          <cell r="R96">
            <v>3027</v>
          </cell>
        </row>
        <row r="96">
          <cell r="U96">
            <v>2613</v>
          </cell>
          <cell r="V96">
            <v>6227.43848776027</v>
          </cell>
          <cell r="W96">
            <v>11158.03</v>
          </cell>
          <cell r="X96">
            <v>0.726237772348645</v>
          </cell>
          <cell r="Y96">
            <v>7.0020941058767</v>
          </cell>
          <cell r="Z96">
            <v>7.0020941058767</v>
          </cell>
          <cell r="AA96">
            <v>2551.43693643083</v>
          </cell>
          <cell r="AB96">
            <v>9406.4346</v>
          </cell>
          <cell r="AC96">
            <v>660.85747815384</v>
          </cell>
        </row>
        <row r="96">
          <cell r="AF96">
            <v>34</v>
          </cell>
          <cell r="AG96">
            <v>34</v>
          </cell>
          <cell r="AH96">
            <v>388.213986171864</v>
          </cell>
          <cell r="AI96">
            <v>1</v>
          </cell>
          <cell r="AJ96">
            <v>1</v>
          </cell>
          <cell r="AK96">
            <v>462.147108861242</v>
          </cell>
        </row>
        <row r="96">
          <cell r="AN96">
            <v>2</v>
          </cell>
          <cell r="AO96">
            <v>1341</v>
          </cell>
          <cell r="AP96">
            <v>5378.85851611559</v>
          </cell>
          <cell r="AQ96">
            <v>81.07</v>
          </cell>
          <cell r="AR96" t="str">
            <v>B</v>
          </cell>
          <cell r="AS96">
            <v>600</v>
          </cell>
          <cell r="AT96" t="str">
            <v>较好</v>
          </cell>
        </row>
        <row r="96">
          <cell r="AV96">
            <v>7.07129215746307</v>
          </cell>
          <cell r="AW96">
            <v>180.658324705235</v>
          </cell>
          <cell r="AX96">
            <v>2453.24723314743</v>
          </cell>
        </row>
        <row r="96">
          <cell r="AZ96">
            <v>17790.6108381989</v>
          </cell>
        </row>
        <row r="97">
          <cell r="B97" t="str">
            <v>丘北县</v>
          </cell>
          <cell r="C97" t="str">
            <v>贫困</v>
          </cell>
          <cell r="D97">
            <v>2019</v>
          </cell>
          <cell r="E97" t="str">
            <v>省级</v>
          </cell>
        </row>
        <row r="97">
          <cell r="G97">
            <v>72985</v>
          </cell>
          <cell r="H97">
            <v>65686.5</v>
          </cell>
          <cell r="I97">
            <v>0</v>
          </cell>
          <cell r="J97">
            <v>0</v>
          </cell>
          <cell r="K97">
            <v>0</v>
          </cell>
          <cell r="L97">
            <v>65686.5</v>
          </cell>
          <cell r="M97">
            <v>0</v>
          </cell>
          <cell r="N97">
            <v>10766</v>
          </cell>
          <cell r="O97">
            <v>3714</v>
          </cell>
          <cell r="P97">
            <v>1110</v>
          </cell>
          <cell r="Q97">
            <v>1850</v>
          </cell>
        </row>
        <row r="97">
          <cell r="U97">
            <v>1723</v>
          </cell>
          <cell r="V97">
            <v>4940.182792239</v>
          </cell>
          <cell r="W97">
            <v>11824.01</v>
          </cell>
          <cell r="X97">
            <v>0.61876998944654</v>
          </cell>
          <cell r="Y97">
            <v>5.18226053861372</v>
          </cell>
          <cell r="Z97">
            <v>5.18226053861372</v>
          </cell>
          <cell r="AA97">
            <v>1888.32237220718</v>
          </cell>
          <cell r="AB97">
            <v>2098.23</v>
          </cell>
          <cell r="AC97">
            <v>147.413025801161</v>
          </cell>
        </row>
        <row r="97">
          <cell r="AF97">
            <v>46</v>
          </cell>
          <cell r="AG97">
            <v>46</v>
          </cell>
          <cell r="AH97">
            <v>525.230687173698</v>
          </cell>
          <cell r="AI97">
            <v>1</v>
          </cell>
          <cell r="AJ97">
            <v>1</v>
          </cell>
          <cell r="AK97">
            <v>462.147108861242</v>
          </cell>
        </row>
        <row r="97">
          <cell r="AN97">
            <v>2</v>
          </cell>
          <cell r="AO97">
            <v>1341</v>
          </cell>
        </row>
        <row r="97">
          <cell r="AQ97">
            <v>81.14</v>
          </cell>
          <cell r="AR97" t="str">
            <v>B</v>
          </cell>
          <cell r="AS97">
            <v>600</v>
          </cell>
          <cell r="AT97" t="str">
            <v>较好</v>
          </cell>
        </row>
        <row r="97">
          <cell r="AV97">
            <v>13.5559595079465</v>
          </cell>
          <cell r="AW97">
            <v>346.329479809845</v>
          </cell>
          <cell r="AX97">
            <v>2500</v>
          </cell>
        </row>
        <row r="97">
          <cell r="AZ97">
            <v>10250.6254660921</v>
          </cell>
        </row>
        <row r="98">
          <cell r="B98" t="str">
            <v>广南县</v>
          </cell>
          <cell r="C98" t="str">
            <v>深度贫困</v>
          </cell>
          <cell r="D98">
            <v>2020</v>
          </cell>
          <cell r="E98" t="str">
            <v>国家</v>
          </cell>
        </row>
        <row r="98">
          <cell r="G98">
            <v>140758</v>
          </cell>
          <cell r="H98">
            <v>140758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140758</v>
          </cell>
          <cell r="N98">
            <v>20841</v>
          </cell>
          <cell r="O98">
            <v>9715</v>
          </cell>
          <cell r="P98">
            <v>4907.2</v>
          </cell>
          <cell r="Q98">
            <v>0</v>
          </cell>
          <cell r="R98">
            <v>6134</v>
          </cell>
        </row>
        <row r="98">
          <cell r="U98">
            <v>0</v>
          </cell>
          <cell r="V98">
            <v>9767.85064709077</v>
          </cell>
          <cell r="W98">
            <v>12885.94</v>
          </cell>
          <cell r="X98">
            <v>0.44740859316252</v>
          </cell>
          <cell r="Y98">
            <v>7.23007812464701</v>
          </cell>
          <cell r="Z98">
            <v>7.23007812464701</v>
          </cell>
          <cell r="AA98">
            <v>2634.51020531454</v>
          </cell>
          <cell r="AB98">
            <v>5026.9568</v>
          </cell>
          <cell r="AC98">
            <v>353.173347278287</v>
          </cell>
          <cell r="AD98">
            <v>1</v>
          </cell>
        </row>
        <row r="98">
          <cell r="AF98">
            <v>34</v>
          </cell>
          <cell r="AG98">
            <v>34</v>
          </cell>
          <cell r="AH98">
            <v>388.213986171864</v>
          </cell>
          <cell r="AI98">
            <v>0.859432048681542</v>
          </cell>
          <cell r="AJ98">
            <v>0.859432048681542</v>
          </cell>
          <cell r="AK98">
            <v>397.184036560869</v>
          </cell>
          <cell r="AL98" t="str">
            <v>√</v>
          </cell>
          <cell r="AM98">
            <v>100</v>
          </cell>
          <cell r="AN98">
            <v>2</v>
          </cell>
          <cell r="AO98">
            <v>1341</v>
          </cell>
          <cell r="AP98">
            <v>16513.7723358239</v>
          </cell>
          <cell r="AQ98">
            <v>76.3</v>
          </cell>
          <cell r="AR98" t="str">
            <v>C</v>
          </cell>
        </row>
        <row r="98">
          <cell r="AT98" t="str">
            <v>好</v>
          </cell>
          <cell r="AU98">
            <v>800</v>
          </cell>
          <cell r="AV98">
            <v>15.0700876416841</v>
          </cell>
          <cell r="AW98">
            <v>385.012629358602</v>
          </cell>
          <cell r="AX98">
            <v>1824.59669123659</v>
          </cell>
        </row>
        <row r="98">
          <cell r="AZ98">
            <v>32680.7171875988</v>
          </cell>
        </row>
        <row r="99">
          <cell r="B99" t="str">
            <v>富宁县</v>
          </cell>
          <cell r="C99" t="str">
            <v>贫困</v>
          </cell>
          <cell r="D99">
            <v>2019</v>
          </cell>
          <cell r="E99" t="str">
            <v>省级</v>
          </cell>
          <cell r="F99" t="str">
            <v>是</v>
          </cell>
          <cell r="G99">
            <v>61080</v>
          </cell>
          <cell r="H99">
            <v>54972</v>
          </cell>
          <cell r="I99">
            <v>0</v>
          </cell>
          <cell r="J99">
            <v>0</v>
          </cell>
          <cell r="K99">
            <v>0</v>
          </cell>
          <cell r="L99">
            <v>54972</v>
          </cell>
          <cell r="M99">
            <v>0</v>
          </cell>
          <cell r="N99">
            <v>4140</v>
          </cell>
          <cell r="O99">
            <v>5009</v>
          </cell>
          <cell r="P99">
            <v>1117.8</v>
          </cell>
          <cell r="Q99">
            <v>1863</v>
          </cell>
        </row>
        <row r="99">
          <cell r="U99">
            <v>1697</v>
          </cell>
          <cell r="V99">
            <v>3137.82211647851</v>
          </cell>
          <cell r="W99">
            <v>11752.12</v>
          </cell>
          <cell r="X99">
            <v>0.630370726575031</v>
          </cell>
          <cell r="Y99">
            <v>4.11127787872235</v>
          </cell>
          <cell r="Z99">
            <v>4.11127787872235</v>
          </cell>
          <cell r="AA99">
            <v>1498.07558668763</v>
          </cell>
          <cell r="AB99">
            <v>2035.87</v>
          </cell>
          <cell r="AC99">
            <v>143.031868211687</v>
          </cell>
        </row>
        <row r="99">
          <cell r="AF99">
            <v>21</v>
          </cell>
          <cell r="AG99">
            <v>21</v>
          </cell>
          <cell r="AH99">
            <v>239.77922675321</v>
          </cell>
          <cell r="AI99">
            <v>0.984422211777345</v>
          </cell>
          <cell r="AJ99">
            <v>0.984422211777345</v>
          </cell>
          <cell r="AK99">
            <v>454.94787907169</v>
          </cell>
        </row>
        <row r="99">
          <cell r="AN99">
            <v>2</v>
          </cell>
          <cell r="AO99">
            <v>1341</v>
          </cell>
        </row>
        <row r="99">
          <cell r="AQ99">
            <v>69.05</v>
          </cell>
          <cell r="AR99" t="str">
            <v>C</v>
          </cell>
        </row>
        <row r="99">
          <cell r="AT99" t="str">
            <v>好</v>
          </cell>
          <cell r="AU99">
            <v>800</v>
          </cell>
          <cell r="AV99">
            <v>8.43103488596604</v>
          </cell>
          <cell r="AW99">
            <v>215.397215121779</v>
          </cell>
          <cell r="AX99">
            <v>2504.08681353238</v>
          </cell>
        </row>
        <row r="99">
          <cell r="AZ99">
            <v>7830.0538923245</v>
          </cell>
        </row>
        <row r="100">
          <cell r="B100" t="str">
            <v>普洱市合计</v>
          </cell>
          <cell r="C100">
            <v>1</v>
          </cell>
        </row>
        <row r="100">
          <cell r="G100">
            <v>553461</v>
          </cell>
          <cell r="H100">
            <v>496109</v>
          </cell>
          <cell r="I100">
            <v>9933.6</v>
          </cell>
          <cell r="J100">
            <v>9233</v>
          </cell>
          <cell r="K100">
            <v>112238.4</v>
          </cell>
          <cell r="L100">
            <v>168417</v>
          </cell>
          <cell r="M100">
            <v>196287</v>
          </cell>
          <cell r="N100">
            <v>83924</v>
          </cell>
          <cell r="O100">
            <v>81805</v>
          </cell>
          <cell r="P100">
            <v>3602.4</v>
          </cell>
          <cell r="Q100">
            <v>6004</v>
          </cell>
          <cell r="R100">
            <v>0</v>
          </cell>
          <cell r="S100">
            <v>0</v>
          </cell>
          <cell r="T100">
            <v>0</v>
          </cell>
          <cell r="U100">
            <v>12124</v>
          </cell>
          <cell r="V100">
            <v>36636.5653972809</v>
          </cell>
        </row>
        <row r="100">
          <cell r="X100">
            <v>5.9942908042898</v>
          </cell>
          <cell r="Y100">
            <v>38.9568991353909</v>
          </cell>
          <cell r="Z100">
            <v>34.4361887153987</v>
          </cell>
          <cell r="AA100">
            <v>12547.9267358932</v>
          </cell>
          <cell r="AB100">
            <v>95831.28</v>
          </cell>
          <cell r="AC100">
            <v>6732.71231047038</v>
          </cell>
          <cell r="AD100">
            <v>0</v>
          </cell>
          <cell r="AE100">
            <v>0</v>
          </cell>
          <cell r="AF100">
            <v>244</v>
          </cell>
          <cell r="AG100">
            <v>234</v>
          </cell>
          <cell r="AH100">
            <v>2671.82566953577</v>
          </cell>
          <cell r="AI100">
            <v>9.29016453980638</v>
          </cell>
          <cell r="AJ100">
            <v>8.86016647891827</v>
          </cell>
          <cell r="AK100">
            <v>4094.70032226137</v>
          </cell>
          <cell r="AL100">
            <v>0</v>
          </cell>
          <cell r="AM100">
            <v>300</v>
          </cell>
          <cell r="AN100">
            <v>16</v>
          </cell>
          <cell r="AO100">
            <v>10726</v>
          </cell>
          <cell r="AP100">
            <v>5939.67910181245</v>
          </cell>
          <cell r="AQ100">
            <v>804.99</v>
          </cell>
          <cell r="AR100">
            <v>0</v>
          </cell>
          <cell r="AS100">
            <v>3900</v>
          </cell>
        </row>
        <row r="100">
          <cell r="AU100">
            <v>2400</v>
          </cell>
          <cell r="AV100">
            <v>132.253313364868</v>
          </cell>
          <cell r="AW100">
            <v>3378.82546742143</v>
          </cell>
          <cell r="AX100">
            <v>6163.17920970206</v>
          </cell>
          <cell r="AY100">
            <v>0</v>
          </cell>
          <cell r="AZ100">
            <v>89328.2350046755</v>
          </cell>
        </row>
        <row r="101">
          <cell r="B101" t="str">
            <v>普洱市本级</v>
          </cell>
          <cell r="C101">
            <v>2</v>
          </cell>
        </row>
        <row r="101"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1">
          <cell r="P101">
            <v>0</v>
          </cell>
        </row>
        <row r="101">
          <cell r="V101">
            <v>0</v>
          </cell>
        </row>
        <row r="101">
          <cell r="AG101">
            <v>0</v>
          </cell>
          <cell r="AH101">
            <v>0</v>
          </cell>
        </row>
        <row r="101">
          <cell r="AJ101">
            <v>0</v>
          </cell>
          <cell r="AK101">
            <v>0</v>
          </cell>
        </row>
        <row r="101">
          <cell r="AW101">
            <v>0</v>
          </cell>
        </row>
        <row r="101">
          <cell r="AZ101">
            <v>0</v>
          </cell>
        </row>
        <row r="102">
          <cell r="B102" t="str">
            <v>县级小计</v>
          </cell>
          <cell r="C102">
            <v>3</v>
          </cell>
        </row>
        <row r="102">
          <cell r="G102">
            <v>553461</v>
          </cell>
          <cell r="H102">
            <v>496109</v>
          </cell>
          <cell r="I102">
            <v>9933.6</v>
          </cell>
          <cell r="J102">
            <v>9233</v>
          </cell>
          <cell r="K102">
            <v>112238.4</v>
          </cell>
          <cell r="L102">
            <v>168417</v>
          </cell>
          <cell r="M102">
            <v>196287</v>
          </cell>
          <cell r="N102">
            <v>83924</v>
          </cell>
          <cell r="O102">
            <v>81805</v>
          </cell>
          <cell r="P102">
            <v>3602.4</v>
          </cell>
          <cell r="Q102">
            <v>6004</v>
          </cell>
          <cell r="R102">
            <v>0</v>
          </cell>
          <cell r="S102">
            <v>0</v>
          </cell>
          <cell r="T102">
            <v>0</v>
          </cell>
          <cell r="U102">
            <v>12124</v>
          </cell>
          <cell r="V102">
            <v>36636.5653972809</v>
          </cell>
        </row>
        <row r="102">
          <cell r="X102">
            <v>5.9942908042898</v>
          </cell>
          <cell r="Y102">
            <v>38.9568991353909</v>
          </cell>
          <cell r="Z102">
            <v>34.4361887153987</v>
          </cell>
          <cell r="AA102">
            <v>12547.9267358932</v>
          </cell>
          <cell r="AB102">
            <v>95831.28</v>
          </cell>
          <cell r="AC102">
            <v>6732.71231047038</v>
          </cell>
          <cell r="AD102">
            <v>0</v>
          </cell>
          <cell r="AE102">
            <v>0</v>
          </cell>
          <cell r="AF102">
            <v>244</v>
          </cell>
          <cell r="AG102">
            <v>234</v>
          </cell>
          <cell r="AH102">
            <v>2671.82566953577</v>
          </cell>
          <cell r="AI102">
            <v>9.29016453980638</v>
          </cell>
          <cell r="AJ102">
            <v>8.86016647891827</v>
          </cell>
          <cell r="AK102">
            <v>4094.70032226137</v>
          </cell>
          <cell r="AL102">
            <v>0</v>
          </cell>
          <cell r="AM102">
            <v>300</v>
          </cell>
          <cell r="AN102">
            <v>16</v>
          </cell>
          <cell r="AO102">
            <v>10726</v>
          </cell>
          <cell r="AP102">
            <v>5939.67910181245</v>
          </cell>
          <cell r="AQ102">
            <v>804.99</v>
          </cell>
          <cell r="AR102">
            <v>0</v>
          </cell>
          <cell r="AS102">
            <v>3900</v>
          </cell>
        </row>
        <row r="102">
          <cell r="AU102">
            <v>2400</v>
          </cell>
          <cell r="AV102">
            <v>132.253313364868</v>
          </cell>
          <cell r="AW102">
            <v>3378.82546742143</v>
          </cell>
          <cell r="AX102">
            <v>6163.17920970206</v>
          </cell>
          <cell r="AY102">
            <v>0</v>
          </cell>
          <cell r="AZ102">
            <v>89328.2350046755</v>
          </cell>
        </row>
        <row r="103">
          <cell r="B103" t="str">
            <v>思茅区</v>
          </cell>
          <cell r="C103" t="str">
            <v>非贫困县</v>
          </cell>
        </row>
        <row r="103">
          <cell r="G103">
            <v>16556</v>
          </cell>
          <cell r="H103">
            <v>9933.6</v>
          </cell>
          <cell r="I103">
            <v>9933.6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1047</v>
          </cell>
          <cell r="O103">
            <v>1715</v>
          </cell>
          <cell r="P103">
            <v>717</v>
          </cell>
          <cell r="Q103">
            <v>1195</v>
          </cell>
        </row>
        <row r="103">
          <cell r="U103">
            <v>448</v>
          </cell>
          <cell r="V103">
            <v>781.37960976972</v>
          </cell>
          <cell r="W103">
            <v>12525.73</v>
          </cell>
          <cell r="X103">
            <v>0.505534918396262</v>
          </cell>
          <cell r="Y103">
            <v>0.889893116852939</v>
          </cell>
          <cell r="Z103">
            <v>0.177978623370588</v>
          </cell>
          <cell r="AA103">
            <v>64.8522037402658</v>
          </cell>
          <cell r="AB103">
            <v>1208</v>
          </cell>
          <cell r="AC103">
            <v>84.8691207197505</v>
          </cell>
        </row>
        <row r="103">
          <cell r="AF103">
            <v>20</v>
          </cell>
          <cell r="AG103">
            <v>10</v>
          </cell>
          <cell r="AH103">
            <v>114.180584168195</v>
          </cell>
          <cell r="AI103">
            <v>0.859996121776227</v>
          </cell>
          <cell r="AJ103">
            <v>0.429998060888113</v>
          </cell>
          <cell r="AK103">
            <v>198.722360655382</v>
          </cell>
        </row>
        <row r="103">
          <cell r="AN103">
            <v>1</v>
          </cell>
          <cell r="AO103">
            <v>670</v>
          </cell>
        </row>
        <row r="103">
          <cell r="AQ103">
            <v>82.65</v>
          </cell>
          <cell r="AR103" t="str">
            <v>B</v>
          </cell>
          <cell r="AS103">
            <v>300</v>
          </cell>
          <cell r="AT103" t="str">
            <v>较好</v>
          </cell>
        </row>
        <row r="103">
          <cell r="AV103">
            <v>13.7393694979528</v>
          </cell>
          <cell r="AW103">
            <v>351.015262944087</v>
          </cell>
          <cell r="AX103">
            <v>29.4282481287227</v>
          </cell>
        </row>
        <row r="103">
          <cell r="AZ103">
            <v>2565.0191419974</v>
          </cell>
        </row>
        <row r="104">
          <cell r="B104" t="str">
            <v>宁洱县</v>
          </cell>
          <cell r="C104" t="str">
            <v>贫困</v>
          </cell>
          <cell r="D104">
            <v>2017</v>
          </cell>
        </row>
        <row r="104">
          <cell r="G104">
            <v>13190</v>
          </cell>
          <cell r="H104">
            <v>9233</v>
          </cell>
          <cell r="I104">
            <v>0</v>
          </cell>
          <cell r="J104">
            <v>9233</v>
          </cell>
          <cell r="K104">
            <v>0</v>
          </cell>
          <cell r="L104">
            <v>0</v>
          </cell>
          <cell r="M104">
            <v>0</v>
          </cell>
          <cell r="N104">
            <v>4423</v>
          </cell>
          <cell r="O104">
            <v>1167</v>
          </cell>
          <cell r="P104">
            <v>0</v>
          </cell>
        </row>
        <row r="104">
          <cell r="U104">
            <v>369</v>
          </cell>
          <cell r="V104">
            <v>1346.31356761691</v>
          </cell>
          <cell r="W104">
            <v>11646.19</v>
          </cell>
          <cell r="X104">
            <v>0.647464426450132</v>
          </cell>
          <cell r="Y104">
            <v>1.14037909430662</v>
          </cell>
          <cell r="Z104">
            <v>0.570189547153309</v>
          </cell>
          <cell r="AA104">
            <v>207.766797957305</v>
          </cell>
          <cell r="AB104">
            <v>761.5</v>
          </cell>
          <cell r="AC104">
            <v>53.4998637649752</v>
          </cell>
        </row>
        <row r="104">
          <cell r="AF104">
            <v>10</v>
          </cell>
          <cell r="AG104">
            <v>10</v>
          </cell>
          <cell r="AH104">
            <v>114.180584168195</v>
          </cell>
          <cell r="AI104">
            <v>1</v>
          </cell>
          <cell r="AJ104">
            <v>1</v>
          </cell>
          <cell r="AK104">
            <v>462.147108861242</v>
          </cell>
        </row>
        <row r="104">
          <cell r="AN104">
            <v>1</v>
          </cell>
          <cell r="AO104">
            <v>670</v>
          </cell>
        </row>
        <row r="104">
          <cell r="AQ104">
            <v>81.11</v>
          </cell>
          <cell r="AR104" t="str">
            <v>B</v>
          </cell>
          <cell r="AS104">
            <v>600</v>
          </cell>
          <cell r="AT104" t="str">
            <v>好</v>
          </cell>
          <cell r="AU104">
            <v>800</v>
          </cell>
          <cell r="AV104">
            <v>14.6407004380704</v>
          </cell>
          <cell r="AW104">
            <v>374.042587232306</v>
          </cell>
          <cell r="AX104">
            <v>0</v>
          </cell>
        </row>
        <row r="104">
          <cell r="AZ104">
            <v>4627.95050960093</v>
          </cell>
        </row>
        <row r="105">
          <cell r="B105" t="str">
            <v>墨江县</v>
          </cell>
          <cell r="C105" t="str">
            <v>贫困</v>
          </cell>
          <cell r="D105">
            <v>2019</v>
          </cell>
          <cell r="E105" t="str">
            <v>省级</v>
          </cell>
        </row>
        <row r="105">
          <cell r="G105">
            <v>91117</v>
          </cell>
          <cell r="H105">
            <v>82005.3</v>
          </cell>
          <cell r="I105">
            <v>0</v>
          </cell>
          <cell r="J105">
            <v>0</v>
          </cell>
          <cell r="K105">
            <v>0</v>
          </cell>
          <cell r="L105">
            <v>82005.3</v>
          </cell>
          <cell r="M105">
            <v>0</v>
          </cell>
          <cell r="N105">
            <v>11591</v>
          </cell>
          <cell r="O105">
            <v>17710</v>
          </cell>
          <cell r="P105">
            <v>0</v>
          </cell>
        </row>
        <row r="105">
          <cell r="U105">
            <v>2679</v>
          </cell>
          <cell r="V105">
            <v>5569.62465921589</v>
          </cell>
          <cell r="W105">
            <v>11955.92</v>
          </cell>
          <cell r="X105">
            <v>0.597483951964009</v>
          </cell>
          <cell r="Y105">
            <v>6.13663817383194</v>
          </cell>
          <cell r="Z105">
            <v>6.13663817383194</v>
          </cell>
          <cell r="AA105">
            <v>2236.08038759226</v>
          </cell>
          <cell r="AB105">
            <v>6045</v>
          </cell>
          <cell r="AC105">
            <v>424.69688307193</v>
          </cell>
        </row>
        <row r="105">
          <cell r="AF105">
            <v>73</v>
          </cell>
          <cell r="AG105">
            <v>73</v>
          </cell>
          <cell r="AH105">
            <v>833.518264427826</v>
          </cell>
          <cell r="AI105">
            <v>1</v>
          </cell>
          <cell r="AJ105">
            <v>1</v>
          </cell>
          <cell r="AK105">
            <v>462.147108861242</v>
          </cell>
        </row>
        <row r="105">
          <cell r="AN105">
            <v>2</v>
          </cell>
          <cell r="AO105">
            <v>1341</v>
          </cell>
        </row>
        <row r="105">
          <cell r="AQ105">
            <v>85.26</v>
          </cell>
          <cell r="AR105" t="str">
            <v>B</v>
          </cell>
          <cell r="AS105">
            <v>600</v>
          </cell>
          <cell r="AT105" t="str">
            <v>较好</v>
          </cell>
        </row>
        <row r="105">
          <cell r="AV105">
            <v>13.9873336194044</v>
          </cell>
          <cell r="AW105">
            <v>357.350283725427</v>
          </cell>
          <cell r="AX105">
            <v>0</v>
          </cell>
        </row>
        <row r="105">
          <cell r="AZ105">
            <v>11824.4175868946</v>
          </cell>
        </row>
        <row r="106">
          <cell r="B106" t="str">
            <v>景谷县</v>
          </cell>
          <cell r="C106" t="str">
            <v>贫困</v>
          </cell>
          <cell r="D106">
            <v>2018</v>
          </cell>
        </row>
        <row r="106">
          <cell r="G106">
            <v>49007</v>
          </cell>
          <cell r="H106">
            <v>39205.6</v>
          </cell>
          <cell r="I106">
            <v>0</v>
          </cell>
          <cell r="J106">
            <v>0</v>
          </cell>
          <cell r="K106">
            <v>39205.6</v>
          </cell>
          <cell r="L106">
            <v>0</v>
          </cell>
          <cell r="M106">
            <v>0</v>
          </cell>
          <cell r="N106">
            <v>8904</v>
          </cell>
          <cell r="O106">
            <v>14292</v>
          </cell>
          <cell r="P106">
            <v>513.6</v>
          </cell>
          <cell r="Q106">
            <v>856</v>
          </cell>
        </row>
        <row r="106">
          <cell r="U106">
            <v>1196</v>
          </cell>
          <cell r="V106">
            <v>3514.38991680307</v>
          </cell>
          <cell r="W106">
            <v>11578.01</v>
          </cell>
          <cell r="X106">
            <v>0.658466488731681</v>
          </cell>
          <cell r="Y106">
            <v>3.81324528289404</v>
          </cell>
          <cell r="Z106">
            <v>1.90662264144702</v>
          </cell>
          <cell r="AA106">
            <v>694.738939189702</v>
          </cell>
          <cell r="AB106">
            <v>3279.44</v>
          </cell>
          <cell r="AC106">
            <v>230.399991103625</v>
          </cell>
        </row>
        <row r="106">
          <cell r="AF106">
            <v>56</v>
          </cell>
          <cell r="AG106">
            <v>56</v>
          </cell>
          <cell r="AH106">
            <v>639.411271341894</v>
          </cell>
          <cell r="AI106">
            <v>0.871161313095658</v>
          </cell>
          <cell r="AJ106">
            <v>0.871161313095658</v>
          </cell>
          <cell r="AK106">
            <v>402.604682198922</v>
          </cell>
          <cell r="AL106" t="str">
            <v>√</v>
          </cell>
          <cell r="AM106">
            <v>100</v>
          </cell>
          <cell r="AN106">
            <v>1</v>
          </cell>
          <cell r="AO106">
            <v>670</v>
          </cell>
        </row>
        <row r="106">
          <cell r="AQ106">
            <v>75.41</v>
          </cell>
          <cell r="AR106" t="str">
            <v>C</v>
          </cell>
        </row>
        <row r="106">
          <cell r="AT106" t="str">
            <v>好</v>
          </cell>
          <cell r="AU106">
            <v>800</v>
          </cell>
          <cell r="AV106">
            <v>5.72560167548084</v>
          </cell>
          <cell r="AW106">
            <v>146.278442975966</v>
          </cell>
          <cell r="AX106">
            <v>46.1769313656565</v>
          </cell>
        </row>
        <row r="106">
          <cell r="AZ106">
            <v>7197.82324361318</v>
          </cell>
        </row>
        <row r="107">
          <cell r="B107" t="str">
            <v>镇沅县</v>
          </cell>
          <cell r="C107" t="str">
            <v>贫困</v>
          </cell>
          <cell r="D107">
            <v>2018</v>
          </cell>
        </row>
        <row r="107">
          <cell r="G107">
            <v>33371</v>
          </cell>
          <cell r="H107">
            <v>26696.8</v>
          </cell>
          <cell r="I107">
            <v>0</v>
          </cell>
          <cell r="J107">
            <v>0</v>
          </cell>
          <cell r="K107">
            <v>26696.8</v>
          </cell>
          <cell r="L107">
            <v>0</v>
          </cell>
          <cell r="M107">
            <v>0</v>
          </cell>
          <cell r="N107">
            <v>4668</v>
          </cell>
          <cell r="O107">
            <v>10988</v>
          </cell>
          <cell r="P107">
            <v>0</v>
          </cell>
        </row>
        <row r="107">
          <cell r="U107">
            <v>988</v>
          </cell>
          <cell r="V107">
            <v>2042.3589029773</v>
          </cell>
          <cell r="W107">
            <v>11318.61</v>
          </cell>
          <cell r="X107">
            <v>0.700325317652678</v>
          </cell>
          <cell r="Y107">
            <v>2.66396747581902</v>
          </cell>
          <cell r="Z107">
            <v>1.33198373790951</v>
          </cell>
          <cell r="AA107">
            <v>485.350875929426</v>
          </cell>
          <cell r="AB107">
            <v>3972.9</v>
          </cell>
          <cell r="AC107">
            <v>279.119643797597</v>
          </cell>
        </row>
        <row r="107">
          <cell r="AF107">
            <v>8</v>
          </cell>
          <cell r="AG107">
            <v>8</v>
          </cell>
          <cell r="AH107">
            <v>91.3444673345562</v>
          </cell>
          <cell r="AI107">
            <v>1</v>
          </cell>
          <cell r="AJ107">
            <v>1</v>
          </cell>
          <cell r="AK107">
            <v>462.147108861242</v>
          </cell>
        </row>
        <row r="107">
          <cell r="AN107">
            <v>1</v>
          </cell>
          <cell r="AO107">
            <v>670</v>
          </cell>
        </row>
        <row r="107">
          <cell r="AQ107">
            <v>76.12</v>
          </cell>
          <cell r="AR107" t="str">
            <v>C</v>
          </cell>
        </row>
        <row r="107">
          <cell r="AT107" t="str">
            <v>好</v>
          </cell>
          <cell r="AU107">
            <v>800</v>
          </cell>
          <cell r="AV107">
            <v>13.3884496456744</v>
          </cell>
          <cell r="AW107">
            <v>342.04991528107</v>
          </cell>
          <cell r="AX107">
            <v>1734.40229598203</v>
          </cell>
        </row>
        <row r="107">
          <cell r="AZ107">
            <v>5172.3709141812</v>
          </cell>
        </row>
        <row r="108">
          <cell r="B108" t="str">
            <v>景东县</v>
          </cell>
          <cell r="C108" t="str">
            <v>贫困</v>
          </cell>
          <cell r="D108">
            <v>2019</v>
          </cell>
          <cell r="E108" t="str">
            <v>省级</v>
          </cell>
        </row>
        <row r="108">
          <cell r="G108">
            <v>60317</v>
          </cell>
          <cell r="H108">
            <v>54285.3</v>
          </cell>
          <cell r="I108">
            <v>0</v>
          </cell>
          <cell r="J108">
            <v>0</v>
          </cell>
          <cell r="K108">
            <v>0</v>
          </cell>
          <cell r="L108">
            <v>54285.3</v>
          </cell>
          <cell r="M108">
            <v>0</v>
          </cell>
          <cell r="N108">
            <v>9511</v>
          </cell>
          <cell r="O108">
            <v>8913</v>
          </cell>
          <cell r="P108">
            <v>640.2</v>
          </cell>
          <cell r="Q108">
            <v>1067</v>
          </cell>
        </row>
        <row r="108">
          <cell r="U108">
            <v>2232</v>
          </cell>
          <cell r="V108">
            <v>4351.08838726511</v>
          </cell>
          <cell r="W108">
            <v>11682.86</v>
          </cell>
          <cell r="X108">
            <v>0.641547066170514</v>
          </cell>
          <cell r="Y108">
            <v>4.47979485365547</v>
          </cell>
          <cell r="Z108">
            <v>4.47979485365547</v>
          </cell>
          <cell r="AA108">
            <v>1632.35653283443</v>
          </cell>
          <cell r="AB108">
            <v>12501</v>
          </cell>
          <cell r="AC108">
            <v>878.268938839074</v>
          </cell>
        </row>
        <row r="108">
          <cell r="AF108">
            <v>36</v>
          </cell>
          <cell r="AG108">
            <v>36</v>
          </cell>
          <cell r="AH108">
            <v>411.050103005503</v>
          </cell>
          <cell r="AI108">
            <v>0.78</v>
          </cell>
          <cell r="AJ108">
            <v>0.78</v>
          </cell>
          <cell r="AK108">
            <v>360.474744911769</v>
          </cell>
        </row>
        <row r="108">
          <cell r="AN108">
            <v>2</v>
          </cell>
          <cell r="AO108">
            <v>1341</v>
          </cell>
        </row>
        <row r="108">
          <cell r="AQ108">
            <v>76.38</v>
          </cell>
          <cell r="AR108" t="str">
            <v>C</v>
          </cell>
        </row>
        <row r="108">
          <cell r="AT108" t="str">
            <v>较好</v>
          </cell>
        </row>
        <row r="108">
          <cell r="AV108">
            <v>13.657782248898</v>
          </cell>
          <cell r="AW108">
            <v>348.930860913548</v>
          </cell>
          <cell r="AX108">
            <v>1644.75882240107</v>
          </cell>
        </row>
        <row r="108">
          <cell r="AZ108">
            <v>9323.16956776944</v>
          </cell>
        </row>
        <row r="109">
          <cell r="B109" t="str">
            <v>江城县</v>
          </cell>
          <cell r="C109" t="str">
            <v>深度贫困</v>
          </cell>
          <cell r="D109">
            <v>2019</v>
          </cell>
          <cell r="E109" t="str">
            <v>省级</v>
          </cell>
          <cell r="F109" t="str">
            <v>是</v>
          </cell>
          <cell r="G109">
            <v>35696</v>
          </cell>
          <cell r="H109">
            <v>32126.4</v>
          </cell>
          <cell r="I109">
            <v>0</v>
          </cell>
          <cell r="J109">
            <v>0</v>
          </cell>
          <cell r="K109">
            <v>0</v>
          </cell>
          <cell r="L109">
            <v>32126.4</v>
          </cell>
          <cell r="M109">
            <v>0</v>
          </cell>
          <cell r="N109">
            <v>3264</v>
          </cell>
          <cell r="O109">
            <v>9378</v>
          </cell>
          <cell r="P109">
            <v>0</v>
          </cell>
        </row>
        <row r="109">
          <cell r="U109">
            <v>838</v>
          </cell>
          <cell r="V109">
            <v>1843.92614925844</v>
          </cell>
          <cell r="W109">
            <v>12061.31</v>
          </cell>
          <cell r="X109">
            <v>0.580477390745875</v>
          </cell>
          <cell r="Y109">
            <v>2.26153991434593</v>
          </cell>
          <cell r="Z109">
            <v>2.26153991434593</v>
          </cell>
          <cell r="AA109">
            <v>824.064398939175</v>
          </cell>
          <cell r="AB109">
            <v>1910.6</v>
          </cell>
          <cell r="AC109">
            <v>134.230912290691</v>
          </cell>
        </row>
        <row r="109">
          <cell r="AF109">
            <v>2</v>
          </cell>
          <cell r="AG109">
            <v>2</v>
          </cell>
          <cell r="AH109">
            <v>22.8361168336391</v>
          </cell>
          <cell r="AI109">
            <v>1</v>
          </cell>
          <cell r="AJ109">
            <v>1</v>
          </cell>
          <cell r="AK109">
            <v>462.147108861242</v>
          </cell>
        </row>
        <row r="109">
          <cell r="AN109">
            <v>2</v>
          </cell>
          <cell r="AO109">
            <v>1341</v>
          </cell>
        </row>
        <row r="109">
          <cell r="AQ109">
            <v>81.33</v>
          </cell>
          <cell r="AR109" t="str">
            <v>B</v>
          </cell>
          <cell r="AS109">
            <v>600</v>
          </cell>
          <cell r="AT109" t="str">
            <v>较好</v>
          </cell>
        </row>
        <row r="109">
          <cell r="AV109">
            <v>14.474034289422</v>
          </cell>
          <cell r="AW109">
            <v>369.784578012857</v>
          </cell>
          <cell r="AX109">
            <v>1312.13521084392</v>
          </cell>
        </row>
        <row r="109">
          <cell r="AZ109">
            <v>5597.98926419605</v>
          </cell>
        </row>
        <row r="110">
          <cell r="B110" t="str">
            <v>澜沧县</v>
          </cell>
          <cell r="C110" t="str">
            <v>深度贫困</v>
          </cell>
          <cell r="D110">
            <v>2020</v>
          </cell>
          <cell r="E110" t="str">
            <v>国家</v>
          </cell>
          <cell r="F110" t="str">
            <v>是</v>
          </cell>
          <cell r="G110">
            <v>196287</v>
          </cell>
          <cell r="H110">
            <v>196287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196287</v>
          </cell>
          <cell r="N110">
            <v>32467</v>
          </cell>
          <cell r="O110">
            <v>17210</v>
          </cell>
          <cell r="P110">
            <v>1731.6</v>
          </cell>
          <cell r="Q110">
            <v>2886</v>
          </cell>
        </row>
        <row r="110">
          <cell r="U110">
            <v>2533</v>
          </cell>
          <cell r="V110">
            <v>13861.2253053132</v>
          </cell>
          <cell r="W110">
            <v>11840.91</v>
          </cell>
          <cell r="X110">
            <v>0.616042872219228</v>
          </cell>
          <cell r="Y110">
            <v>14.0922271191637</v>
          </cell>
          <cell r="Z110">
            <v>14.0922271191637</v>
          </cell>
          <cell r="AA110">
            <v>5134.95366453729</v>
          </cell>
          <cell r="AB110">
            <v>61435.46</v>
          </cell>
          <cell r="AC110">
            <v>4316.20320464686</v>
          </cell>
        </row>
        <row r="110">
          <cell r="AF110">
            <v>31</v>
          </cell>
          <cell r="AG110">
            <v>31</v>
          </cell>
          <cell r="AH110">
            <v>353.959810921405</v>
          </cell>
          <cell r="AI110">
            <v>0.970774889850034</v>
          </cell>
          <cell r="AJ110">
            <v>0.970774889850034</v>
          </cell>
          <cell r="AK110">
            <v>448.640808699284</v>
          </cell>
          <cell r="AL110" t="str">
            <v>√</v>
          </cell>
          <cell r="AM110">
            <v>100</v>
          </cell>
          <cell r="AN110">
            <v>2</v>
          </cell>
          <cell r="AO110">
            <v>1341</v>
          </cell>
          <cell r="AP110">
            <v>5939.67910181245</v>
          </cell>
          <cell r="AQ110">
            <v>80.01</v>
          </cell>
          <cell r="AR110" t="str">
            <v>B</v>
          </cell>
          <cell r="AS110">
            <v>600</v>
          </cell>
          <cell r="AT110" t="str">
            <v>较好</v>
          </cell>
        </row>
        <row r="110">
          <cell r="AV110">
            <v>14.694939370992</v>
          </cell>
          <cell r="AW110">
            <v>375.428290797824</v>
          </cell>
          <cell r="AX110">
            <v>0</v>
          </cell>
        </row>
        <row r="110">
          <cell r="AZ110">
            <v>32471.0901867283</v>
          </cell>
        </row>
        <row r="111">
          <cell r="B111" t="str">
            <v>孟连县</v>
          </cell>
          <cell r="C111" t="str">
            <v>贫困</v>
          </cell>
          <cell r="D111">
            <v>2018</v>
          </cell>
          <cell r="E111" t="str">
            <v>省级</v>
          </cell>
          <cell r="F111" t="str">
            <v>是</v>
          </cell>
          <cell r="G111">
            <v>28213</v>
          </cell>
          <cell r="H111">
            <v>22570.4</v>
          </cell>
          <cell r="I111">
            <v>0</v>
          </cell>
          <cell r="J111">
            <v>0</v>
          </cell>
          <cell r="K111">
            <v>22570.4</v>
          </cell>
          <cell r="L111">
            <v>0</v>
          </cell>
          <cell r="M111">
            <v>0</v>
          </cell>
          <cell r="N111">
            <v>3605</v>
          </cell>
          <cell r="O111">
            <v>214</v>
          </cell>
          <cell r="P111">
            <v>0</v>
          </cell>
        </row>
        <row r="111">
          <cell r="U111">
            <v>356</v>
          </cell>
          <cell r="V111">
            <v>1536.33677398558</v>
          </cell>
          <cell r="W111">
            <v>13102.72</v>
          </cell>
          <cell r="X111">
            <v>0.412427263426615</v>
          </cell>
          <cell r="Y111">
            <v>1.3122610667708</v>
          </cell>
          <cell r="Z111">
            <v>1.3122610667708</v>
          </cell>
          <cell r="AA111">
            <v>478.164289907089</v>
          </cell>
          <cell r="AB111">
            <v>3112.78</v>
          </cell>
          <cell r="AC111">
            <v>218.691143703663</v>
          </cell>
        </row>
        <row r="111">
          <cell r="AF111">
            <v>2</v>
          </cell>
          <cell r="AG111">
            <v>2</v>
          </cell>
          <cell r="AH111">
            <v>22.8361168336391</v>
          </cell>
          <cell r="AI111">
            <v>0.808232215084464</v>
          </cell>
          <cell r="AJ111">
            <v>0.808232215084464</v>
          </cell>
          <cell r="AK111">
            <v>373.522181489803</v>
          </cell>
          <cell r="AL111" t="str">
            <v>√</v>
          </cell>
          <cell r="AM111">
            <v>100</v>
          </cell>
          <cell r="AN111">
            <v>2</v>
          </cell>
          <cell r="AO111">
            <v>1341</v>
          </cell>
        </row>
        <row r="111">
          <cell r="AQ111">
            <v>85.3</v>
          </cell>
          <cell r="AR111" t="str">
            <v>B</v>
          </cell>
          <cell r="AS111">
            <v>600</v>
          </cell>
          <cell r="AT111" t="str">
            <v>较好</v>
          </cell>
        </row>
        <row r="111">
          <cell r="AV111">
            <v>13.970534292422</v>
          </cell>
          <cell r="AW111">
            <v>356.921092256423</v>
          </cell>
          <cell r="AX111">
            <v>1357.53057149988</v>
          </cell>
        </row>
        <row r="111">
          <cell r="AZ111">
            <v>5027.47159817619</v>
          </cell>
        </row>
        <row r="112">
          <cell r="B112" t="str">
            <v>西盟县</v>
          </cell>
          <cell r="C112" t="str">
            <v>贫困</v>
          </cell>
          <cell r="D112">
            <v>2018</v>
          </cell>
          <cell r="E112" t="str">
            <v>省级</v>
          </cell>
          <cell r="F112" t="str">
            <v>是</v>
          </cell>
          <cell r="G112">
            <v>29707</v>
          </cell>
          <cell r="H112">
            <v>23765.6</v>
          </cell>
          <cell r="I112">
            <v>0</v>
          </cell>
          <cell r="J112">
            <v>0</v>
          </cell>
          <cell r="K112">
            <v>23765.6</v>
          </cell>
          <cell r="L112">
            <v>0</v>
          </cell>
          <cell r="M112">
            <v>0</v>
          </cell>
          <cell r="N112">
            <v>4444</v>
          </cell>
          <cell r="O112">
            <v>218</v>
          </cell>
          <cell r="P112">
            <v>0</v>
          </cell>
        </row>
        <row r="112">
          <cell r="U112">
            <v>485</v>
          </cell>
          <cell r="V112">
            <v>1789.92212507573</v>
          </cell>
          <cell r="W112">
            <v>11726.4</v>
          </cell>
          <cell r="X112">
            <v>0.634521108532811</v>
          </cell>
          <cell r="Y112">
            <v>2.1669530377504</v>
          </cell>
          <cell r="Z112">
            <v>2.1669530377504</v>
          </cell>
          <cell r="AA112">
            <v>789.598645266297</v>
          </cell>
          <cell r="AB112">
            <v>1604.6</v>
          </cell>
          <cell r="AC112">
            <v>112.732608532212</v>
          </cell>
        </row>
        <row r="112">
          <cell r="AF112">
            <v>6</v>
          </cell>
          <cell r="AG112">
            <v>6</v>
          </cell>
          <cell r="AH112">
            <v>68.5083505009172</v>
          </cell>
          <cell r="AI112">
            <v>1</v>
          </cell>
          <cell r="AJ112">
            <v>1</v>
          </cell>
          <cell r="AK112">
            <v>462.147108861242</v>
          </cell>
        </row>
        <row r="112">
          <cell r="AN112">
            <v>2</v>
          </cell>
          <cell r="AO112">
            <v>1341</v>
          </cell>
        </row>
        <row r="112">
          <cell r="AQ112">
            <v>81.42</v>
          </cell>
          <cell r="AR112" t="str">
            <v>B</v>
          </cell>
          <cell r="AS112">
            <v>600</v>
          </cell>
          <cell r="AT112" t="str">
            <v>较好</v>
          </cell>
        </row>
        <row r="112">
          <cell r="AV112">
            <v>13.9745682865516</v>
          </cell>
          <cell r="AW112">
            <v>357.024153281918</v>
          </cell>
          <cell r="AX112">
            <v>38.7471294807828</v>
          </cell>
        </row>
        <row r="112">
          <cell r="AZ112">
            <v>5520.93299151831</v>
          </cell>
        </row>
        <row r="113">
          <cell r="B113" t="str">
            <v>西双版纳州合计</v>
          </cell>
          <cell r="C113">
            <v>1</v>
          </cell>
        </row>
        <row r="113">
          <cell r="G113">
            <v>66152</v>
          </cell>
          <cell r="H113">
            <v>47523.8</v>
          </cell>
          <cell r="I113">
            <v>7888.8</v>
          </cell>
          <cell r="J113">
            <v>19377.4</v>
          </cell>
          <cell r="K113">
            <v>20257.6</v>
          </cell>
          <cell r="L113">
            <v>0</v>
          </cell>
          <cell r="M113">
            <v>0</v>
          </cell>
          <cell r="N113">
            <v>8532</v>
          </cell>
          <cell r="O113">
            <v>753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589</v>
          </cell>
          <cell r="V113">
            <v>3409.25558688926</v>
          </cell>
        </row>
        <row r="113">
          <cell r="X113">
            <v>1.0181732510142</v>
          </cell>
          <cell r="Y113">
            <v>2.3200726103837</v>
          </cell>
          <cell r="Z113">
            <v>0.947706665300418</v>
          </cell>
          <cell r="AA113">
            <v>345.32723413697</v>
          </cell>
          <cell r="AB113">
            <v>1184.2</v>
          </cell>
          <cell r="AC113">
            <v>83.1970304274243</v>
          </cell>
          <cell r="AD113">
            <v>0</v>
          </cell>
          <cell r="AE113">
            <v>0</v>
          </cell>
          <cell r="AF113">
            <v>50</v>
          </cell>
          <cell r="AG113">
            <v>44</v>
          </cell>
          <cell r="AH113">
            <v>502.394570340059</v>
          </cell>
          <cell r="AI113">
            <v>2.09200343938091</v>
          </cell>
          <cell r="AJ113">
            <v>2.04600171969046</v>
          </cell>
          <cell r="AK113">
            <v>945.553779480074</v>
          </cell>
          <cell r="AL113">
            <v>0</v>
          </cell>
          <cell r="AM113">
            <v>0</v>
          </cell>
          <cell r="AN113">
            <v>3</v>
          </cell>
          <cell r="AO113">
            <v>2010</v>
          </cell>
          <cell r="AP113">
            <v>0</v>
          </cell>
          <cell r="AQ113">
            <v>229.98</v>
          </cell>
          <cell r="AR113">
            <v>0</v>
          </cell>
          <cell r="AS113">
            <v>300</v>
          </cell>
        </row>
        <row r="113">
          <cell r="AU113">
            <v>800</v>
          </cell>
          <cell r="AV113">
            <v>29.5159792458229</v>
          </cell>
          <cell r="AW113">
            <v>754.078214256374</v>
          </cell>
          <cell r="AX113">
            <v>2304.67588909691</v>
          </cell>
          <cell r="AY113">
            <v>0</v>
          </cell>
          <cell r="AZ113">
            <v>8681.80641553016</v>
          </cell>
        </row>
        <row r="114">
          <cell r="B114" t="str">
            <v>西双版纳州本级</v>
          </cell>
          <cell r="C114">
            <v>2</v>
          </cell>
        </row>
        <row r="114"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4">
          <cell r="P114">
            <v>0</v>
          </cell>
        </row>
        <row r="114">
          <cell r="V114">
            <v>0</v>
          </cell>
        </row>
        <row r="114">
          <cell r="AG114">
            <v>0</v>
          </cell>
          <cell r="AH114">
            <v>0</v>
          </cell>
        </row>
        <row r="114">
          <cell r="AJ114">
            <v>0</v>
          </cell>
          <cell r="AK114">
            <v>0</v>
          </cell>
        </row>
        <row r="114">
          <cell r="AW114">
            <v>0</v>
          </cell>
        </row>
        <row r="114">
          <cell r="AZ114">
            <v>0</v>
          </cell>
        </row>
        <row r="115">
          <cell r="B115" t="str">
            <v>县级小计</v>
          </cell>
          <cell r="C115">
            <v>3</v>
          </cell>
        </row>
        <row r="115">
          <cell r="G115">
            <v>66152</v>
          </cell>
          <cell r="H115">
            <v>47523.8</v>
          </cell>
          <cell r="I115">
            <v>7888.8</v>
          </cell>
          <cell r="J115">
            <v>19377.4</v>
          </cell>
          <cell r="K115">
            <v>20257.6</v>
          </cell>
          <cell r="L115">
            <v>0</v>
          </cell>
          <cell r="M115">
            <v>0</v>
          </cell>
          <cell r="N115">
            <v>8532</v>
          </cell>
          <cell r="O115">
            <v>753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589</v>
          </cell>
          <cell r="V115">
            <v>3409.25558688926</v>
          </cell>
        </row>
        <row r="115">
          <cell r="X115">
            <v>1.0181732510142</v>
          </cell>
          <cell r="Y115">
            <v>2.3200726103837</v>
          </cell>
          <cell r="Z115">
            <v>0.947706665300418</v>
          </cell>
          <cell r="AA115">
            <v>345.32723413697</v>
          </cell>
          <cell r="AB115">
            <v>1184.2</v>
          </cell>
          <cell r="AC115">
            <v>83.1970304274243</v>
          </cell>
          <cell r="AD115">
            <v>0</v>
          </cell>
          <cell r="AE115">
            <v>0</v>
          </cell>
          <cell r="AF115">
            <v>50</v>
          </cell>
          <cell r="AG115">
            <v>44</v>
          </cell>
          <cell r="AH115">
            <v>502.394570340059</v>
          </cell>
          <cell r="AI115">
            <v>2.09200343938091</v>
          </cell>
          <cell r="AJ115">
            <v>2.04600171969046</v>
          </cell>
          <cell r="AK115">
            <v>945.553779480074</v>
          </cell>
          <cell r="AL115">
            <v>0</v>
          </cell>
          <cell r="AM115">
            <v>0</v>
          </cell>
          <cell r="AN115">
            <v>3</v>
          </cell>
          <cell r="AO115">
            <v>2010</v>
          </cell>
          <cell r="AP115">
            <v>0</v>
          </cell>
          <cell r="AQ115">
            <v>229.98</v>
          </cell>
          <cell r="AR115">
            <v>0</v>
          </cell>
          <cell r="AS115">
            <v>300</v>
          </cell>
        </row>
        <row r="115">
          <cell r="AU115">
            <v>800</v>
          </cell>
          <cell r="AV115">
            <v>29.5159792458229</v>
          </cell>
          <cell r="AW115">
            <v>754.078214256374</v>
          </cell>
          <cell r="AX115">
            <v>2304.67588909691</v>
          </cell>
          <cell r="AY115">
            <v>0</v>
          </cell>
          <cell r="AZ115">
            <v>8681.80641553016</v>
          </cell>
        </row>
        <row r="116">
          <cell r="B116" t="str">
            <v>景洪市</v>
          </cell>
          <cell r="C116" t="str">
            <v>非贫困县</v>
          </cell>
        </row>
        <row r="116">
          <cell r="F116" t="str">
            <v>是</v>
          </cell>
          <cell r="G116">
            <v>13148</v>
          </cell>
          <cell r="H116">
            <v>7888.8</v>
          </cell>
          <cell r="I116">
            <v>7888.8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2047</v>
          </cell>
          <cell r="O116">
            <v>173</v>
          </cell>
          <cell r="P116">
            <v>0</v>
          </cell>
        </row>
        <row r="116">
          <cell r="U116">
            <v>0</v>
          </cell>
          <cell r="V116">
            <v>685.076068747767</v>
          </cell>
          <cell r="W116">
            <v>12772.04</v>
          </cell>
          <cell r="X116">
            <v>0.465788395067307</v>
          </cell>
          <cell r="Y116">
            <v>0.707765466304772</v>
          </cell>
          <cell r="Z116">
            <v>0.141553093260954</v>
          </cell>
          <cell r="AA116">
            <v>51.579396841999</v>
          </cell>
        </row>
        <row r="116">
          <cell r="AF116">
            <v>12</v>
          </cell>
          <cell r="AG116">
            <v>6</v>
          </cell>
          <cell r="AH116">
            <v>68.5083505009172</v>
          </cell>
          <cell r="AI116">
            <v>0.0920034393809114</v>
          </cell>
          <cell r="AJ116">
            <v>0.0460017196904557</v>
          </cell>
          <cell r="AK116">
            <v>21.2595617575894</v>
          </cell>
        </row>
        <row r="116">
          <cell r="AN116">
            <v>1</v>
          </cell>
          <cell r="AO116">
            <v>670</v>
          </cell>
        </row>
        <row r="116">
          <cell r="AQ116">
            <v>86.76</v>
          </cell>
          <cell r="AR116" t="str">
            <v>B</v>
          </cell>
          <cell r="AS116">
            <v>300</v>
          </cell>
          <cell r="AT116" t="str">
            <v>较好</v>
          </cell>
        </row>
        <row r="116">
          <cell r="AV116">
            <v>8.25901209546861</v>
          </cell>
          <cell r="AW116">
            <v>211.002353694707</v>
          </cell>
          <cell r="AX116">
            <v>29.603710532082</v>
          </cell>
        </row>
        <row r="116">
          <cell r="AZ116">
            <v>2007.42573154298</v>
          </cell>
        </row>
        <row r="117">
          <cell r="B117" t="str">
            <v>勐海县</v>
          </cell>
          <cell r="C117" t="str">
            <v>贫困</v>
          </cell>
          <cell r="D117">
            <v>2017</v>
          </cell>
        </row>
        <row r="117">
          <cell r="F117" t="str">
            <v>是</v>
          </cell>
          <cell r="G117">
            <v>27682</v>
          </cell>
          <cell r="H117">
            <v>19377.4</v>
          </cell>
          <cell r="I117">
            <v>0</v>
          </cell>
          <cell r="J117">
            <v>19377.4</v>
          </cell>
          <cell r="K117">
            <v>0</v>
          </cell>
          <cell r="L117">
            <v>0</v>
          </cell>
          <cell r="M117">
            <v>0</v>
          </cell>
          <cell r="N117">
            <v>3510</v>
          </cell>
          <cell r="O117">
            <v>459</v>
          </cell>
          <cell r="P117">
            <v>0</v>
          </cell>
        </row>
        <row r="117">
          <cell r="U117">
            <v>50</v>
          </cell>
          <cell r="V117">
            <v>1352.16165928162</v>
          </cell>
          <cell r="W117">
            <v>14604.86</v>
          </cell>
          <cell r="X117">
            <v>0.170030111247019</v>
          </cell>
          <cell r="Y117">
            <v>0.530357923001701</v>
          </cell>
          <cell r="Z117">
            <v>0.26517896150085</v>
          </cell>
          <cell r="AA117">
            <v>96.6264358786314</v>
          </cell>
          <cell r="AB117">
            <v>131.1</v>
          </cell>
          <cell r="AC117">
            <v>9.21054778672127</v>
          </cell>
        </row>
        <row r="117">
          <cell r="AF117">
            <v>17</v>
          </cell>
          <cell r="AG117">
            <v>17</v>
          </cell>
          <cell r="AH117">
            <v>194.106993085932</v>
          </cell>
          <cell r="AI117">
            <v>1</v>
          </cell>
          <cell r="AJ117">
            <v>1</v>
          </cell>
          <cell r="AK117">
            <v>462.147108861242</v>
          </cell>
        </row>
        <row r="117">
          <cell r="AN117">
            <v>1</v>
          </cell>
          <cell r="AO117">
            <v>670</v>
          </cell>
        </row>
        <row r="117">
          <cell r="AQ117">
            <v>68.11</v>
          </cell>
          <cell r="AR117" t="str">
            <v>C</v>
          </cell>
        </row>
        <row r="117">
          <cell r="AT117" t="str">
            <v>好</v>
          </cell>
          <cell r="AU117">
            <v>800</v>
          </cell>
          <cell r="AV117">
            <v>15.1555414089618</v>
          </cell>
          <cell r="AW117">
            <v>387.195813717609</v>
          </cell>
          <cell r="AX117">
            <v>86.9264336184901</v>
          </cell>
        </row>
        <row r="117">
          <cell r="AZ117">
            <v>3971.44855861175</v>
          </cell>
        </row>
        <row r="118">
          <cell r="B118" t="str">
            <v>勐腊县</v>
          </cell>
          <cell r="C118" t="str">
            <v>贫困</v>
          </cell>
          <cell r="D118">
            <v>2018</v>
          </cell>
        </row>
        <row r="118">
          <cell r="F118" t="str">
            <v>是</v>
          </cell>
          <cell r="G118">
            <v>25322</v>
          </cell>
          <cell r="H118">
            <v>20257.6</v>
          </cell>
          <cell r="I118">
            <v>0</v>
          </cell>
          <cell r="J118">
            <v>0</v>
          </cell>
          <cell r="K118">
            <v>20257.6</v>
          </cell>
          <cell r="L118">
            <v>0</v>
          </cell>
          <cell r="M118">
            <v>0</v>
          </cell>
          <cell r="N118">
            <v>2975</v>
          </cell>
          <cell r="O118">
            <v>121</v>
          </cell>
          <cell r="P118">
            <v>0</v>
          </cell>
        </row>
        <row r="118">
          <cell r="U118">
            <v>539</v>
          </cell>
          <cell r="V118">
            <v>1372.01785885987</v>
          </cell>
          <cell r="W118">
            <v>13289.08</v>
          </cell>
          <cell r="X118">
            <v>0.382354744699872</v>
          </cell>
          <cell r="Y118">
            <v>1.08194922107723</v>
          </cell>
          <cell r="Z118">
            <v>0.540974610538614</v>
          </cell>
          <cell r="AA118">
            <v>197.121401416339</v>
          </cell>
          <cell r="AB118">
            <v>1053.1</v>
          </cell>
          <cell r="AC118">
            <v>73.986482640703</v>
          </cell>
        </row>
        <row r="118">
          <cell r="AF118">
            <v>21</v>
          </cell>
          <cell r="AG118">
            <v>21</v>
          </cell>
          <cell r="AH118">
            <v>239.77922675321</v>
          </cell>
          <cell r="AI118">
            <v>1</v>
          </cell>
          <cell r="AJ118">
            <v>1</v>
          </cell>
          <cell r="AK118">
            <v>462.147108861242</v>
          </cell>
        </row>
        <row r="118">
          <cell r="AN118">
            <v>1</v>
          </cell>
          <cell r="AO118">
            <v>670</v>
          </cell>
        </row>
        <row r="118">
          <cell r="AQ118">
            <v>75.11</v>
          </cell>
          <cell r="AR118" t="str">
            <v>C</v>
          </cell>
        </row>
        <row r="118">
          <cell r="AT118" t="str">
            <v>较好</v>
          </cell>
        </row>
        <row r="118">
          <cell r="AV118">
            <v>6.10142574139247</v>
          </cell>
          <cell r="AW118">
            <v>155.880046844058</v>
          </cell>
          <cell r="AX118">
            <v>2188.14574494634</v>
          </cell>
        </row>
        <row r="118">
          <cell r="AZ118">
            <v>2702.93212537543</v>
          </cell>
        </row>
        <row r="119">
          <cell r="B119" t="str">
            <v>楚雄州合计</v>
          </cell>
          <cell r="C119">
            <v>1</v>
          </cell>
        </row>
        <row r="119">
          <cell r="G119">
            <v>310681</v>
          </cell>
          <cell r="H119">
            <v>239406.8</v>
          </cell>
          <cell r="I119">
            <v>46182.6</v>
          </cell>
          <cell r="J119">
            <v>23061.5</v>
          </cell>
          <cell r="K119">
            <v>84206.4</v>
          </cell>
          <cell r="L119">
            <v>85956.3</v>
          </cell>
          <cell r="M119">
            <v>0</v>
          </cell>
          <cell r="N119">
            <v>43685</v>
          </cell>
          <cell r="O119">
            <v>47828</v>
          </cell>
          <cell r="P119">
            <v>5380.2</v>
          </cell>
          <cell r="Q119">
            <v>8967</v>
          </cell>
          <cell r="R119">
            <v>0</v>
          </cell>
          <cell r="S119">
            <v>0</v>
          </cell>
          <cell r="T119">
            <v>0</v>
          </cell>
          <cell r="U119">
            <v>5701</v>
          </cell>
          <cell r="V119">
            <v>19165.7020779043</v>
          </cell>
        </row>
        <row r="119">
          <cell r="X119">
            <v>4.76025734950024</v>
          </cell>
          <cell r="Y119">
            <v>18.0488257247838</v>
          </cell>
          <cell r="Z119">
            <v>11.1234004957705</v>
          </cell>
          <cell r="AA119">
            <v>4053.16673190707</v>
          </cell>
          <cell r="AB119">
            <v>36847.912</v>
          </cell>
          <cell r="AC119">
            <v>2588.78302301221</v>
          </cell>
          <cell r="AD119">
            <v>1</v>
          </cell>
          <cell r="AE119">
            <v>0</v>
          </cell>
          <cell r="AF119">
            <v>565</v>
          </cell>
          <cell r="AG119">
            <v>442.5</v>
          </cell>
          <cell r="AH119">
            <v>5052.49084944264</v>
          </cell>
          <cell r="AI119">
            <v>10</v>
          </cell>
          <cell r="AJ119">
            <v>8.5</v>
          </cell>
          <cell r="AK119">
            <v>3928.25042532056</v>
          </cell>
          <cell r="AL119">
            <v>0</v>
          </cell>
          <cell r="AM119">
            <v>0</v>
          </cell>
          <cell r="AN119">
            <v>11</v>
          </cell>
          <cell r="AO119">
            <v>7371</v>
          </cell>
          <cell r="AP119">
            <v>5798.5935164296</v>
          </cell>
          <cell r="AQ119">
            <v>801.89</v>
          </cell>
          <cell r="AR119">
            <v>0</v>
          </cell>
          <cell r="AS119">
            <v>3300</v>
          </cell>
        </row>
        <row r="119">
          <cell r="AU119">
            <v>4300</v>
          </cell>
          <cell r="AV119">
            <v>141.427376548477</v>
          </cell>
          <cell r="AW119">
            <v>3613.20566959445</v>
          </cell>
          <cell r="AX119">
            <v>10329.433457779</v>
          </cell>
          <cell r="AY119">
            <v>0</v>
          </cell>
          <cell r="AZ119">
            <v>59171.1922936108</v>
          </cell>
        </row>
        <row r="120">
          <cell r="B120" t="str">
            <v>楚雄州本级</v>
          </cell>
          <cell r="C120">
            <v>2</v>
          </cell>
        </row>
        <row r="120"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</row>
        <row r="120">
          <cell r="P120">
            <v>0</v>
          </cell>
        </row>
        <row r="120">
          <cell r="V120">
            <v>0</v>
          </cell>
        </row>
        <row r="120">
          <cell r="AG120">
            <v>0</v>
          </cell>
          <cell r="AH120">
            <v>0</v>
          </cell>
        </row>
        <row r="120">
          <cell r="AJ120">
            <v>0</v>
          </cell>
          <cell r="AK120">
            <v>0</v>
          </cell>
        </row>
        <row r="120">
          <cell r="AW120">
            <v>0</v>
          </cell>
        </row>
        <row r="120">
          <cell r="AZ120">
            <v>0</v>
          </cell>
        </row>
        <row r="121">
          <cell r="B121" t="str">
            <v>县级小计</v>
          </cell>
          <cell r="C121">
            <v>3</v>
          </cell>
        </row>
        <row r="121">
          <cell r="G121">
            <v>310681</v>
          </cell>
          <cell r="H121">
            <v>239406.8</v>
          </cell>
          <cell r="I121">
            <v>46182.6</v>
          </cell>
          <cell r="J121">
            <v>23061.5</v>
          </cell>
          <cell r="K121">
            <v>84206.4</v>
          </cell>
          <cell r="L121">
            <v>85956.3</v>
          </cell>
          <cell r="M121">
            <v>0</v>
          </cell>
          <cell r="N121">
            <v>43685</v>
          </cell>
          <cell r="O121">
            <v>47828</v>
          </cell>
          <cell r="P121">
            <v>5380.2</v>
          </cell>
          <cell r="Q121">
            <v>8967</v>
          </cell>
          <cell r="R121">
            <v>0</v>
          </cell>
          <cell r="S121">
            <v>0</v>
          </cell>
          <cell r="T121">
            <v>0</v>
          </cell>
          <cell r="U121">
            <v>5701</v>
          </cell>
          <cell r="V121">
            <v>19165.7020779043</v>
          </cell>
        </row>
        <row r="121">
          <cell r="X121">
            <v>4.76025734950024</v>
          </cell>
          <cell r="Y121">
            <v>18.0488257247838</v>
          </cell>
          <cell r="Z121">
            <v>11.1234004957705</v>
          </cell>
          <cell r="AA121">
            <v>4053.16673190707</v>
          </cell>
          <cell r="AB121">
            <v>36847.912</v>
          </cell>
          <cell r="AC121">
            <v>2588.78302301221</v>
          </cell>
          <cell r="AD121">
            <v>1</v>
          </cell>
          <cell r="AE121">
            <v>0</v>
          </cell>
          <cell r="AF121">
            <v>565</v>
          </cell>
          <cell r="AG121">
            <v>442.5</v>
          </cell>
          <cell r="AH121">
            <v>5052.49084944264</v>
          </cell>
          <cell r="AI121">
            <v>10</v>
          </cell>
          <cell r="AJ121">
            <v>8.5</v>
          </cell>
          <cell r="AK121">
            <v>3928.25042532056</v>
          </cell>
          <cell r="AL121">
            <v>0</v>
          </cell>
          <cell r="AM121">
            <v>0</v>
          </cell>
          <cell r="AN121">
            <v>11</v>
          </cell>
          <cell r="AO121">
            <v>7371</v>
          </cell>
          <cell r="AP121">
            <v>5798.5935164296</v>
          </cell>
          <cell r="AQ121">
            <v>801.89</v>
          </cell>
          <cell r="AR121">
            <v>0</v>
          </cell>
          <cell r="AS121">
            <v>3300</v>
          </cell>
        </row>
        <row r="121">
          <cell r="AU121">
            <v>4300</v>
          </cell>
          <cell r="AV121">
            <v>141.427376548477</v>
          </cell>
          <cell r="AW121">
            <v>3613.20566959445</v>
          </cell>
          <cell r="AX121">
            <v>10329.433457779</v>
          </cell>
          <cell r="AY121">
            <v>0</v>
          </cell>
          <cell r="AZ121">
            <v>59171.1922936108</v>
          </cell>
        </row>
        <row r="122">
          <cell r="B122" t="str">
            <v>楚雄市</v>
          </cell>
          <cell r="C122" t="str">
            <v>非贫困县</v>
          </cell>
        </row>
        <row r="122">
          <cell r="G122">
            <v>33951</v>
          </cell>
          <cell r="H122">
            <v>20370.6</v>
          </cell>
          <cell r="I122">
            <v>20370.6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4811</v>
          </cell>
          <cell r="O122">
            <v>1850</v>
          </cell>
          <cell r="P122">
            <v>0</v>
          </cell>
        </row>
        <row r="122">
          <cell r="U122">
            <v>913</v>
          </cell>
          <cell r="V122">
            <v>1877.7754554768</v>
          </cell>
          <cell r="W122">
            <v>13094.16</v>
          </cell>
          <cell r="X122">
            <v>0.413808572507431</v>
          </cell>
          <cell r="Y122">
            <v>1.6040047887533</v>
          </cell>
          <cell r="Z122">
            <v>0.320800957750661</v>
          </cell>
          <cell r="AA122">
            <v>116.894089178332</v>
          </cell>
          <cell r="AB122">
            <v>3023.83</v>
          </cell>
          <cell r="AC122">
            <v>212.44188187583</v>
          </cell>
        </row>
        <row r="122">
          <cell r="AF122">
            <v>45</v>
          </cell>
          <cell r="AG122">
            <v>22.5</v>
          </cell>
          <cell r="AH122">
            <v>256.906314378439</v>
          </cell>
          <cell r="AI122">
            <v>1</v>
          </cell>
          <cell r="AJ122">
            <v>0.5</v>
          </cell>
          <cell r="AK122">
            <v>231.073554430621</v>
          </cell>
        </row>
        <row r="122">
          <cell r="AN122">
            <v>1</v>
          </cell>
          <cell r="AO122">
            <v>670</v>
          </cell>
        </row>
        <row r="122">
          <cell r="AQ122">
            <v>73.04</v>
          </cell>
          <cell r="AR122" t="str">
            <v>C</v>
          </cell>
        </row>
        <row r="122">
          <cell r="AT122" t="str">
            <v>较好</v>
          </cell>
        </row>
        <row r="122">
          <cell r="AV122">
            <v>14.0312504343245</v>
          </cell>
          <cell r="AW122">
            <v>358.472276429615</v>
          </cell>
          <cell r="AX122">
            <v>37.9216185851958</v>
          </cell>
        </row>
        <row r="122">
          <cell r="AZ122">
            <v>3723.56357176964</v>
          </cell>
        </row>
        <row r="123">
          <cell r="B123" t="str">
            <v>双柏县</v>
          </cell>
          <cell r="C123" t="str">
            <v>贫困</v>
          </cell>
          <cell r="D123">
            <v>2018</v>
          </cell>
        </row>
        <row r="123">
          <cell r="G123">
            <v>22402</v>
          </cell>
          <cell r="H123">
            <v>17921.6</v>
          </cell>
          <cell r="I123">
            <v>0</v>
          </cell>
          <cell r="J123">
            <v>0</v>
          </cell>
          <cell r="K123">
            <v>17921.6</v>
          </cell>
          <cell r="L123">
            <v>0</v>
          </cell>
          <cell r="M123">
            <v>0</v>
          </cell>
          <cell r="N123">
            <v>4048</v>
          </cell>
          <cell r="O123">
            <v>5801</v>
          </cell>
          <cell r="P123">
            <v>900.6</v>
          </cell>
          <cell r="Q123">
            <v>1501</v>
          </cell>
        </row>
        <row r="123">
          <cell r="U123">
            <v>467</v>
          </cell>
          <cell r="V123">
            <v>1729.41690498026</v>
          </cell>
          <cell r="W123">
            <v>11951.8</v>
          </cell>
          <cell r="X123">
            <v>0.598148787643093</v>
          </cell>
          <cell r="Y123">
            <v>1.58210354331598</v>
          </cell>
          <cell r="Z123">
            <v>0.791051771657991</v>
          </cell>
          <cell r="AA123">
            <v>288.245013322988</v>
          </cell>
          <cell r="AB123">
            <v>2246</v>
          </cell>
          <cell r="AC123">
            <v>157.794739351457</v>
          </cell>
        </row>
        <row r="123">
          <cell r="AF123">
            <v>69</v>
          </cell>
          <cell r="AG123">
            <v>69</v>
          </cell>
          <cell r="AH123">
            <v>787.846030760547</v>
          </cell>
          <cell r="AI123">
            <v>1</v>
          </cell>
          <cell r="AJ123">
            <v>1</v>
          </cell>
          <cell r="AK123">
            <v>462.147108861242</v>
          </cell>
        </row>
        <row r="123">
          <cell r="AN123">
            <v>1</v>
          </cell>
          <cell r="AO123">
            <v>670</v>
          </cell>
        </row>
        <row r="123">
          <cell r="AQ123">
            <v>80.05</v>
          </cell>
          <cell r="AR123" t="str">
            <v>B</v>
          </cell>
          <cell r="AS123">
            <v>600</v>
          </cell>
          <cell r="AT123" t="str">
            <v>好</v>
          </cell>
          <cell r="AU123">
            <v>800</v>
          </cell>
          <cell r="AV123">
            <v>9.73033049934739</v>
          </cell>
          <cell r="AW123">
            <v>248.591794497572</v>
          </cell>
          <cell r="AX123">
            <v>0.570056607453531</v>
          </cell>
        </row>
        <row r="123">
          <cell r="AZ123">
            <v>5744.04159177406</v>
          </cell>
        </row>
        <row r="124">
          <cell r="B124" t="str">
            <v>牟定县</v>
          </cell>
          <cell r="C124" t="str">
            <v>贫困</v>
          </cell>
          <cell r="D124">
            <v>2017</v>
          </cell>
        </row>
        <row r="124">
          <cell r="G124">
            <v>10255</v>
          </cell>
          <cell r="H124">
            <v>7178.5</v>
          </cell>
          <cell r="I124">
            <v>0</v>
          </cell>
          <cell r="J124">
            <v>7178.5</v>
          </cell>
          <cell r="K124">
            <v>0</v>
          </cell>
          <cell r="L124">
            <v>0</v>
          </cell>
          <cell r="M124">
            <v>0</v>
          </cell>
          <cell r="N124">
            <v>2817</v>
          </cell>
          <cell r="O124">
            <v>2106</v>
          </cell>
          <cell r="P124">
            <v>544.8</v>
          </cell>
          <cell r="Q124">
            <v>908</v>
          </cell>
        </row>
        <row r="124">
          <cell r="U124">
            <v>140</v>
          </cell>
          <cell r="V124">
            <v>991.845770892845</v>
          </cell>
          <cell r="W124">
            <v>14118.75</v>
          </cell>
          <cell r="X124">
            <v>0.248472652984822</v>
          </cell>
          <cell r="Y124">
            <v>0.324803451981759</v>
          </cell>
          <cell r="Z124">
            <v>0.16240172599088</v>
          </cell>
          <cell r="AA124">
            <v>59.1762629818827</v>
          </cell>
          <cell r="AB124">
            <v>1395.72</v>
          </cell>
          <cell r="AC124">
            <v>98.0575572607369</v>
          </cell>
        </row>
        <row r="124">
          <cell r="AF124">
            <v>58</v>
          </cell>
          <cell r="AG124">
            <v>58</v>
          </cell>
          <cell r="AH124">
            <v>662.247388175533</v>
          </cell>
          <cell r="AI124">
            <v>1</v>
          </cell>
          <cell r="AJ124">
            <v>1</v>
          </cell>
          <cell r="AK124">
            <v>462.147108861242</v>
          </cell>
        </row>
        <row r="124">
          <cell r="AN124">
            <v>1</v>
          </cell>
          <cell r="AO124">
            <v>670</v>
          </cell>
        </row>
        <row r="124">
          <cell r="AQ124">
            <v>80.02</v>
          </cell>
          <cell r="AR124" t="str">
            <v>B</v>
          </cell>
          <cell r="AS124">
            <v>600</v>
          </cell>
          <cell r="AT124" t="str">
            <v>好</v>
          </cell>
          <cell r="AU124">
            <v>800</v>
          </cell>
          <cell r="AV124">
            <v>14.9668075618715</v>
          </cell>
          <cell r="AW124">
            <v>382.374015965338</v>
          </cell>
          <cell r="AX124">
            <v>7.70873393783838</v>
          </cell>
        </row>
        <row r="124">
          <cell r="AZ124">
            <v>4725.84810413758</v>
          </cell>
        </row>
        <row r="125">
          <cell r="B125" t="str">
            <v>南华县</v>
          </cell>
          <cell r="C125" t="str">
            <v>贫困</v>
          </cell>
          <cell r="D125">
            <v>2018</v>
          </cell>
        </row>
        <row r="125">
          <cell r="G125">
            <v>25551</v>
          </cell>
          <cell r="H125">
            <v>20440.8</v>
          </cell>
          <cell r="I125">
            <v>0</v>
          </cell>
          <cell r="J125">
            <v>0</v>
          </cell>
          <cell r="K125">
            <v>20440.8</v>
          </cell>
          <cell r="L125">
            <v>0</v>
          </cell>
          <cell r="M125">
            <v>0</v>
          </cell>
          <cell r="N125">
            <v>4414</v>
          </cell>
          <cell r="O125">
            <v>5198</v>
          </cell>
          <cell r="P125">
            <v>0</v>
          </cell>
        </row>
        <row r="125">
          <cell r="U125">
            <v>840</v>
          </cell>
          <cell r="V125">
            <v>1772.95505657673</v>
          </cell>
          <cell r="W125">
            <v>12691.84</v>
          </cell>
          <cell r="X125">
            <v>0.478730099305795</v>
          </cell>
          <cell r="Y125">
            <v>1.43451474256982</v>
          </cell>
          <cell r="Z125">
            <v>0.717257371284908</v>
          </cell>
          <cell r="AA125">
            <v>261.355663370432</v>
          </cell>
          <cell r="AB125">
            <v>2153.35</v>
          </cell>
          <cell r="AC125">
            <v>151.285530713472</v>
          </cell>
        </row>
        <row r="125">
          <cell r="AF125">
            <v>45</v>
          </cell>
          <cell r="AG125">
            <v>45</v>
          </cell>
          <cell r="AH125">
            <v>513.812628756879</v>
          </cell>
          <cell r="AI125">
            <v>1</v>
          </cell>
          <cell r="AJ125">
            <v>1</v>
          </cell>
          <cell r="AK125">
            <v>462.147108861242</v>
          </cell>
        </row>
        <row r="125">
          <cell r="AN125">
            <v>1</v>
          </cell>
          <cell r="AO125">
            <v>670</v>
          </cell>
        </row>
        <row r="125">
          <cell r="AQ125">
            <v>84.87</v>
          </cell>
          <cell r="AR125" t="str">
            <v>B</v>
          </cell>
          <cell r="AS125">
            <v>600</v>
          </cell>
          <cell r="AT125" t="str">
            <v>较好</v>
          </cell>
        </row>
        <row r="125">
          <cell r="AV125">
            <v>15.4867591027956</v>
          </cell>
          <cell r="AW125">
            <v>395.657807982348</v>
          </cell>
          <cell r="AX125">
            <v>1926.82153993789</v>
          </cell>
        </row>
        <row r="125">
          <cell r="AZ125">
            <v>4827.21379626111</v>
          </cell>
        </row>
        <row r="126">
          <cell r="B126" t="str">
            <v>姚安县</v>
          </cell>
          <cell r="C126" t="str">
            <v>贫困</v>
          </cell>
          <cell r="D126">
            <v>2017</v>
          </cell>
        </row>
        <row r="126">
          <cell r="G126">
            <v>22690</v>
          </cell>
          <cell r="H126">
            <v>15883</v>
          </cell>
          <cell r="I126">
            <v>0</v>
          </cell>
          <cell r="J126">
            <v>15883</v>
          </cell>
          <cell r="K126">
            <v>0</v>
          </cell>
          <cell r="L126">
            <v>0</v>
          </cell>
          <cell r="M126">
            <v>0</v>
          </cell>
          <cell r="N126">
            <v>2371</v>
          </cell>
          <cell r="O126">
            <v>2771</v>
          </cell>
          <cell r="P126">
            <v>0</v>
          </cell>
        </row>
        <row r="126">
          <cell r="U126">
            <v>676</v>
          </cell>
          <cell r="V126">
            <v>1144.31439993425</v>
          </cell>
          <cell r="W126">
            <v>12165.29</v>
          </cell>
          <cell r="X126">
            <v>0.563698358243156</v>
          </cell>
          <cell r="Y126">
            <v>1.41268445559317</v>
          </cell>
          <cell r="Z126">
            <v>0.706342227796586</v>
          </cell>
          <cell r="AA126">
            <v>257.378381739902</v>
          </cell>
          <cell r="AB126">
            <v>485.5</v>
          </cell>
          <cell r="AC126">
            <v>34.109236845562</v>
          </cell>
        </row>
        <row r="126">
          <cell r="AF126">
            <v>39</v>
          </cell>
          <cell r="AG126">
            <v>39</v>
          </cell>
          <cell r="AH126">
            <v>445.304278255962</v>
          </cell>
          <cell r="AI126">
            <v>1</v>
          </cell>
          <cell r="AJ126">
            <v>1</v>
          </cell>
          <cell r="AK126">
            <v>462.147108861242</v>
          </cell>
        </row>
        <row r="126">
          <cell r="AN126">
            <v>1</v>
          </cell>
          <cell r="AO126">
            <v>670</v>
          </cell>
        </row>
        <row r="126">
          <cell r="AQ126">
            <v>83.57</v>
          </cell>
          <cell r="AR126" t="str">
            <v>B</v>
          </cell>
          <cell r="AS126">
            <v>600</v>
          </cell>
          <cell r="AT126" t="str">
            <v>好</v>
          </cell>
          <cell r="AU126">
            <v>800</v>
          </cell>
          <cell r="AV126">
            <v>14.8686992377214</v>
          </cell>
          <cell r="AW126">
            <v>379.867531282494</v>
          </cell>
          <cell r="AX126">
            <v>2395.63264287497</v>
          </cell>
        </row>
        <row r="126">
          <cell r="AZ126">
            <v>4793.12093691941</v>
          </cell>
        </row>
        <row r="127">
          <cell r="B127" t="str">
            <v>大姚县</v>
          </cell>
          <cell r="C127" t="str">
            <v>贫困</v>
          </cell>
          <cell r="D127">
            <v>2018</v>
          </cell>
        </row>
        <row r="127">
          <cell r="G127">
            <v>36343</v>
          </cell>
          <cell r="H127">
            <v>29074.4</v>
          </cell>
          <cell r="I127">
            <v>0</v>
          </cell>
          <cell r="J127">
            <v>0</v>
          </cell>
          <cell r="K127">
            <v>29074.4</v>
          </cell>
          <cell r="L127">
            <v>0</v>
          </cell>
          <cell r="M127">
            <v>0</v>
          </cell>
          <cell r="N127">
            <v>4585</v>
          </cell>
          <cell r="O127">
            <v>9495</v>
          </cell>
          <cell r="P127">
            <v>706.8</v>
          </cell>
          <cell r="Q127">
            <v>1178</v>
          </cell>
        </row>
        <row r="127">
          <cell r="U127">
            <v>838</v>
          </cell>
          <cell r="V127">
            <v>2211.29496495172</v>
          </cell>
          <cell r="W127">
            <v>12056.38</v>
          </cell>
          <cell r="X127">
            <v>0.58127293441041</v>
          </cell>
          <cell r="Y127">
            <v>2.37903386595493</v>
          </cell>
          <cell r="Z127">
            <v>1.18951693297746</v>
          </cell>
          <cell r="AA127">
            <v>433.438539016695</v>
          </cell>
          <cell r="AB127">
            <v>6605.8</v>
          </cell>
          <cell r="AC127">
            <v>464.09638878355</v>
          </cell>
        </row>
        <row r="127">
          <cell r="AF127">
            <v>55</v>
          </cell>
          <cell r="AG127">
            <v>55</v>
          </cell>
          <cell r="AH127">
            <v>627.993212925074</v>
          </cell>
          <cell r="AI127">
            <v>1</v>
          </cell>
          <cell r="AJ127">
            <v>1</v>
          </cell>
          <cell r="AK127">
            <v>462.147108861242</v>
          </cell>
        </row>
        <row r="127">
          <cell r="AN127">
            <v>1</v>
          </cell>
          <cell r="AO127">
            <v>670</v>
          </cell>
        </row>
        <row r="127">
          <cell r="AQ127">
            <v>74.46</v>
          </cell>
          <cell r="AR127" t="str">
            <v>C</v>
          </cell>
        </row>
        <row r="127">
          <cell r="AT127" t="str">
            <v>较好</v>
          </cell>
        </row>
        <row r="127">
          <cell r="AV127">
            <v>13.6312578832239</v>
          </cell>
          <cell r="AW127">
            <v>348.253212845862</v>
          </cell>
          <cell r="AX127">
            <v>2123.75218367856</v>
          </cell>
        </row>
        <row r="127">
          <cell r="AZ127">
            <v>5217.22342738414</v>
          </cell>
        </row>
        <row r="128">
          <cell r="B128" t="str">
            <v>永仁县</v>
          </cell>
          <cell r="C128" t="str">
            <v>贫困</v>
          </cell>
          <cell r="D128">
            <v>2018</v>
          </cell>
        </row>
        <row r="128">
          <cell r="G128">
            <v>20962</v>
          </cell>
          <cell r="H128">
            <v>16769.6</v>
          </cell>
          <cell r="I128">
            <v>0</v>
          </cell>
          <cell r="J128">
            <v>0</v>
          </cell>
          <cell r="K128">
            <v>16769.6</v>
          </cell>
          <cell r="L128">
            <v>0</v>
          </cell>
          <cell r="M128">
            <v>0</v>
          </cell>
          <cell r="N128">
            <v>3233</v>
          </cell>
          <cell r="O128">
            <v>2322</v>
          </cell>
          <cell r="P128">
            <v>0</v>
          </cell>
        </row>
        <row r="128">
          <cell r="U128">
            <v>528</v>
          </cell>
          <cell r="V128">
            <v>1328.86050270081</v>
          </cell>
          <cell r="W128">
            <v>12154.46</v>
          </cell>
          <cell r="X128">
            <v>0.565445972419002</v>
          </cell>
          <cell r="Y128">
            <v>1.36809653026777</v>
          </cell>
          <cell r="Z128">
            <v>0.684048265133887</v>
          </cell>
          <cell r="AA128">
            <v>249.254863412823</v>
          </cell>
          <cell r="AB128">
            <v>2317.4</v>
          </cell>
          <cell r="AC128">
            <v>162.811010228435</v>
          </cell>
        </row>
        <row r="128">
          <cell r="AF128">
            <v>14</v>
          </cell>
          <cell r="AG128">
            <v>14</v>
          </cell>
          <cell r="AH128">
            <v>159.852817835473</v>
          </cell>
          <cell r="AI128">
            <v>1</v>
          </cell>
          <cell r="AJ128">
            <v>1</v>
          </cell>
          <cell r="AK128">
            <v>462.147108861242</v>
          </cell>
        </row>
        <row r="128">
          <cell r="AN128">
            <v>1</v>
          </cell>
          <cell r="AO128">
            <v>670</v>
          </cell>
        </row>
        <row r="128">
          <cell r="AQ128">
            <v>87.04</v>
          </cell>
          <cell r="AR128" t="str">
            <v>B</v>
          </cell>
          <cell r="AS128">
            <v>600</v>
          </cell>
          <cell r="AT128" t="str">
            <v>好</v>
          </cell>
          <cell r="AU128">
            <v>800</v>
          </cell>
          <cell r="AV128">
            <v>14.7691498649324</v>
          </cell>
          <cell r="AW128">
            <v>377.324230494881</v>
          </cell>
          <cell r="AX128">
            <v>2500</v>
          </cell>
        </row>
        <row r="128">
          <cell r="AZ128">
            <v>4810.25053353367</v>
          </cell>
        </row>
        <row r="129">
          <cell r="B129" t="str">
            <v>元谋县</v>
          </cell>
          <cell r="C129" t="str">
            <v>非贫困县</v>
          </cell>
        </row>
        <row r="129">
          <cell r="G129">
            <v>18733</v>
          </cell>
          <cell r="H129">
            <v>11239.8</v>
          </cell>
          <cell r="I129">
            <v>11239.8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2963</v>
          </cell>
          <cell r="O129">
            <v>3836</v>
          </cell>
          <cell r="P129">
            <v>1265.4</v>
          </cell>
          <cell r="Q129">
            <v>2109</v>
          </cell>
        </row>
        <row r="129">
          <cell r="U129">
            <v>558</v>
          </cell>
          <cell r="V129">
            <v>1397.43707311859</v>
          </cell>
          <cell r="W129">
            <v>12804.2</v>
          </cell>
          <cell r="X129">
            <v>0.460598803941249</v>
          </cell>
          <cell r="Y129">
            <v>0.999315165030934</v>
          </cell>
          <cell r="Z129">
            <v>0.199863033006187</v>
          </cell>
          <cell r="AA129">
            <v>72.826488323129</v>
          </cell>
          <cell r="AB129">
            <v>2019.8</v>
          </cell>
          <cell r="AC129">
            <v>141.902855984894</v>
          </cell>
        </row>
        <row r="129">
          <cell r="AF129">
            <v>165</v>
          </cell>
          <cell r="AG129">
            <v>82.5</v>
          </cell>
          <cell r="AH129">
            <v>941.989819387611</v>
          </cell>
          <cell r="AI129">
            <v>1</v>
          </cell>
          <cell r="AJ129">
            <v>0.5</v>
          </cell>
          <cell r="AK129">
            <v>231.073554430621</v>
          </cell>
        </row>
        <row r="129">
          <cell r="AN129">
            <v>1</v>
          </cell>
          <cell r="AO129">
            <v>670</v>
          </cell>
        </row>
        <row r="129">
          <cell r="AQ129">
            <v>84.88</v>
          </cell>
          <cell r="AR129" t="str">
            <v>B</v>
          </cell>
          <cell r="AS129">
            <v>300</v>
          </cell>
          <cell r="AT129" t="str">
            <v>较好</v>
          </cell>
        </row>
        <row r="129">
          <cell r="AV129">
            <v>15.1203785490466</v>
          </cell>
          <cell r="AW129">
            <v>386.297468235246</v>
          </cell>
          <cell r="AX129">
            <v>42.8285958666814</v>
          </cell>
        </row>
        <row r="129">
          <cell r="AZ129">
            <v>4141.5272594801</v>
          </cell>
        </row>
        <row r="130">
          <cell r="B130" t="str">
            <v>武定县</v>
          </cell>
          <cell r="C130" t="str">
            <v>深度贫困</v>
          </cell>
          <cell r="D130">
            <v>2019</v>
          </cell>
          <cell r="E130" t="str">
            <v>国家</v>
          </cell>
        </row>
        <row r="130">
          <cell r="G130">
            <v>95507</v>
          </cell>
          <cell r="H130">
            <v>85956.3</v>
          </cell>
          <cell r="I130">
            <v>0</v>
          </cell>
          <cell r="J130">
            <v>0</v>
          </cell>
          <cell r="K130">
            <v>0</v>
          </cell>
          <cell r="L130">
            <v>85956.3</v>
          </cell>
          <cell r="M130">
            <v>0</v>
          </cell>
          <cell r="N130">
            <v>11154</v>
          </cell>
          <cell r="O130">
            <v>9638</v>
          </cell>
          <cell r="P130">
            <v>1128.6</v>
          </cell>
          <cell r="Q130">
            <v>1881</v>
          </cell>
        </row>
        <row r="130">
          <cell r="U130">
            <v>19</v>
          </cell>
          <cell r="V130">
            <v>5202.80846226179</v>
          </cell>
          <cell r="W130">
            <v>12053.96</v>
          </cell>
          <cell r="X130">
            <v>0.581663444687931</v>
          </cell>
          <cell r="Y130">
            <v>6.20408046738594</v>
          </cell>
          <cell r="Z130">
            <v>6.20408046738594</v>
          </cell>
          <cell r="AA130">
            <v>2260.65514426496</v>
          </cell>
          <cell r="AB130">
            <v>15445.092</v>
          </cell>
          <cell r="AC130">
            <v>1085.10875618845</v>
          </cell>
          <cell r="AD130">
            <v>1</v>
          </cell>
        </row>
        <row r="130">
          <cell r="AF130">
            <v>40</v>
          </cell>
          <cell r="AG130">
            <v>40</v>
          </cell>
          <cell r="AH130">
            <v>456.722336672781</v>
          </cell>
          <cell r="AI130">
            <v>1</v>
          </cell>
          <cell r="AJ130">
            <v>1</v>
          </cell>
          <cell r="AK130">
            <v>462.147108861242</v>
          </cell>
        </row>
        <row r="130">
          <cell r="AN130">
            <v>2</v>
          </cell>
          <cell r="AO130">
            <v>1341</v>
          </cell>
          <cell r="AP130">
            <v>5798.5935164296</v>
          </cell>
          <cell r="AQ130">
            <v>75.61</v>
          </cell>
          <cell r="AR130" t="str">
            <v>C</v>
          </cell>
        </row>
        <row r="130">
          <cell r="AT130" t="str">
            <v>好</v>
          </cell>
          <cell r="AU130">
            <v>800</v>
          </cell>
          <cell r="AV130">
            <v>14.336058980928</v>
          </cell>
          <cell r="AW130">
            <v>366.259566242992</v>
          </cell>
          <cell r="AX130">
            <v>31.580416911359</v>
          </cell>
        </row>
        <row r="130">
          <cell r="AZ130">
            <v>17773.2948909218</v>
          </cell>
        </row>
        <row r="131">
          <cell r="B131" t="str">
            <v>禄丰市</v>
          </cell>
          <cell r="C131" t="str">
            <v>非贫困县</v>
          </cell>
        </row>
        <row r="131">
          <cell r="G131">
            <v>24287</v>
          </cell>
          <cell r="H131">
            <v>14572.2</v>
          </cell>
          <cell r="I131">
            <v>14572.2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3289</v>
          </cell>
          <cell r="O131">
            <v>4811</v>
          </cell>
          <cell r="P131">
            <v>834</v>
          </cell>
          <cell r="Q131">
            <v>1390</v>
          </cell>
        </row>
        <row r="131">
          <cell r="U131">
            <v>722</v>
          </cell>
          <cell r="V131">
            <v>1508.99348701046</v>
          </cell>
          <cell r="W131">
            <v>13995.15</v>
          </cell>
          <cell r="X131">
            <v>0.268417723357356</v>
          </cell>
          <cell r="Y131">
            <v>0.740188713930244</v>
          </cell>
          <cell r="Z131">
            <v>0.148037742786049</v>
          </cell>
          <cell r="AA131">
            <v>53.9422862959196</v>
          </cell>
          <cell r="AB131">
            <v>1155.42</v>
          </cell>
          <cell r="AC131">
            <v>81.175065779813</v>
          </cell>
        </row>
        <row r="131">
          <cell r="AF131">
            <v>35</v>
          </cell>
          <cell r="AG131">
            <v>17.5</v>
          </cell>
          <cell r="AH131">
            <v>199.816022294342</v>
          </cell>
          <cell r="AI131">
            <v>1</v>
          </cell>
          <cell r="AJ131">
            <v>0.5</v>
          </cell>
          <cell r="AK131">
            <v>231.073554430621</v>
          </cell>
        </row>
        <row r="131">
          <cell r="AN131">
            <v>1</v>
          </cell>
          <cell r="AO131">
            <v>670</v>
          </cell>
        </row>
        <row r="131">
          <cell r="AQ131">
            <v>78.35</v>
          </cell>
          <cell r="AR131" t="str">
            <v>C</v>
          </cell>
        </row>
        <row r="131">
          <cell r="AT131" t="str">
            <v>好</v>
          </cell>
          <cell r="AU131">
            <v>300</v>
          </cell>
          <cell r="AV131">
            <v>14.4866844342857</v>
          </cell>
          <cell r="AW131">
            <v>370.107765618102</v>
          </cell>
          <cell r="AX131">
            <v>1262.61766937901</v>
          </cell>
        </row>
        <row r="131">
          <cell r="AZ131">
            <v>3415.10818142925</v>
          </cell>
        </row>
        <row r="132">
          <cell r="B132" t="str">
            <v>大理州合计</v>
          </cell>
          <cell r="C132">
            <v>1</v>
          </cell>
        </row>
        <row r="132">
          <cell r="G132">
            <v>392543</v>
          </cell>
          <cell r="H132">
            <v>309588.9</v>
          </cell>
          <cell r="I132">
            <v>8682.6</v>
          </cell>
          <cell r="J132">
            <v>106491</v>
          </cell>
          <cell r="K132">
            <v>71460</v>
          </cell>
          <cell r="L132">
            <v>122955.3</v>
          </cell>
          <cell r="M132">
            <v>0</v>
          </cell>
          <cell r="N132">
            <v>40540</v>
          </cell>
          <cell r="O132">
            <v>17911</v>
          </cell>
          <cell r="P132">
            <v>1028.4</v>
          </cell>
          <cell r="Q132">
            <v>1714</v>
          </cell>
          <cell r="R132">
            <v>0</v>
          </cell>
          <cell r="S132">
            <v>0</v>
          </cell>
          <cell r="T132">
            <v>0</v>
          </cell>
          <cell r="U132">
            <v>10066</v>
          </cell>
          <cell r="V132">
            <v>20515.985431617</v>
          </cell>
        </row>
        <row r="132">
          <cell r="X132">
            <v>8.54137311159235</v>
          </cell>
          <cell r="Y132">
            <v>31.6214646802818</v>
          </cell>
          <cell r="Z132">
            <v>26.6439102638849</v>
          </cell>
          <cell r="AA132">
            <v>9708.56086055316</v>
          </cell>
          <cell r="AB132">
            <v>111994.4295</v>
          </cell>
          <cell r="AC132">
            <v>7868.2688387211</v>
          </cell>
          <cell r="AD132">
            <v>1</v>
          </cell>
          <cell r="AE132">
            <v>0</v>
          </cell>
          <cell r="AF132">
            <v>218</v>
          </cell>
          <cell r="AG132">
            <v>214</v>
          </cell>
          <cell r="AH132">
            <v>2443.46450119938</v>
          </cell>
          <cell r="AI132">
            <v>5.80802990905638</v>
          </cell>
          <cell r="AJ132">
            <v>5.5270947501827</v>
          </cell>
          <cell r="AK132">
            <v>2554.33085919909</v>
          </cell>
          <cell r="AL132">
            <v>0</v>
          </cell>
          <cell r="AM132">
            <v>600</v>
          </cell>
          <cell r="AN132">
            <v>19</v>
          </cell>
          <cell r="AO132">
            <v>12737</v>
          </cell>
          <cell r="AP132">
            <v>0</v>
          </cell>
          <cell r="AQ132">
            <v>915.21</v>
          </cell>
          <cell r="AR132">
            <v>0</v>
          </cell>
          <cell r="AS132">
            <v>2100</v>
          </cell>
        </row>
        <row r="132">
          <cell r="AU132">
            <v>5900</v>
          </cell>
          <cell r="AV132">
            <v>153.650623995128</v>
          </cell>
          <cell r="AW132">
            <v>3925.48684211521</v>
          </cell>
          <cell r="AX132">
            <v>13627.934440516</v>
          </cell>
          <cell r="AY132">
            <v>0</v>
          </cell>
          <cell r="AZ132">
            <v>68355.0973334049</v>
          </cell>
        </row>
        <row r="133">
          <cell r="B133" t="str">
            <v>大理州本级</v>
          </cell>
          <cell r="C133">
            <v>2</v>
          </cell>
        </row>
        <row r="133"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</row>
        <row r="133">
          <cell r="P133">
            <v>0</v>
          </cell>
        </row>
        <row r="133">
          <cell r="V133">
            <v>0</v>
          </cell>
        </row>
        <row r="133">
          <cell r="AG133">
            <v>0</v>
          </cell>
          <cell r="AH133">
            <v>0</v>
          </cell>
        </row>
        <row r="133">
          <cell r="AJ133">
            <v>0</v>
          </cell>
          <cell r="AK133">
            <v>0</v>
          </cell>
        </row>
        <row r="133">
          <cell r="AW133">
            <v>0</v>
          </cell>
        </row>
        <row r="133">
          <cell r="AZ133">
            <v>0</v>
          </cell>
        </row>
        <row r="134">
          <cell r="B134" t="str">
            <v>县级小计</v>
          </cell>
          <cell r="C134">
            <v>3</v>
          </cell>
        </row>
        <row r="134">
          <cell r="G134">
            <v>392543</v>
          </cell>
          <cell r="H134">
            <v>309588.9</v>
          </cell>
          <cell r="I134">
            <v>8682.6</v>
          </cell>
          <cell r="J134">
            <v>106491</v>
          </cell>
          <cell r="K134">
            <v>71460</v>
          </cell>
          <cell r="L134">
            <v>122955.3</v>
          </cell>
          <cell r="M134">
            <v>0</v>
          </cell>
          <cell r="N134">
            <v>40540</v>
          </cell>
          <cell r="O134">
            <v>17911</v>
          </cell>
          <cell r="P134">
            <v>1028.4</v>
          </cell>
          <cell r="Q134">
            <v>1714</v>
          </cell>
          <cell r="R134">
            <v>0</v>
          </cell>
          <cell r="S134">
            <v>0</v>
          </cell>
          <cell r="T134">
            <v>0</v>
          </cell>
          <cell r="U134">
            <v>10066</v>
          </cell>
          <cell r="V134">
            <v>20515.985431617</v>
          </cell>
        </row>
        <row r="134">
          <cell r="X134">
            <v>8.54137311159235</v>
          </cell>
          <cell r="Y134">
            <v>31.6214646802818</v>
          </cell>
          <cell r="Z134">
            <v>26.6439102638849</v>
          </cell>
          <cell r="AA134">
            <v>9708.56086055316</v>
          </cell>
          <cell r="AB134">
            <v>111994.4295</v>
          </cell>
          <cell r="AC134">
            <v>7868.2688387211</v>
          </cell>
          <cell r="AD134">
            <v>1</v>
          </cell>
          <cell r="AE134">
            <v>0</v>
          </cell>
          <cell r="AF134">
            <v>218</v>
          </cell>
          <cell r="AG134">
            <v>214</v>
          </cell>
          <cell r="AH134">
            <v>2443.46450119938</v>
          </cell>
          <cell r="AI134">
            <v>5.80802990905638</v>
          </cell>
          <cell r="AJ134">
            <v>5.5270947501827</v>
          </cell>
          <cell r="AK134">
            <v>2554.33085919909</v>
          </cell>
          <cell r="AL134">
            <v>0</v>
          </cell>
          <cell r="AM134">
            <v>600</v>
          </cell>
          <cell r="AN134">
            <v>19</v>
          </cell>
          <cell r="AO134">
            <v>12737</v>
          </cell>
          <cell r="AP134">
            <v>0</v>
          </cell>
          <cell r="AQ134">
            <v>915.21</v>
          </cell>
          <cell r="AR134">
            <v>0</v>
          </cell>
          <cell r="AS134">
            <v>2100</v>
          </cell>
        </row>
        <row r="134">
          <cell r="AU134">
            <v>5900</v>
          </cell>
          <cell r="AV134">
            <v>153.650623995128</v>
          </cell>
          <cell r="AW134">
            <v>3925.48684211521</v>
          </cell>
          <cell r="AX134">
            <v>13627.934440516</v>
          </cell>
          <cell r="AY134">
            <v>0</v>
          </cell>
          <cell r="AZ134">
            <v>68355.0973334049</v>
          </cell>
        </row>
        <row r="135">
          <cell r="B135" t="str">
            <v>大理市</v>
          </cell>
          <cell r="C135" t="str">
            <v>非贫困县</v>
          </cell>
        </row>
        <row r="135">
          <cell r="G135">
            <v>14471</v>
          </cell>
          <cell r="H135">
            <v>8682.6</v>
          </cell>
          <cell r="I135">
            <v>8682.6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891</v>
          </cell>
          <cell r="O135">
            <v>153</v>
          </cell>
          <cell r="P135">
            <v>0</v>
          </cell>
        </row>
        <row r="135">
          <cell r="U135">
            <v>379</v>
          </cell>
          <cell r="V135">
            <v>536.404183245519</v>
          </cell>
          <cell r="W135">
            <v>12252.44</v>
          </cell>
          <cell r="X135">
            <v>0.54963514721592</v>
          </cell>
          <cell r="Y135">
            <v>0.844349513153096</v>
          </cell>
          <cell r="Z135">
            <v>0.168869902630619</v>
          </cell>
          <cell r="AA135">
            <v>61.5331500131693</v>
          </cell>
          <cell r="AB135">
            <v>2585.35</v>
          </cell>
          <cell r="AC135">
            <v>181.636077196032</v>
          </cell>
        </row>
        <row r="135">
          <cell r="AF135">
            <v>8</v>
          </cell>
          <cell r="AG135">
            <v>4</v>
          </cell>
          <cell r="AH135">
            <v>45.6722336672781</v>
          </cell>
          <cell r="AI135">
            <v>0.561870317747352</v>
          </cell>
          <cell r="AJ135">
            <v>0.280935158873676</v>
          </cell>
          <cell r="AK135">
            <v>129.833371450943</v>
          </cell>
        </row>
        <row r="135">
          <cell r="AN135">
            <v>1</v>
          </cell>
          <cell r="AO135">
            <v>670</v>
          </cell>
        </row>
        <row r="135">
          <cell r="AQ135">
            <v>80.54</v>
          </cell>
          <cell r="AR135" t="str">
            <v>B</v>
          </cell>
          <cell r="AS135">
            <v>300</v>
          </cell>
          <cell r="AT135" t="str">
            <v>好</v>
          </cell>
          <cell r="AU135">
            <v>300</v>
          </cell>
          <cell r="AV135">
            <v>5.80450280448745</v>
          </cell>
          <cell r="AW135">
            <v>148.294219649631</v>
          </cell>
          <cell r="AX135">
            <v>2450</v>
          </cell>
        </row>
        <row r="135">
          <cell r="AZ135">
            <v>2373.37323522257</v>
          </cell>
        </row>
        <row r="136">
          <cell r="B136" t="str">
            <v>漾濞县</v>
          </cell>
          <cell r="C136" t="str">
            <v>贫困</v>
          </cell>
          <cell r="D136">
            <v>2018</v>
          </cell>
        </row>
        <row r="136">
          <cell r="G136">
            <v>15569</v>
          </cell>
          <cell r="H136">
            <v>12455.2</v>
          </cell>
          <cell r="I136">
            <v>0</v>
          </cell>
          <cell r="J136">
            <v>0</v>
          </cell>
          <cell r="K136">
            <v>12455.2</v>
          </cell>
          <cell r="L136">
            <v>0</v>
          </cell>
          <cell r="M136">
            <v>0</v>
          </cell>
          <cell r="N136">
            <v>2137</v>
          </cell>
          <cell r="O136">
            <v>1058</v>
          </cell>
          <cell r="P136">
            <v>0</v>
          </cell>
        </row>
        <row r="136">
          <cell r="U136">
            <v>0</v>
          </cell>
          <cell r="V136">
            <v>834.660484550742</v>
          </cell>
          <cell r="W136">
            <v>10305.22</v>
          </cell>
          <cell r="X136">
            <v>0.863853916882631</v>
          </cell>
          <cell r="Y136">
            <v>1.52953974523239</v>
          </cell>
          <cell r="Z136">
            <v>0.764769872616193</v>
          </cell>
          <cell r="AA136">
            <v>278.668362829458</v>
          </cell>
          <cell r="AB136">
            <v>2860.38</v>
          </cell>
          <cell r="AC136">
            <v>200.958555897649</v>
          </cell>
        </row>
        <row r="136">
          <cell r="AF136">
            <v>5</v>
          </cell>
          <cell r="AG136">
            <v>5</v>
          </cell>
          <cell r="AH136">
            <v>57.0902920840976</v>
          </cell>
          <cell r="AI136">
            <v>0.38961038961039</v>
          </cell>
          <cell r="AJ136">
            <v>0.38961038961039</v>
          </cell>
          <cell r="AK136">
            <v>180.057315140744</v>
          </cell>
        </row>
        <row r="136">
          <cell r="AN136">
            <v>1</v>
          </cell>
          <cell r="AO136">
            <v>670</v>
          </cell>
        </row>
        <row r="136">
          <cell r="AQ136">
            <v>75.26</v>
          </cell>
          <cell r="AR136" t="str">
            <v>C</v>
          </cell>
        </row>
        <row r="136">
          <cell r="AT136" t="str">
            <v>较好</v>
          </cell>
        </row>
        <row r="136">
          <cell r="AV136">
            <v>14.6490614026255</v>
          </cell>
          <cell r="AW136">
            <v>374.256194281175</v>
          </cell>
          <cell r="AX136">
            <v>2507.89350809346</v>
          </cell>
        </row>
        <row r="136">
          <cell r="AZ136">
            <v>2597.69120478387</v>
          </cell>
        </row>
        <row r="137">
          <cell r="B137" t="str">
            <v>祥云县</v>
          </cell>
          <cell r="C137" t="str">
            <v>贫困</v>
          </cell>
          <cell r="D137">
            <v>2017</v>
          </cell>
        </row>
        <row r="137">
          <cell r="G137">
            <v>30588</v>
          </cell>
          <cell r="H137">
            <v>21411.6</v>
          </cell>
          <cell r="I137">
            <v>0</v>
          </cell>
          <cell r="J137">
            <v>21411.6</v>
          </cell>
          <cell r="K137">
            <v>0</v>
          </cell>
          <cell r="L137">
            <v>0</v>
          </cell>
          <cell r="M137">
            <v>0</v>
          </cell>
          <cell r="N137">
            <v>1438</v>
          </cell>
          <cell r="O137">
            <v>820</v>
          </cell>
          <cell r="P137">
            <v>0</v>
          </cell>
        </row>
        <row r="137">
          <cell r="U137">
            <v>701</v>
          </cell>
          <cell r="V137">
            <v>1096.29964024178</v>
          </cell>
          <cell r="W137">
            <v>11053.36</v>
          </cell>
          <cell r="X137">
            <v>0.743128148690822</v>
          </cell>
          <cell r="Y137">
            <v>2.37994220899723</v>
          </cell>
          <cell r="Z137">
            <v>1.18997110449861</v>
          </cell>
          <cell r="AA137">
            <v>433.604030936257</v>
          </cell>
          <cell r="AB137">
            <v>1163.2</v>
          </cell>
          <cell r="AC137">
            <v>81.7216566400777</v>
          </cell>
        </row>
        <row r="137">
          <cell r="AF137">
            <v>8</v>
          </cell>
          <cell r="AG137">
            <v>8</v>
          </cell>
          <cell r="AH137">
            <v>91.3444673345562</v>
          </cell>
          <cell r="AI137">
            <v>0.655942697584072</v>
          </cell>
          <cell r="AJ137">
            <v>0.655942697584072</v>
          </cell>
          <cell r="AK137">
            <v>303.142021267123</v>
          </cell>
          <cell r="AL137" t="str">
            <v>√</v>
          </cell>
          <cell r="AM137">
            <v>100</v>
          </cell>
          <cell r="AN137">
            <v>1</v>
          </cell>
          <cell r="AO137">
            <v>670</v>
          </cell>
        </row>
        <row r="137">
          <cell r="AQ137">
            <v>74.98</v>
          </cell>
          <cell r="AR137" t="str">
            <v>C</v>
          </cell>
        </row>
        <row r="137">
          <cell r="AT137" t="str">
            <v>好</v>
          </cell>
          <cell r="AU137">
            <v>800</v>
          </cell>
          <cell r="AV137">
            <v>14.330413366281</v>
          </cell>
          <cell r="AW137">
            <v>366.115331319396</v>
          </cell>
          <cell r="AX137">
            <v>0</v>
          </cell>
        </row>
        <row r="137">
          <cell r="AZ137">
            <v>3942.22714773919</v>
          </cell>
        </row>
        <row r="138">
          <cell r="B138" t="str">
            <v>宾川县</v>
          </cell>
          <cell r="C138" t="str">
            <v>贫困</v>
          </cell>
          <cell r="D138">
            <v>2017</v>
          </cell>
        </row>
        <row r="138">
          <cell r="G138">
            <v>34586</v>
          </cell>
          <cell r="H138">
            <v>24210.2</v>
          </cell>
          <cell r="I138">
            <v>0</v>
          </cell>
          <cell r="J138">
            <v>24210.2</v>
          </cell>
          <cell r="K138">
            <v>0</v>
          </cell>
          <cell r="L138">
            <v>0</v>
          </cell>
          <cell r="M138">
            <v>0</v>
          </cell>
          <cell r="N138">
            <v>3139</v>
          </cell>
          <cell r="O138">
            <v>1427</v>
          </cell>
          <cell r="P138">
            <v>0</v>
          </cell>
        </row>
        <row r="138">
          <cell r="U138">
            <v>61</v>
          </cell>
          <cell r="V138">
            <v>1407.90423535889</v>
          </cell>
          <cell r="W138">
            <v>10633.58</v>
          </cell>
          <cell r="X138">
            <v>0.810867158731132</v>
          </cell>
          <cell r="Y138">
            <v>3.0589963563132</v>
          </cell>
          <cell r="Z138">
            <v>1.5294981781566</v>
          </cell>
          <cell r="AA138">
            <v>557.321579365407</v>
          </cell>
          <cell r="AB138">
            <v>17233.5</v>
          </cell>
          <cell r="AC138">
            <v>1210.75496020184</v>
          </cell>
        </row>
        <row r="138">
          <cell r="AF138">
            <v>42</v>
          </cell>
          <cell r="AG138">
            <v>42</v>
          </cell>
          <cell r="AH138">
            <v>479.55845350642</v>
          </cell>
          <cell r="AI138">
            <v>0.256480795682997</v>
          </cell>
          <cell r="AJ138">
            <v>0.256480795682997</v>
          </cell>
          <cell r="AK138">
            <v>118.531858203328</v>
          </cell>
        </row>
        <row r="138">
          <cell r="AN138">
            <v>1</v>
          </cell>
          <cell r="AO138">
            <v>670</v>
          </cell>
        </row>
        <row r="138">
          <cell r="AQ138">
            <v>67.65</v>
          </cell>
          <cell r="AR138" t="str">
            <v>C</v>
          </cell>
        </row>
        <row r="138">
          <cell r="AT138" t="str">
            <v>好</v>
          </cell>
          <cell r="AU138">
            <v>800</v>
          </cell>
          <cell r="AV138">
            <v>13.8585901926702</v>
          </cell>
          <cell r="AW138">
            <v>354.061129314508</v>
          </cell>
          <cell r="AX138">
            <v>11.9394470925888</v>
          </cell>
        </row>
        <row r="138">
          <cell r="AZ138">
            <v>5598.13221595039</v>
          </cell>
        </row>
        <row r="139">
          <cell r="B139" t="str">
            <v>弥渡县</v>
          </cell>
          <cell r="C139" t="str">
            <v>贫困</v>
          </cell>
          <cell r="D139">
            <v>2019</v>
          </cell>
          <cell r="E139" t="str">
            <v>省级</v>
          </cell>
        </row>
        <row r="139">
          <cell r="G139">
            <v>63053</v>
          </cell>
          <cell r="H139">
            <v>56747.7</v>
          </cell>
          <cell r="I139">
            <v>0</v>
          </cell>
          <cell r="J139">
            <v>0</v>
          </cell>
          <cell r="K139">
            <v>0</v>
          </cell>
          <cell r="L139">
            <v>56747.7</v>
          </cell>
          <cell r="M139">
            <v>0</v>
          </cell>
          <cell r="N139">
            <v>7716</v>
          </cell>
          <cell r="O139">
            <v>1481</v>
          </cell>
          <cell r="P139">
            <v>0</v>
          </cell>
        </row>
        <row r="139">
          <cell r="U139">
            <v>2557</v>
          </cell>
          <cell r="V139">
            <v>3951.62963608113</v>
          </cell>
          <cell r="W139">
            <v>10601.57</v>
          </cell>
          <cell r="X139">
            <v>0.816032544674699</v>
          </cell>
          <cell r="Y139">
            <v>5.77498071540837</v>
          </cell>
          <cell r="Z139">
            <v>5.77498071540837</v>
          </cell>
          <cell r="AA139">
            <v>2104.29892567458</v>
          </cell>
          <cell r="AB139">
            <v>15802.7195</v>
          </cell>
          <cell r="AC139">
            <v>1110.23419614723</v>
          </cell>
        </row>
        <row r="139">
          <cell r="AF139">
            <v>10</v>
          </cell>
          <cell r="AG139">
            <v>10</v>
          </cell>
          <cell r="AH139">
            <v>114.180584168195</v>
          </cell>
          <cell r="AI139">
            <v>0.167782760951035</v>
          </cell>
          <cell r="AJ139">
            <v>0.167782760951035</v>
          </cell>
          <cell r="AK139">
            <v>77.5403178902778</v>
          </cell>
          <cell r="AL139" t="str">
            <v>√</v>
          </cell>
          <cell r="AM139">
            <v>100</v>
          </cell>
          <cell r="AN139">
            <v>2</v>
          </cell>
          <cell r="AO139">
            <v>1341</v>
          </cell>
        </row>
        <row r="139">
          <cell r="AQ139">
            <v>84.21</v>
          </cell>
          <cell r="AR139" t="str">
            <v>B</v>
          </cell>
          <cell r="AS139">
            <v>600</v>
          </cell>
          <cell r="AT139" t="str">
            <v>较好</v>
          </cell>
        </row>
        <row r="139">
          <cell r="AV139">
            <v>8.69237132661336</v>
          </cell>
          <cell r="AW139">
            <v>222.073873715491</v>
          </cell>
          <cell r="AX139">
            <v>1625</v>
          </cell>
        </row>
        <row r="139">
          <cell r="AZ139">
            <v>9620.95753367691</v>
          </cell>
        </row>
        <row r="140">
          <cell r="B140" t="str">
            <v>南涧县</v>
          </cell>
          <cell r="C140" t="str">
            <v>贫困</v>
          </cell>
          <cell r="D140">
            <v>2018</v>
          </cell>
          <cell r="E140" t="str">
            <v>省级</v>
          </cell>
        </row>
        <row r="140">
          <cell r="G140">
            <v>53447</v>
          </cell>
          <cell r="H140">
            <v>42757.6</v>
          </cell>
          <cell r="I140">
            <v>0</v>
          </cell>
          <cell r="J140">
            <v>0</v>
          </cell>
          <cell r="K140">
            <v>42757.6</v>
          </cell>
          <cell r="L140">
            <v>0</v>
          </cell>
          <cell r="M140">
            <v>0</v>
          </cell>
          <cell r="N140">
            <v>6456</v>
          </cell>
          <cell r="O140">
            <v>1813</v>
          </cell>
          <cell r="P140">
            <v>0</v>
          </cell>
        </row>
        <row r="140">
          <cell r="U140">
            <v>1464</v>
          </cell>
          <cell r="V140">
            <v>3012.91826693226</v>
          </cell>
          <cell r="W140">
            <v>11188.46</v>
          </cell>
          <cell r="X140">
            <v>0.72132734766065</v>
          </cell>
          <cell r="Y140">
            <v>4.32096721069159</v>
          </cell>
          <cell r="Z140">
            <v>4.32096721069159</v>
          </cell>
          <cell r="AA140">
            <v>1574.48260131384</v>
          </cell>
          <cell r="AB140">
            <v>3070.09</v>
          </cell>
          <cell r="AC140">
            <v>215.691919561671</v>
          </cell>
          <cell r="AD140">
            <v>1</v>
          </cell>
        </row>
        <row r="140">
          <cell r="AF140">
            <v>30</v>
          </cell>
          <cell r="AG140">
            <v>30</v>
          </cell>
          <cell r="AH140">
            <v>342.541752504586</v>
          </cell>
          <cell r="AI140">
            <v>0.797042788699818</v>
          </cell>
          <cell r="AJ140">
            <v>0.797042788699818</v>
          </cell>
          <cell r="AK140">
            <v>368.351020436323</v>
          </cell>
          <cell r="AL140" t="str">
            <v>√</v>
          </cell>
          <cell r="AM140">
            <v>100</v>
          </cell>
          <cell r="AN140">
            <v>2</v>
          </cell>
          <cell r="AO140">
            <v>1341</v>
          </cell>
        </row>
        <row r="140">
          <cell r="AQ140">
            <v>69.02</v>
          </cell>
          <cell r="AR140" t="str">
            <v>C</v>
          </cell>
        </row>
        <row r="140">
          <cell r="AT140" t="str">
            <v>较好</v>
          </cell>
        </row>
        <row r="140">
          <cell r="AV140">
            <v>13.1158714727947</v>
          </cell>
          <cell r="AW140">
            <v>335.086051397764</v>
          </cell>
          <cell r="AX140">
            <v>1290.62585408151</v>
          </cell>
        </row>
        <row r="140">
          <cell r="AZ140">
            <v>7290.07161214644</v>
          </cell>
        </row>
        <row r="141">
          <cell r="B141" t="str">
            <v>巍山县</v>
          </cell>
          <cell r="C141" t="str">
            <v>贫困</v>
          </cell>
          <cell r="D141">
            <v>2017</v>
          </cell>
          <cell r="E141" t="str">
            <v>省级</v>
          </cell>
        </row>
        <row r="141">
          <cell r="G141">
            <v>28858</v>
          </cell>
          <cell r="H141">
            <v>20200.6</v>
          </cell>
          <cell r="I141">
            <v>0</v>
          </cell>
          <cell r="J141">
            <v>20200.6</v>
          </cell>
          <cell r="K141">
            <v>0</v>
          </cell>
          <cell r="L141">
            <v>0</v>
          </cell>
          <cell r="M141">
            <v>0</v>
          </cell>
          <cell r="N141">
            <v>2450</v>
          </cell>
          <cell r="O141">
            <v>1314</v>
          </cell>
          <cell r="P141">
            <v>0</v>
          </cell>
        </row>
        <row r="141">
          <cell r="U141">
            <v>901</v>
          </cell>
          <cell r="V141">
            <v>1337.56956801213</v>
          </cell>
          <cell r="W141">
            <v>10232.51</v>
          </cell>
          <cell r="X141">
            <v>0.875586975675405</v>
          </cell>
          <cell r="Y141">
            <v>2.74128770344456</v>
          </cell>
          <cell r="Z141">
            <v>2.74128770344456</v>
          </cell>
          <cell r="AA141">
            <v>998.875849737867</v>
          </cell>
          <cell r="AB141">
            <v>16323.6</v>
          </cell>
          <cell r="AC141">
            <v>1146.82912167295</v>
          </cell>
        </row>
        <row r="141">
          <cell r="AF141">
            <v>24</v>
          </cell>
          <cell r="AG141">
            <v>24</v>
          </cell>
          <cell r="AH141">
            <v>274.033402003669</v>
          </cell>
          <cell r="AI141">
            <v>0.600839817216253</v>
          </cell>
          <cell r="AJ141">
            <v>0.600839817216253</v>
          </cell>
          <cell r="AK141">
            <v>277.676384415209</v>
          </cell>
          <cell r="AL141" t="str">
            <v>√</v>
          </cell>
          <cell r="AM141">
            <v>100</v>
          </cell>
          <cell r="AN141">
            <v>2</v>
          </cell>
          <cell r="AO141">
            <v>1341</v>
          </cell>
        </row>
        <row r="141">
          <cell r="AQ141">
            <v>66.46</v>
          </cell>
          <cell r="AR141" t="str">
            <v>C</v>
          </cell>
        </row>
        <row r="141">
          <cell r="AT141" t="str">
            <v>较好</v>
          </cell>
        </row>
        <row r="141">
          <cell r="AV141">
            <v>13.2274398222544</v>
          </cell>
          <cell r="AW141">
            <v>337.936414620594</v>
          </cell>
          <cell r="AX141">
            <v>15.8992953162434</v>
          </cell>
        </row>
        <row r="141">
          <cell r="AZ141">
            <v>5813.92074046241</v>
          </cell>
        </row>
        <row r="142">
          <cell r="B142" t="str">
            <v>永平县</v>
          </cell>
          <cell r="C142" t="str">
            <v>贫困</v>
          </cell>
          <cell r="D142">
            <v>2018</v>
          </cell>
          <cell r="E142" t="str">
            <v>省级</v>
          </cell>
        </row>
        <row r="142">
          <cell r="G142">
            <v>20309</v>
          </cell>
          <cell r="H142">
            <v>16247.2</v>
          </cell>
          <cell r="I142">
            <v>0</v>
          </cell>
          <cell r="J142">
            <v>0</v>
          </cell>
          <cell r="K142">
            <v>16247.2</v>
          </cell>
          <cell r="L142">
            <v>0</v>
          </cell>
          <cell r="M142">
            <v>0</v>
          </cell>
          <cell r="N142">
            <v>2522</v>
          </cell>
          <cell r="O142">
            <v>1192</v>
          </cell>
          <cell r="P142">
            <v>0</v>
          </cell>
        </row>
        <row r="142">
          <cell r="U142">
            <v>325</v>
          </cell>
          <cell r="V142">
            <v>1105.70001470079</v>
          </cell>
          <cell r="W142">
            <v>11587.61</v>
          </cell>
          <cell r="X142">
            <v>0.656917357052261</v>
          </cell>
          <cell r="Y142">
            <v>1.49980801788602</v>
          </cell>
          <cell r="Z142">
            <v>1.49980801788602</v>
          </cell>
          <cell r="AA142">
            <v>546.503019886275</v>
          </cell>
          <cell r="AB142">
            <v>7447.5</v>
          </cell>
          <cell r="AC142">
            <v>523.230775298296</v>
          </cell>
        </row>
        <row r="142">
          <cell r="AF142">
            <v>7</v>
          </cell>
          <cell r="AG142">
            <v>7</v>
          </cell>
          <cell r="AH142">
            <v>79.9264089177367</v>
          </cell>
          <cell r="AI142">
            <v>0.0303936223218734</v>
          </cell>
          <cell r="AJ142">
            <v>0.0303936223218734</v>
          </cell>
          <cell r="AK142">
            <v>14.0463246838743</v>
          </cell>
          <cell r="AL142" t="str">
            <v>√</v>
          </cell>
          <cell r="AM142">
            <v>100</v>
          </cell>
          <cell r="AN142">
            <v>2</v>
          </cell>
          <cell r="AO142">
            <v>1341</v>
          </cell>
        </row>
        <row r="142">
          <cell r="AQ142">
            <v>79.37</v>
          </cell>
          <cell r="AR142" t="str">
            <v>C</v>
          </cell>
        </row>
        <row r="142">
          <cell r="AT142" t="str">
            <v>好</v>
          </cell>
          <cell r="AU142">
            <v>800</v>
          </cell>
          <cell r="AV142">
            <v>13.0615455609386</v>
          </cell>
          <cell r="AW142">
            <v>333.698125682709</v>
          </cell>
          <cell r="AX142">
            <v>0</v>
          </cell>
        </row>
        <row r="142">
          <cell r="AZ142">
            <v>4844.10466916968</v>
          </cell>
        </row>
        <row r="143">
          <cell r="B143" t="str">
            <v>云龙县</v>
          </cell>
          <cell r="C143" t="str">
            <v>贫困</v>
          </cell>
          <cell r="D143">
            <v>2019</v>
          </cell>
          <cell r="E143" t="str">
            <v>省级</v>
          </cell>
        </row>
        <row r="143">
          <cell r="G143">
            <v>44723</v>
          </cell>
          <cell r="H143">
            <v>40250.7</v>
          </cell>
          <cell r="I143">
            <v>0</v>
          </cell>
          <cell r="J143">
            <v>0</v>
          </cell>
          <cell r="K143">
            <v>0</v>
          </cell>
          <cell r="L143">
            <v>40250.7</v>
          </cell>
          <cell r="M143">
            <v>0</v>
          </cell>
          <cell r="N143">
            <v>6336</v>
          </cell>
          <cell r="O143">
            <v>4637</v>
          </cell>
          <cell r="P143">
            <v>1028.4</v>
          </cell>
          <cell r="Q143">
            <v>1714</v>
          </cell>
        </row>
        <row r="143">
          <cell r="U143">
            <v>1979</v>
          </cell>
          <cell r="V143">
            <v>3263.33604233355</v>
          </cell>
          <cell r="W143">
            <v>10597.82</v>
          </cell>
          <cell r="X143">
            <v>0.816637674236972</v>
          </cell>
          <cell r="Y143">
            <v>4.16967030088656</v>
          </cell>
          <cell r="Z143">
            <v>4.16967030088656</v>
          </cell>
          <cell r="AA143">
            <v>1519.35273327616</v>
          </cell>
          <cell r="AB143">
            <v>12737.44</v>
          </cell>
          <cell r="AC143">
            <v>894.880242566705</v>
          </cell>
        </row>
        <row r="143">
          <cell r="AF143">
            <v>16</v>
          </cell>
          <cell r="AG143">
            <v>16</v>
          </cell>
          <cell r="AH143">
            <v>182.688934669112</v>
          </cell>
          <cell r="AI143">
            <v>0.668117797695262</v>
          </cell>
          <cell r="AJ143">
            <v>0.668117797695262</v>
          </cell>
          <cell r="AK143">
            <v>308.768708583606</v>
          </cell>
        </row>
        <row r="143">
          <cell r="AN143">
            <v>2</v>
          </cell>
          <cell r="AO143">
            <v>1341</v>
          </cell>
        </row>
        <row r="143">
          <cell r="AQ143">
            <v>79.28</v>
          </cell>
          <cell r="AR143" t="str">
            <v>C</v>
          </cell>
        </row>
        <row r="143">
          <cell r="AT143" t="str">
            <v>好</v>
          </cell>
          <cell r="AU143">
            <v>800</v>
          </cell>
          <cell r="AV143">
            <v>14.5916028065074</v>
          </cell>
          <cell r="AW143">
            <v>372.78823432655</v>
          </cell>
          <cell r="AX143">
            <v>0</v>
          </cell>
        </row>
        <row r="143">
          <cell r="AZ143">
            <v>8682.81489575568</v>
          </cell>
        </row>
        <row r="144">
          <cell r="B144" t="str">
            <v>洱源县</v>
          </cell>
          <cell r="C144" t="str">
            <v>贫困</v>
          </cell>
          <cell r="D144">
            <v>2017</v>
          </cell>
          <cell r="E144" t="str">
            <v>省级</v>
          </cell>
        </row>
        <row r="144">
          <cell r="G144">
            <v>28268</v>
          </cell>
          <cell r="H144">
            <v>19787.6</v>
          </cell>
          <cell r="I144">
            <v>0</v>
          </cell>
          <cell r="J144">
            <v>19787.6</v>
          </cell>
          <cell r="K144">
            <v>0</v>
          </cell>
          <cell r="L144">
            <v>0</v>
          </cell>
          <cell r="M144">
            <v>0</v>
          </cell>
          <cell r="N144">
            <v>1632</v>
          </cell>
          <cell r="O144">
            <v>1475</v>
          </cell>
          <cell r="P144">
            <v>0</v>
          </cell>
        </row>
        <row r="144">
          <cell r="U144">
            <v>0</v>
          </cell>
          <cell r="V144">
            <v>928.345392554586</v>
          </cell>
          <cell r="W144">
            <v>12245.32</v>
          </cell>
          <cell r="X144">
            <v>0.550784086544823</v>
          </cell>
          <cell r="Y144">
            <v>1.64684441876902</v>
          </cell>
          <cell r="Z144">
            <v>1.64684441876902</v>
          </cell>
          <cell r="AA144">
            <v>600.080435233761</v>
          </cell>
          <cell r="AB144">
            <v>6727.8</v>
          </cell>
          <cell r="AC144">
            <v>472.667607929087</v>
          </cell>
        </row>
        <row r="144">
          <cell r="AF144">
            <v>8</v>
          </cell>
          <cell r="AG144">
            <v>8</v>
          </cell>
          <cell r="AH144">
            <v>91.3444673345562</v>
          </cell>
          <cell r="AI144">
            <v>0.0768444119795471</v>
          </cell>
          <cell r="AJ144">
            <v>0.0768444119795471</v>
          </cell>
          <cell r="AK144">
            <v>35.5134228284899</v>
          </cell>
        </row>
        <row r="144">
          <cell r="AN144">
            <v>2</v>
          </cell>
          <cell r="AO144">
            <v>1341</v>
          </cell>
        </row>
        <row r="144">
          <cell r="AQ144">
            <v>71.53</v>
          </cell>
          <cell r="AR144" t="str">
            <v>C</v>
          </cell>
        </row>
        <row r="144">
          <cell r="AT144" t="str">
            <v>好</v>
          </cell>
          <cell r="AU144">
            <v>800</v>
          </cell>
          <cell r="AV144">
            <v>14.5532030082881</v>
          </cell>
          <cell r="AW144">
            <v>371.807191108303</v>
          </cell>
          <cell r="AX144">
            <v>1874.6068740517</v>
          </cell>
        </row>
        <row r="144">
          <cell r="AZ144">
            <v>4640.75851698878</v>
          </cell>
        </row>
        <row r="145">
          <cell r="B145" t="str">
            <v>剑川县</v>
          </cell>
          <cell r="C145" t="str">
            <v>贫困</v>
          </cell>
          <cell r="D145">
            <v>2019</v>
          </cell>
          <cell r="E145" t="str">
            <v>省级</v>
          </cell>
        </row>
        <row r="145">
          <cell r="G145">
            <v>28841</v>
          </cell>
          <cell r="H145">
            <v>25956.9</v>
          </cell>
          <cell r="I145">
            <v>0</v>
          </cell>
          <cell r="J145">
            <v>0</v>
          </cell>
          <cell r="K145">
            <v>0</v>
          </cell>
          <cell r="L145">
            <v>25956.9</v>
          </cell>
          <cell r="M145">
            <v>0</v>
          </cell>
          <cell r="N145">
            <v>2702</v>
          </cell>
          <cell r="O145">
            <v>1764</v>
          </cell>
          <cell r="P145">
            <v>0</v>
          </cell>
        </row>
        <row r="145">
          <cell r="U145">
            <v>1139</v>
          </cell>
          <cell r="V145">
            <v>1613.65319186116</v>
          </cell>
          <cell r="W145">
            <v>11691.16</v>
          </cell>
          <cell r="X145">
            <v>0.640207712739349</v>
          </cell>
          <cell r="Y145">
            <v>2.01940718829373</v>
          </cell>
          <cell r="Z145">
            <v>2.01940718829373</v>
          </cell>
          <cell r="AA145">
            <v>735.835596037229</v>
          </cell>
          <cell r="AB145">
            <v>11833</v>
          </cell>
          <cell r="AC145">
            <v>831.338001222523</v>
          </cell>
        </row>
        <row r="145">
          <cell r="AF145">
            <v>17</v>
          </cell>
          <cell r="AG145">
            <v>17</v>
          </cell>
          <cell r="AH145">
            <v>194.106993085932</v>
          </cell>
          <cell r="AI145">
            <v>1</v>
          </cell>
          <cell r="AJ145">
            <v>1</v>
          </cell>
          <cell r="AK145">
            <v>462.147108861242</v>
          </cell>
        </row>
        <row r="145">
          <cell r="AN145">
            <v>2</v>
          </cell>
          <cell r="AO145">
            <v>1341</v>
          </cell>
        </row>
        <row r="145">
          <cell r="AQ145">
            <v>85.44</v>
          </cell>
          <cell r="AR145" t="str">
            <v>B</v>
          </cell>
          <cell r="AS145">
            <v>600</v>
          </cell>
          <cell r="AT145" t="str">
            <v>好</v>
          </cell>
          <cell r="AU145">
            <v>800</v>
          </cell>
          <cell r="AV145">
            <v>13.3455199608699</v>
          </cell>
          <cell r="AW145">
            <v>340.953141910065</v>
          </cell>
          <cell r="AX145">
            <v>1569.43889038062</v>
          </cell>
        </row>
        <row r="145">
          <cell r="AZ145">
            <v>6919.03403297815</v>
          </cell>
        </row>
        <row r="146">
          <cell r="B146" t="str">
            <v>鹤庆县</v>
          </cell>
          <cell r="C146" t="str">
            <v>贫困</v>
          </cell>
          <cell r="D146">
            <v>2017</v>
          </cell>
        </row>
        <row r="146">
          <cell r="G146">
            <v>29830</v>
          </cell>
          <cell r="H146">
            <v>20881</v>
          </cell>
          <cell r="I146">
            <v>0</v>
          </cell>
          <cell r="J146">
            <v>20881</v>
          </cell>
          <cell r="K146">
            <v>0</v>
          </cell>
          <cell r="L146">
            <v>0</v>
          </cell>
          <cell r="M146">
            <v>0</v>
          </cell>
          <cell r="N146">
            <v>3121</v>
          </cell>
          <cell r="O146">
            <v>777</v>
          </cell>
          <cell r="P146">
            <v>0</v>
          </cell>
        </row>
        <row r="146">
          <cell r="U146">
            <v>560</v>
          </cell>
          <cell r="V146">
            <v>1427.56477574444</v>
          </cell>
          <cell r="W146">
            <v>12582.37</v>
          </cell>
          <cell r="X146">
            <v>0.496395041487683</v>
          </cell>
          <cell r="Y146">
            <v>1.63567130120606</v>
          </cell>
          <cell r="Z146">
            <v>0.817835650603032</v>
          </cell>
          <cell r="AA146">
            <v>298.004576249158</v>
          </cell>
          <cell r="AB146">
            <v>14209.85</v>
          </cell>
          <cell r="AC146">
            <v>998.325724387042</v>
          </cell>
        </row>
        <row r="146">
          <cell r="AF146">
            <v>43</v>
          </cell>
          <cell r="AG146">
            <v>43</v>
          </cell>
          <cell r="AH146">
            <v>490.97651192324</v>
          </cell>
          <cell r="AI146">
            <v>0.603104509567777</v>
          </cell>
          <cell r="AJ146">
            <v>0.603104509567777</v>
          </cell>
          <cell r="AK146">
            <v>278.723005437926</v>
          </cell>
          <cell r="AL146" t="str">
            <v>√</v>
          </cell>
          <cell r="AM146">
            <v>100</v>
          </cell>
          <cell r="AN146">
            <v>1</v>
          </cell>
          <cell r="AO146">
            <v>670</v>
          </cell>
        </row>
        <row r="146">
          <cell r="AQ146">
            <v>81.47</v>
          </cell>
          <cell r="AR146" t="str">
            <v>B</v>
          </cell>
          <cell r="AS146">
            <v>600</v>
          </cell>
          <cell r="AT146" t="str">
            <v>好</v>
          </cell>
          <cell r="AU146">
            <v>800</v>
          </cell>
          <cell r="AV146">
            <v>14.420502270797</v>
          </cell>
          <cell r="AW146">
            <v>368.416934789026</v>
          </cell>
          <cell r="AX146">
            <v>2282.53057149988</v>
          </cell>
        </row>
        <row r="146">
          <cell r="AZ146">
            <v>6032.01152853083</v>
          </cell>
        </row>
        <row r="147">
          <cell r="B147" t="str">
            <v>保山市合计</v>
          </cell>
          <cell r="C147">
            <v>1</v>
          </cell>
        </row>
        <row r="147">
          <cell r="G147">
            <v>351335</v>
          </cell>
          <cell r="H147">
            <v>288578.7</v>
          </cell>
          <cell r="I147">
            <v>27989.4</v>
          </cell>
          <cell r="J147">
            <v>0</v>
          </cell>
          <cell r="K147">
            <v>109024.8</v>
          </cell>
          <cell r="L147">
            <v>151564.5</v>
          </cell>
          <cell r="M147">
            <v>0</v>
          </cell>
          <cell r="N147">
            <v>59014</v>
          </cell>
          <cell r="O147">
            <v>72169</v>
          </cell>
          <cell r="P147">
            <v>10903</v>
          </cell>
          <cell r="Q147">
            <v>12897</v>
          </cell>
          <cell r="R147">
            <v>3956</v>
          </cell>
          <cell r="S147">
            <v>0</v>
          </cell>
          <cell r="T147">
            <v>0</v>
          </cell>
          <cell r="U147">
            <v>9488</v>
          </cell>
          <cell r="V147">
            <v>26128.3152497101</v>
          </cell>
        </row>
        <row r="147">
          <cell r="X147">
            <v>2.6114116139693</v>
          </cell>
          <cell r="Y147">
            <v>22.1362071232625</v>
          </cell>
          <cell r="Z147">
            <v>13.2730137990518</v>
          </cell>
          <cell r="AA147">
            <v>4836.44709034038</v>
          </cell>
          <cell r="AB147">
            <v>36442.12</v>
          </cell>
          <cell r="AC147">
            <v>2560.27374301625</v>
          </cell>
          <cell r="AD147">
            <v>0</v>
          </cell>
          <cell r="AE147">
            <v>0</v>
          </cell>
          <cell r="AF147">
            <v>149</v>
          </cell>
          <cell r="AG147">
            <v>129.5</v>
          </cell>
          <cell r="AH147">
            <v>1478.63856497813</v>
          </cell>
          <cell r="AI147">
            <v>2.29442204698441</v>
          </cell>
          <cell r="AJ147">
            <v>2.02890877337547</v>
          </cell>
          <cell r="AK147">
            <v>937.654323758683</v>
          </cell>
          <cell r="AL147">
            <v>0</v>
          </cell>
          <cell r="AM147">
            <v>0</v>
          </cell>
          <cell r="AN147">
            <v>6</v>
          </cell>
          <cell r="AO147">
            <v>4021</v>
          </cell>
          <cell r="AP147">
            <v>0</v>
          </cell>
          <cell r="AQ147">
            <v>372.31</v>
          </cell>
          <cell r="AR147">
            <v>0</v>
          </cell>
          <cell r="AS147">
            <v>300</v>
          </cell>
        </row>
        <row r="147">
          <cell r="AU147">
            <v>3500</v>
          </cell>
          <cell r="AV147">
            <v>53.0698573631952</v>
          </cell>
          <cell r="AW147">
            <v>1355.83586565037</v>
          </cell>
          <cell r="AX147">
            <v>3979.85377860546</v>
          </cell>
          <cell r="AY147">
            <v>0</v>
          </cell>
          <cell r="AZ147">
            <v>45118.164837454</v>
          </cell>
        </row>
        <row r="148">
          <cell r="B148" t="str">
            <v>保山市本级</v>
          </cell>
          <cell r="C148">
            <v>2</v>
          </cell>
        </row>
        <row r="148"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</row>
        <row r="148">
          <cell r="P148">
            <v>0</v>
          </cell>
        </row>
        <row r="148">
          <cell r="V148">
            <v>0</v>
          </cell>
        </row>
        <row r="148">
          <cell r="AG148">
            <v>0</v>
          </cell>
          <cell r="AH148">
            <v>0</v>
          </cell>
        </row>
        <row r="148">
          <cell r="AJ148">
            <v>0</v>
          </cell>
          <cell r="AK148">
            <v>0</v>
          </cell>
        </row>
        <row r="148">
          <cell r="AW148">
            <v>0</v>
          </cell>
        </row>
        <row r="148">
          <cell r="AZ148">
            <v>0</v>
          </cell>
        </row>
        <row r="149">
          <cell r="B149" t="str">
            <v>县级小计</v>
          </cell>
          <cell r="C149">
            <v>3</v>
          </cell>
        </row>
        <row r="149">
          <cell r="G149">
            <v>351335</v>
          </cell>
          <cell r="H149">
            <v>288578.7</v>
          </cell>
          <cell r="I149">
            <v>27989.4</v>
          </cell>
          <cell r="J149">
            <v>0</v>
          </cell>
          <cell r="K149">
            <v>109024.8</v>
          </cell>
          <cell r="L149">
            <v>151564.5</v>
          </cell>
          <cell r="M149">
            <v>0</v>
          </cell>
          <cell r="N149">
            <v>59014</v>
          </cell>
          <cell r="O149">
            <v>72169</v>
          </cell>
          <cell r="P149">
            <v>10903</v>
          </cell>
          <cell r="Q149">
            <v>12897</v>
          </cell>
          <cell r="R149">
            <v>3956</v>
          </cell>
          <cell r="S149">
            <v>0</v>
          </cell>
          <cell r="T149">
            <v>0</v>
          </cell>
          <cell r="U149">
            <v>9488</v>
          </cell>
          <cell r="V149">
            <v>26128.3152497101</v>
          </cell>
        </row>
        <row r="149">
          <cell r="X149">
            <v>2.6114116139693</v>
          </cell>
          <cell r="Y149">
            <v>22.1362071232625</v>
          </cell>
          <cell r="Z149">
            <v>13.2730137990518</v>
          </cell>
          <cell r="AA149">
            <v>4836.44709034038</v>
          </cell>
          <cell r="AB149">
            <v>36442.12</v>
          </cell>
          <cell r="AC149">
            <v>2560.27374301625</v>
          </cell>
          <cell r="AD149">
            <v>0</v>
          </cell>
          <cell r="AE149">
            <v>0</v>
          </cell>
          <cell r="AF149">
            <v>149</v>
          </cell>
          <cell r="AG149">
            <v>129.5</v>
          </cell>
          <cell r="AH149">
            <v>1478.63856497813</v>
          </cell>
          <cell r="AI149">
            <v>2.29442204698441</v>
          </cell>
          <cell r="AJ149">
            <v>2.02890877337547</v>
          </cell>
          <cell r="AK149">
            <v>937.654323758683</v>
          </cell>
          <cell r="AL149">
            <v>0</v>
          </cell>
          <cell r="AM149">
            <v>0</v>
          </cell>
          <cell r="AN149">
            <v>6</v>
          </cell>
          <cell r="AO149">
            <v>4021</v>
          </cell>
          <cell r="AP149">
            <v>0</v>
          </cell>
          <cell r="AQ149">
            <v>372.31</v>
          </cell>
          <cell r="AR149">
            <v>0</v>
          </cell>
          <cell r="AS149">
            <v>300</v>
          </cell>
        </row>
        <row r="149">
          <cell r="AU149">
            <v>3500</v>
          </cell>
          <cell r="AV149">
            <v>53.0698573631952</v>
          </cell>
          <cell r="AW149">
            <v>1355.83586565037</v>
          </cell>
          <cell r="AX149">
            <v>3979.85377860546</v>
          </cell>
          <cell r="AY149">
            <v>0</v>
          </cell>
          <cell r="AZ149">
            <v>45118.164837454</v>
          </cell>
        </row>
        <row r="150">
          <cell r="B150" t="str">
            <v>隆阳区</v>
          </cell>
          <cell r="C150" t="str">
            <v>贫困</v>
          </cell>
          <cell r="D150">
            <v>2019</v>
          </cell>
        </row>
        <row r="150">
          <cell r="G150">
            <v>86550</v>
          </cell>
          <cell r="H150">
            <v>77895</v>
          </cell>
          <cell r="I150">
            <v>0</v>
          </cell>
          <cell r="J150">
            <v>0</v>
          </cell>
          <cell r="K150">
            <v>0</v>
          </cell>
          <cell r="L150">
            <v>77895</v>
          </cell>
          <cell r="M150">
            <v>0</v>
          </cell>
          <cell r="N150">
            <v>18597</v>
          </cell>
          <cell r="O150">
            <v>18864</v>
          </cell>
          <cell r="P150">
            <v>3751.2</v>
          </cell>
          <cell r="Q150">
            <v>6252</v>
          </cell>
        </row>
        <row r="150">
          <cell r="U150">
            <v>1694</v>
          </cell>
          <cell r="V150">
            <v>7627.58906028399</v>
          </cell>
          <cell r="W150">
            <v>11842.05</v>
          </cell>
          <cell r="X150">
            <v>0.615858912832297</v>
          </cell>
          <cell r="Y150">
            <v>6.47557171075775</v>
          </cell>
          <cell r="Z150">
            <v>3.23778585537888</v>
          </cell>
          <cell r="AA150">
            <v>1179.79083096494</v>
          </cell>
          <cell r="AB150">
            <v>4215.23</v>
          </cell>
          <cell r="AC150">
            <v>296.144754744631</v>
          </cell>
        </row>
        <row r="150">
          <cell r="AF150">
            <v>22</v>
          </cell>
          <cell r="AG150">
            <v>22</v>
          </cell>
          <cell r="AH150">
            <v>251.19728517003</v>
          </cell>
          <cell r="AI150">
            <v>0.471477766132655</v>
          </cell>
          <cell r="AJ150">
            <v>0.471477766132655</v>
          </cell>
          <cell r="AK150">
            <v>217.892086510564</v>
          </cell>
        </row>
        <row r="150">
          <cell r="AN150">
            <v>1</v>
          </cell>
          <cell r="AO150">
            <v>670</v>
          </cell>
        </row>
        <row r="150">
          <cell r="AQ150">
            <v>67.63</v>
          </cell>
          <cell r="AR150" t="str">
            <v>C</v>
          </cell>
        </row>
        <row r="150">
          <cell r="AT150" t="str">
            <v>好</v>
          </cell>
          <cell r="AU150">
            <v>800</v>
          </cell>
          <cell r="AV150">
            <v>8.52992946763667</v>
          </cell>
          <cell r="AW150">
            <v>217.923787217684</v>
          </cell>
          <cell r="AX150">
            <v>0</v>
          </cell>
        </row>
        <row r="150">
          <cell r="AZ150">
            <v>11260.5378048918</v>
          </cell>
        </row>
        <row r="151">
          <cell r="B151" t="str">
            <v>施甸县</v>
          </cell>
          <cell r="C151" t="str">
            <v>贫困</v>
          </cell>
          <cell r="D151">
            <v>2019</v>
          </cell>
          <cell r="E151" t="str">
            <v>省级</v>
          </cell>
        </row>
        <row r="151">
          <cell r="G151">
            <v>81855</v>
          </cell>
          <cell r="H151">
            <v>73669.5</v>
          </cell>
          <cell r="I151">
            <v>0</v>
          </cell>
          <cell r="J151">
            <v>0</v>
          </cell>
          <cell r="K151">
            <v>0</v>
          </cell>
          <cell r="L151">
            <v>73669.5</v>
          </cell>
          <cell r="M151">
            <v>0</v>
          </cell>
          <cell r="N151">
            <v>10064</v>
          </cell>
          <cell r="O151">
            <v>21939</v>
          </cell>
          <cell r="P151">
            <v>6669.4</v>
          </cell>
          <cell r="Q151">
            <v>5841</v>
          </cell>
          <cell r="R151">
            <v>3956</v>
          </cell>
        </row>
        <row r="151">
          <cell r="U151">
            <v>1730</v>
          </cell>
          <cell r="V151">
            <v>6235.02318343407</v>
          </cell>
          <cell r="W151">
            <v>11840.13</v>
          </cell>
          <cell r="X151">
            <v>0.616168739168181</v>
          </cell>
          <cell r="Y151">
            <v>5.66376143356</v>
          </cell>
          <cell r="Z151">
            <v>5.66376143356</v>
          </cell>
          <cell r="AA151">
            <v>2063.77262319129</v>
          </cell>
          <cell r="AB151">
            <v>16451.29</v>
          </cell>
          <cell r="AC151">
            <v>1155.80009685896</v>
          </cell>
        </row>
        <row r="151">
          <cell r="AF151">
            <v>34</v>
          </cell>
          <cell r="AG151">
            <v>34</v>
          </cell>
          <cell r="AH151">
            <v>388.213986171864</v>
          </cell>
          <cell r="AI151">
            <v>0.639549672617646</v>
          </cell>
          <cell r="AJ151">
            <v>0.639549672617646</v>
          </cell>
          <cell r="AK151">
            <v>295.566032173399</v>
          </cell>
        </row>
        <row r="151">
          <cell r="AN151">
            <v>2</v>
          </cell>
          <cell r="AO151">
            <v>1341</v>
          </cell>
        </row>
        <row r="151">
          <cell r="AQ151">
            <v>61.46</v>
          </cell>
          <cell r="AR151" t="str">
            <v>C</v>
          </cell>
        </row>
        <row r="151">
          <cell r="AT151" t="str">
            <v>好</v>
          </cell>
          <cell r="AU151">
            <v>800</v>
          </cell>
          <cell r="AV151">
            <v>8.25350588957511</v>
          </cell>
          <cell r="AW151">
            <v>210.861680404727</v>
          </cell>
          <cell r="AX151">
            <v>11.2448822341821</v>
          </cell>
        </row>
        <row r="151">
          <cell r="AZ151">
            <v>12490.2376022343</v>
          </cell>
        </row>
        <row r="152">
          <cell r="B152" t="str">
            <v>腾冲市</v>
          </cell>
          <cell r="C152" t="str">
            <v>非贫困县</v>
          </cell>
        </row>
        <row r="152">
          <cell r="F152" t="str">
            <v>是</v>
          </cell>
          <cell r="G152">
            <v>46649</v>
          </cell>
          <cell r="H152">
            <v>27989.4</v>
          </cell>
          <cell r="I152">
            <v>27989.4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10751</v>
          </cell>
          <cell r="O152">
            <v>4204</v>
          </cell>
          <cell r="P152">
            <v>0</v>
          </cell>
        </row>
        <row r="152">
          <cell r="U152">
            <v>1680</v>
          </cell>
          <cell r="V152">
            <v>3614.66565688717</v>
          </cell>
          <cell r="W152">
            <v>13402.24</v>
          </cell>
          <cell r="X152">
            <v>0.364094355028708</v>
          </cell>
          <cell r="Y152">
            <v>2.08990159786478</v>
          </cell>
          <cell r="Z152">
            <v>0.417980319572956</v>
          </cell>
          <cell r="AA152">
            <v>152.3044977594</v>
          </cell>
          <cell r="AB152">
            <v>2678.9</v>
          </cell>
          <cell r="AC152">
            <v>188.208516139188</v>
          </cell>
        </row>
        <row r="152">
          <cell r="AF152">
            <v>39</v>
          </cell>
          <cell r="AG152">
            <v>19.5</v>
          </cell>
          <cell r="AH152">
            <v>222.652139127981</v>
          </cell>
          <cell r="AI152">
            <v>0.531026547217884</v>
          </cell>
          <cell r="AJ152">
            <v>0.265513273608942</v>
          </cell>
          <cell r="AK152">
            <v>122.706191762657</v>
          </cell>
        </row>
        <row r="152">
          <cell r="AN152">
            <v>1</v>
          </cell>
          <cell r="AO152">
            <v>670</v>
          </cell>
        </row>
        <row r="152">
          <cell r="AQ152">
            <v>88.11</v>
          </cell>
          <cell r="AR152" t="str">
            <v>B</v>
          </cell>
          <cell r="AS152">
            <v>300</v>
          </cell>
          <cell r="AT152" t="str">
            <v>好</v>
          </cell>
          <cell r="AU152">
            <v>300</v>
          </cell>
          <cell r="AV152">
            <v>13.4941457897409</v>
          </cell>
          <cell r="AW152">
            <v>344.750254609393</v>
          </cell>
          <cell r="AX152">
            <v>141.649824746623</v>
          </cell>
        </row>
        <row r="152">
          <cell r="AZ152">
            <v>5915.28725628578</v>
          </cell>
        </row>
        <row r="153">
          <cell r="B153" t="str">
            <v>昌宁县</v>
          </cell>
          <cell r="C153" t="str">
            <v>贫困</v>
          </cell>
          <cell r="D153">
            <v>2018</v>
          </cell>
        </row>
        <row r="153">
          <cell r="G153">
            <v>80286</v>
          </cell>
          <cell r="H153">
            <v>64228.8</v>
          </cell>
          <cell r="I153">
            <v>0</v>
          </cell>
          <cell r="J153">
            <v>0</v>
          </cell>
          <cell r="K153">
            <v>64228.8</v>
          </cell>
          <cell r="L153">
            <v>0</v>
          </cell>
          <cell r="M153">
            <v>0</v>
          </cell>
          <cell r="N153">
            <v>9732</v>
          </cell>
          <cell r="O153">
            <v>13532</v>
          </cell>
          <cell r="P153">
            <v>0</v>
          </cell>
        </row>
        <row r="153">
          <cell r="U153">
            <v>2678</v>
          </cell>
          <cell r="V153">
            <v>4646.77805822579</v>
          </cell>
          <cell r="W153">
            <v>12528.94</v>
          </cell>
          <cell r="X153">
            <v>0.505016927490955</v>
          </cell>
          <cell r="Y153">
            <v>4.54606137788808</v>
          </cell>
          <cell r="Z153">
            <v>2.27303068894404</v>
          </cell>
          <cell r="AA153">
            <v>828.251430175047</v>
          </cell>
          <cell r="AB153">
            <v>7722.8</v>
          </cell>
          <cell r="AC153">
            <v>542.572223091465</v>
          </cell>
        </row>
        <row r="153">
          <cell r="AF153">
            <v>27</v>
          </cell>
          <cell r="AG153">
            <v>27</v>
          </cell>
          <cell r="AH153">
            <v>308.287577254127</v>
          </cell>
          <cell r="AI153">
            <v>0.382271597993719</v>
          </cell>
          <cell r="AJ153">
            <v>0.382271597993719</v>
          </cell>
          <cell r="AK153">
            <v>176.665713812564</v>
          </cell>
        </row>
        <row r="153">
          <cell r="AN153">
            <v>1</v>
          </cell>
          <cell r="AO153">
            <v>670</v>
          </cell>
        </row>
        <row r="153">
          <cell r="AQ153">
            <v>77.46</v>
          </cell>
          <cell r="AR153" t="str">
            <v>C</v>
          </cell>
        </row>
        <row r="153">
          <cell r="AT153" t="str">
            <v>好</v>
          </cell>
          <cell r="AU153">
            <v>800</v>
          </cell>
          <cell r="AV153">
            <v>14.3078491973682</v>
          </cell>
          <cell r="AW153">
            <v>365.538858892097</v>
          </cell>
          <cell r="AX153">
            <v>2452.58297978538</v>
          </cell>
        </row>
        <row r="153">
          <cell r="AZ153">
            <v>8338.09386145109</v>
          </cell>
        </row>
        <row r="154">
          <cell r="B154" t="str">
            <v>龙陵县</v>
          </cell>
          <cell r="C154" t="str">
            <v>贫困</v>
          </cell>
          <cell r="D154">
            <v>2018</v>
          </cell>
        </row>
        <row r="154">
          <cell r="F154" t="str">
            <v>是</v>
          </cell>
          <cell r="G154">
            <v>55995</v>
          </cell>
          <cell r="H154">
            <v>44796</v>
          </cell>
          <cell r="I154">
            <v>0</v>
          </cell>
          <cell r="J154">
            <v>0</v>
          </cell>
          <cell r="K154">
            <v>44796</v>
          </cell>
          <cell r="L154">
            <v>0</v>
          </cell>
          <cell r="M154">
            <v>0</v>
          </cell>
          <cell r="N154">
            <v>9870</v>
          </cell>
          <cell r="O154">
            <v>13630</v>
          </cell>
          <cell r="P154">
            <v>482.4</v>
          </cell>
          <cell r="Q154">
            <v>804</v>
          </cell>
        </row>
        <row r="154">
          <cell r="U154">
            <v>1706</v>
          </cell>
          <cell r="V154">
            <v>4004.25929087911</v>
          </cell>
          <cell r="W154">
            <v>12496.37</v>
          </cell>
          <cell r="X154">
            <v>0.510272679449155</v>
          </cell>
          <cell r="Y154">
            <v>3.36091100319186</v>
          </cell>
          <cell r="Z154">
            <v>1.68045550159593</v>
          </cell>
          <cell r="AA154">
            <v>612.327708249706</v>
          </cell>
          <cell r="AB154">
            <v>5373.9</v>
          </cell>
          <cell r="AC154">
            <v>377.548152182009</v>
          </cell>
        </row>
        <row r="154">
          <cell r="AF154">
            <v>27</v>
          </cell>
          <cell r="AG154">
            <v>27</v>
          </cell>
          <cell r="AH154">
            <v>308.287577254127</v>
          </cell>
          <cell r="AI154">
            <v>0.270096463022508</v>
          </cell>
          <cell r="AJ154">
            <v>0.270096463022508</v>
          </cell>
          <cell r="AK154">
            <v>124.8242994995</v>
          </cell>
        </row>
        <row r="154">
          <cell r="AN154">
            <v>1</v>
          </cell>
          <cell r="AO154">
            <v>670</v>
          </cell>
        </row>
        <row r="154">
          <cell r="AQ154">
            <v>77.65</v>
          </cell>
          <cell r="AR154" t="str">
            <v>C</v>
          </cell>
        </row>
        <row r="154">
          <cell r="AT154" t="str">
            <v>好</v>
          </cell>
          <cell r="AU154">
            <v>800</v>
          </cell>
          <cell r="AV154">
            <v>8.48442701887431</v>
          </cell>
          <cell r="AW154">
            <v>216.761284526472</v>
          </cell>
          <cell r="AX154">
            <v>1374.37609183928</v>
          </cell>
        </row>
        <row r="154">
          <cell r="AZ154">
            <v>7114.00831259093</v>
          </cell>
        </row>
        <row r="155">
          <cell r="B155" t="str">
            <v>德宏州合计</v>
          </cell>
          <cell r="C155">
            <v>1</v>
          </cell>
        </row>
        <row r="155">
          <cell r="G155">
            <v>129655</v>
          </cell>
          <cell r="H155">
            <v>101819.8</v>
          </cell>
          <cell r="I155">
            <v>8140.8</v>
          </cell>
          <cell r="J155">
            <v>14385</v>
          </cell>
          <cell r="K155">
            <v>53514.4</v>
          </cell>
          <cell r="L155">
            <v>25779.6</v>
          </cell>
          <cell r="M155">
            <v>0</v>
          </cell>
          <cell r="N155">
            <v>32214</v>
          </cell>
          <cell r="O155">
            <v>17938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3328</v>
          </cell>
          <cell r="V155">
            <v>10935.8514067258</v>
          </cell>
        </row>
        <row r="155">
          <cell r="X155">
            <v>2.98620788701666</v>
          </cell>
          <cell r="Y155">
            <v>10.1321578500634</v>
          </cell>
          <cell r="Z155">
            <v>8.83349975878729</v>
          </cell>
          <cell r="AA155">
            <v>3218.76816017182</v>
          </cell>
          <cell r="AB155">
            <v>9089.7428</v>
          </cell>
          <cell r="AC155">
            <v>638.608012421095</v>
          </cell>
          <cell r="AD155">
            <v>1</v>
          </cell>
          <cell r="AE155">
            <v>0</v>
          </cell>
          <cell r="AF155">
            <v>62</v>
          </cell>
          <cell r="AG155">
            <v>55</v>
          </cell>
          <cell r="AH155">
            <v>627.993212925074</v>
          </cell>
          <cell r="AI155">
            <v>2.94730181961087</v>
          </cell>
          <cell r="AJ155">
            <v>2.80986690593589</v>
          </cell>
          <cell r="AK155">
            <v>1298.57186686316</v>
          </cell>
          <cell r="AL155">
            <v>0</v>
          </cell>
          <cell r="AM155">
            <v>200</v>
          </cell>
          <cell r="AN155">
            <v>8</v>
          </cell>
          <cell r="AO155">
            <v>5363</v>
          </cell>
          <cell r="AP155">
            <v>0</v>
          </cell>
          <cell r="AQ155">
            <v>389.74</v>
          </cell>
          <cell r="AR155">
            <v>0</v>
          </cell>
          <cell r="AS155">
            <v>900</v>
          </cell>
        </row>
        <row r="155">
          <cell r="AU155">
            <v>0</v>
          </cell>
          <cell r="AV155">
            <v>22.2043577496357</v>
          </cell>
          <cell r="AW155">
            <v>567.279923227501</v>
          </cell>
          <cell r="AX155">
            <v>5099.35986540482</v>
          </cell>
          <cell r="AY155">
            <v>0</v>
          </cell>
          <cell r="AZ155">
            <v>23750.0725823344</v>
          </cell>
        </row>
        <row r="156">
          <cell r="B156" t="str">
            <v>德宏州本级</v>
          </cell>
          <cell r="C156">
            <v>2</v>
          </cell>
        </row>
        <row r="156"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</row>
        <row r="156">
          <cell r="P156">
            <v>0</v>
          </cell>
        </row>
        <row r="156">
          <cell r="V156">
            <v>0</v>
          </cell>
        </row>
        <row r="156">
          <cell r="AG156">
            <v>0</v>
          </cell>
          <cell r="AH156">
            <v>0</v>
          </cell>
        </row>
        <row r="156">
          <cell r="AJ156">
            <v>0</v>
          </cell>
          <cell r="AK156">
            <v>0</v>
          </cell>
        </row>
        <row r="156">
          <cell r="AW156">
            <v>0</v>
          </cell>
        </row>
        <row r="156">
          <cell r="AZ156">
            <v>0</v>
          </cell>
        </row>
        <row r="157">
          <cell r="B157" t="str">
            <v>县级小计</v>
          </cell>
          <cell r="C157">
            <v>3</v>
          </cell>
        </row>
        <row r="157">
          <cell r="G157">
            <v>129655</v>
          </cell>
          <cell r="H157">
            <v>101819.8</v>
          </cell>
          <cell r="I157">
            <v>8140.8</v>
          </cell>
          <cell r="J157">
            <v>14385</v>
          </cell>
          <cell r="K157">
            <v>53514.4</v>
          </cell>
          <cell r="L157">
            <v>25779.6</v>
          </cell>
          <cell r="M157">
            <v>0</v>
          </cell>
          <cell r="N157">
            <v>32214</v>
          </cell>
          <cell r="O157">
            <v>17938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3328</v>
          </cell>
          <cell r="V157">
            <v>10935.8514067258</v>
          </cell>
        </row>
        <row r="157">
          <cell r="X157">
            <v>2.98620788701666</v>
          </cell>
          <cell r="Y157">
            <v>10.1321578500634</v>
          </cell>
          <cell r="Z157">
            <v>8.83349975878729</v>
          </cell>
          <cell r="AA157">
            <v>3218.76816017182</v>
          </cell>
          <cell r="AB157">
            <v>9089.7428</v>
          </cell>
          <cell r="AC157">
            <v>638.608012421095</v>
          </cell>
          <cell r="AD157">
            <v>1</v>
          </cell>
          <cell r="AE157">
            <v>0</v>
          </cell>
          <cell r="AF157">
            <v>62</v>
          </cell>
          <cell r="AG157">
            <v>55</v>
          </cell>
          <cell r="AH157">
            <v>627.993212925074</v>
          </cell>
          <cell r="AI157">
            <v>2.94730181961087</v>
          </cell>
          <cell r="AJ157">
            <v>2.80986690593589</v>
          </cell>
          <cell r="AK157">
            <v>1298.57186686316</v>
          </cell>
          <cell r="AL157">
            <v>0</v>
          </cell>
          <cell r="AM157">
            <v>200</v>
          </cell>
          <cell r="AN157">
            <v>8</v>
          </cell>
          <cell r="AO157">
            <v>5363</v>
          </cell>
          <cell r="AP157">
            <v>0</v>
          </cell>
          <cell r="AQ157">
            <v>389.74</v>
          </cell>
          <cell r="AR157">
            <v>0</v>
          </cell>
          <cell r="AS157">
            <v>900</v>
          </cell>
        </row>
        <row r="157">
          <cell r="AU157">
            <v>0</v>
          </cell>
          <cell r="AV157">
            <v>22.2043577496357</v>
          </cell>
          <cell r="AW157">
            <v>567.279923227501</v>
          </cell>
          <cell r="AX157">
            <v>5099.35986540482</v>
          </cell>
          <cell r="AY157">
            <v>0</v>
          </cell>
          <cell r="AZ157">
            <v>23750.0725823344</v>
          </cell>
        </row>
        <row r="158">
          <cell r="B158" t="str">
            <v>芒市</v>
          </cell>
          <cell r="C158" t="str">
            <v>贫困</v>
          </cell>
          <cell r="D158">
            <v>2017</v>
          </cell>
        </row>
        <row r="158">
          <cell r="F158" t="str">
            <v>是</v>
          </cell>
          <cell r="G158">
            <v>20550</v>
          </cell>
          <cell r="H158">
            <v>14385</v>
          </cell>
          <cell r="I158">
            <v>0</v>
          </cell>
          <cell r="J158">
            <v>14385</v>
          </cell>
          <cell r="K158">
            <v>0</v>
          </cell>
          <cell r="L158">
            <v>0</v>
          </cell>
          <cell r="M158">
            <v>0</v>
          </cell>
          <cell r="N158">
            <v>4269</v>
          </cell>
          <cell r="O158">
            <v>4796</v>
          </cell>
          <cell r="P158">
            <v>0</v>
          </cell>
        </row>
        <row r="158">
          <cell r="U158">
            <v>1040</v>
          </cell>
          <cell r="V158">
            <v>1616.08212510421</v>
          </cell>
          <cell r="W158">
            <v>12489.9</v>
          </cell>
          <cell r="X158">
            <v>0.511316729653931</v>
          </cell>
          <cell r="Y158">
            <v>1.26903699132809</v>
          </cell>
          <cell r="Z158">
            <v>0.634518495664045</v>
          </cell>
          <cell r="AA158">
            <v>231.207107788945</v>
          </cell>
          <cell r="AB158">
            <v>635.8</v>
          </cell>
          <cell r="AC158">
            <v>44.6686978092859</v>
          </cell>
        </row>
        <row r="158">
          <cell r="AF158">
            <v>15</v>
          </cell>
          <cell r="AG158">
            <v>15</v>
          </cell>
          <cell r="AH158">
            <v>171.270876252293</v>
          </cell>
          <cell r="AI158">
            <v>0.735622840885999</v>
          </cell>
          <cell r="AJ158">
            <v>0.735622840885999</v>
          </cell>
          <cell r="AK158">
            <v>339.965969127758</v>
          </cell>
          <cell r="AL158" t="str">
            <v>√</v>
          </cell>
          <cell r="AM158">
            <v>100</v>
          </cell>
          <cell r="AN158">
            <v>1</v>
          </cell>
          <cell r="AO158">
            <v>670</v>
          </cell>
        </row>
        <row r="158">
          <cell r="AQ158">
            <v>81.93</v>
          </cell>
          <cell r="AR158" t="str">
            <v>B</v>
          </cell>
          <cell r="AS158">
            <v>600</v>
          </cell>
          <cell r="AT158" t="str">
            <v>较好</v>
          </cell>
        </row>
        <row r="158">
          <cell r="AV158">
            <v>7.78774199861833</v>
          </cell>
          <cell r="AW158">
            <v>198.96228176941</v>
          </cell>
          <cell r="AX158">
            <v>2383.70300049899</v>
          </cell>
        </row>
        <row r="158">
          <cell r="AZ158">
            <v>3972.1570578519</v>
          </cell>
        </row>
        <row r="159">
          <cell r="B159" t="str">
            <v>梁河县</v>
          </cell>
          <cell r="C159" t="str">
            <v>贫困</v>
          </cell>
          <cell r="D159">
            <v>2019</v>
          </cell>
          <cell r="E159" t="str">
            <v>省级</v>
          </cell>
        </row>
        <row r="159">
          <cell r="G159">
            <v>28644</v>
          </cell>
          <cell r="H159">
            <v>25779.6</v>
          </cell>
          <cell r="I159">
            <v>0</v>
          </cell>
          <cell r="J159">
            <v>0</v>
          </cell>
          <cell r="K159">
            <v>0</v>
          </cell>
          <cell r="L159">
            <v>25779.6</v>
          </cell>
          <cell r="M159">
            <v>0</v>
          </cell>
          <cell r="N159">
            <v>7865</v>
          </cell>
          <cell r="O159">
            <v>3702</v>
          </cell>
          <cell r="P159">
            <v>0</v>
          </cell>
        </row>
        <row r="159">
          <cell r="U159">
            <v>997</v>
          </cell>
          <cell r="V159">
            <v>2739.64595606992</v>
          </cell>
          <cell r="W159">
            <v>11483.95</v>
          </cell>
          <cell r="X159">
            <v>0.673644751832332</v>
          </cell>
          <cell r="Y159">
            <v>2.45940962446466</v>
          </cell>
          <cell r="Z159">
            <v>2.45940962446466</v>
          </cell>
          <cell r="AA159">
            <v>896.164556315535</v>
          </cell>
          <cell r="AB159">
            <v>2323.3</v>
          </cell>
          <cell r="AC159">
            <v>163.225520006785</v>
          </cell>
        </row>
        <row r="159">
          <cell r="AF159">
            <v>17</v>
          </cell>
          <cell r="AG159">
            <v>17</v>
          </cell>
          <cell r="AH159">
            <v>194.106993085932</v>
          </cell>
          <cell r="AI159">
            <v>0.808651399491094</v>
          </cell>
          <cell r="AJ159">
            <v>0.808651399491094</v>
          </cell>
          <cell r="AK159">
            <v>373.715906351407</v>
          </cell>
        </row>
        <row r="159">
          <cell r="AN159">
            <v>2</v>
          </cell>
          <cell r="AO159">
            <v>1341</v>
          </cell>
        </row>
        <row r="159">
          <cell r="AQ159">
            <v>75.44</v>
          </cell>
          <cell r="AR159" t="str">
            <v>C</v>
          </cell>
        </row>
        <row r="159">
          <cell r="AT159" t="str">
            <v>较好</v>
          </cell>
        </row>
        <row r="159">
          <cell r="AV159">
            <v>13.1901695558709</v>
          </cell>
          <cell r="AW159">
            <v>336.984228833863</v>
          </cell>
          <cell r="AX159">
            <v>0</v>
          </cell>
        </row>
        <row r="159">
          <cell r="AZ159">
            <v>6044.84316066344</v>
          </cell>
        </row>
        <row r="160">
          <cell r="B160" t="str">
            <v>盈江县</v>
          </cell>
          <cell r="C160" t="str">
            <v>贫困</v>
          </cell>
          <cell r="D160">
            <v>2018</v>
          </cell>
          <cell r="E160" t="str">
            <v>省级</v>
          </cell>
          <cell r="F160" t="str">
            <v>是</v>
          </cell>
          <cell r="G160">
            <v>38110</v>
          </cell>
          <cell r="H160">
            <v>30488</v>
          </cell>
          <cell r="I160">
            <v>0</v>
          </cell>
          <cell r="J160">
            <v>0</v>
          </cell>
          <cell r="K160">
            <v>30488</v>
          </cell>
          <cell r="L160">
            <v>0</v>
          </cell>
          <cell r="M160">
            <v>0</v>
          </cell>
          <cell r="N160">
            <v>8586</v>
          </cell>
          <cell r="O160">
            <v>3888</v>
          </cell>
          <cell r="P160">
            <v>0</v>
          </cell>
        </row>
        <row r="160">
          <cell r="U160">
            <v>645</v>
          </cell>
          <cell r="V160">
            <v>2952.35918871741</v>
          </cell>
          <cell r="W160">
            <v>11336.54</v>
          </cell>
          <cell r="X160">
            <v>0.697431991505595</v>
          </cell>
          <cell r="Y160">
            <v>3.25672842753452</v>
          </cell>
          <cell r="Z160">
            <v>3.25672842753452</v>
          </cell>
          <cell r="AA160">
            <v>1186.69316297278</v>
          </cell>
          <cell r="AB160">
            <v>4263.2</v>
          </cell>
          <cell r="AC160">
            <v>299.514930010298</v>
          </cell>
          <cell r="AD160">
            <v>1</v>
          </cell>
        </row>
        <row r="160">
          <cell r="AF160">
            <v>10</v>
          </cell>
          <cell r="AG160">
            <v>10</v>
          </cell>
          <cell r="AH160">
            <v>114.180584168195</v>
          </cell>
          <cell r="AI160">
            <v>0.278150406504065</v>
          </cell>
          <cell r="AJ160">
            <v>0.278150406504065</v>
          </cell>
          <cell r="AK160">
            <v>128.546406194433</v>
          </cell>
        </row>
        <row r="160">
          <cell r="AN160">
            <v>2</v>
          </cell>
          <cell r="AO160">
            <v>1341</v>
          </cell>
        </row>
        <row r="160">
          <cell r="AQ160">
            <v>79.17</v>
          </cell>
          <cell r="AR160" t="str">
            <v>C</v>
          </cell>
        </row>
        <row r="160">
          <cell r="AT160" t="str">
            <v>较好</v>
          </cell>
        </row>
        <row r="160">
          <cell r="AV160">
            <v>0.360579492592454</v>
          </cell>
          <cell r="AW160">
            <v>9.21213345513743</v>
          </cell>
          <cell r="AX160">
            <v>34.9733459574077</v>
          </cell>
        </row>
        <row r="160">
          <cell r="AZ160">
            <v>6031.50640551825</v>
          </cell>
        </row>
        <row r="161">
          <cell r="B161" t="str">
            <v>陇川县</v>
          </cell>
          <cell r="C161" t="str">
            <v>贫困</v>
          </cell>
          <cell r="D161">
            <v>2018</v>
          </cell>
          <cell r="E161" t="str">
            <v>省级</v>
          </cell>
          <cell r="F161" t="str">
            <v>是</v>
          </cell>
          <cell r="G161">
            <v>28783</v>
          </cell>
          <cell r="H161">
            <v>23026.4</v>
          </cell>
          <cell r="I161">
            <v>0</v>
          </cell>
          <cell r="J161">
            <v>0</v>
          </cell>
          <cell r="K161">
            <v>23026.4</v>
          </cell>
          <cell r="L161">
            <v>0</v>
          </cell>
          <cell r="M161">
            <v>0</v>
          </cell>
          <cell r="N161">
            <v>6488</v>
          </cell>
          <cell r="O161">
            <v>5025</v>
          </cell>
          <cell r="P161">
            <v>0</v>
          </cell>
        </row>
        <row r="161">
          <cell r="U161">
            <v>644</v>
          </cell>
          <cell r="V161">
            <v>2267.63781323957</v>
          </cell>
          <cell r="W161">
            <v>11587.97</v>
          </cell>
          <cell r="X161">
            <v>0.656859264614283</v>
          </cell>
          <cell r="Y161">
            <v>2.31680831222104</v>
          </cell>
          <cell r="Z161">
            <v>2.31680831222104</v>
          </cell>
          <cell r="AA161">
            <v>844.203207361867</v>
          </cell>
          <cell r="AB161">
            <v>1368.1772</v>
          </cell>
          <cell r="AC161">
            <v>96.1225132059688</v>
          </cell>
        </row>
        <row r="161">
          <cell r="AF161">
            <v>6</v>
          </cell>
          <cell r="AG161">
            <v>6</v>
          </cell>
          <cell r="AH161">
            <v>68.5083505009172</v>
          </cell>
          <cell r="AI161">
            <v>0.850007345379756</v>
          </cell>
          <cell r="AJ161">
            <v>0.850007345379756</v>
          </cell>
          <cell r="AK161">
            <v>392.828437178074</v>
          </cell>
          <cell r="AL161" t="str">
            <v>√</v>
          </cell>
          <cell r="AM161">
            <v>100</v>
          </cell>
          <cell r="AN161">
            <v>2</v>
          </cell>
          <cell r="AO161">
            <v>1341</v>
          </cell>
        </row>
        <row r="161">
          <cell r="AQ161">
            <v>70.82</v>
          </cell>
          <cell r="AR161" t="str">
            <v>C</v>
          </cell>
        </row>
        <row r="161">
          <cell r="AT161" t="str">
            <v>较好</v>
          </cell>
        </row>
        <row r="161">
          <cell r="AV161">
            <v>0.34662433350057</v>
          </cell>
          <cell r="AW161">
            <v>8.85560517057575</v>
          </cell>
          <cell r="AX161">
            <v>1388.81332667831</v>
          </cell>
        </row>
        <row r="161">
          <cell r="AZ161">
            <v>5119.15592665697</v>
          </cell>
        </row>
        <row r="162">
          <cell r="B162" t="str">
            <v>瑞丽市</v>
          </cell>
          <cell r="C162" t="str">
            <v>非贫困县</v>
          </cell>
        </row>
        <row r="162">
          <cell r="F162" t="str">
            <v>是</v>
          </cell>
          <cell r="G162">
            <v>13568</v>
          </cell>
          <cell r="H162">
            <v>8140.8</v>
          </cell>
          <cell r="I162">
            <v>8140.8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5006</v>
          </cell>
          <cell r="O162">
            <v>527</v>
          </cell>
          <cell r="P162">
            <v>0</v>
          </cell>
        </row>
        <row r="162">
          <cell r="U162">
            <v>2</v>
          </cell>
          <cell r="V162">
            <v>1360.12632359466</v>
          </cell>
          <cell r="W162">
            <v>12888.75</v>
          </cell>
          <cell r="X162">
            <v>0.446955149410523</v>
          </cell>
          <cell r="Y162">
            <v>0.830174494515106</v>
          </cell>
          <cell r="Z162">
            <v>0.166034898903021</v>
          </cell>
          <cell r="AA162">
            <v>60.5001257326984</v>
          </cell>
          <cell r="AB162">
            <v>499.2656</v>
          </cell>
          <cell r="AC162">
            <v>35.0763513887572</v>
          </cell>
        </row>
        <row r="162">
          <cell r="AF162">
            <v>14</v>
          </cell>
          <cell r="AG162">
            <v>7</v>
          </cell>
          <cell r="AH162">
            <v>79.9264089177367</v>
          </cell>
          <cell r="AI162">
            <v>0.274869827349959</v>
          </cell>
          <cell r="AJ162">
            <v>0.13743491367498</v>
          </cell>
          <cell r="AK162">
            <v>63.5151480114865</v>
          </cell>
        </row>
        <row r="162">
          <cell r="AN162">
            <v>1</v>
          </cell>
          <cell r="AO162">
            <v>670</v>
          </cell>
        </row>
        <row r="162">
          <cell r="AQ162">
            <v>82.38</v>
          </cell>
          <cell r="AR162" t="str">
            <v>B</v>
          </cell>
          <cell r="AS162">
            <v>300</v>
          </cell>
          <cell r="AT162" t="str">
            <v>较好</v>
          </cell>
        </row>
        <row r="162">
          <cell r="AV162">
            <v>0.519242369053396</v>
          </cell>
          <cell r="AW162">
            <v>13.2656739985154</v>
          </cell>
          <cell r="AX162">
            <v>1291.87019227011</v>
          </cell>
        </row>
        <row r="162">
          <cell r="AZ162">
            <v>2582.41003164385</v>
          </cell>
        </row>
        <row r="163">
          <cell r="B163" t="str">
            <v>丽江市合计</v>
          </cell>
          <cell r="C163">
            <v>1</v>
          </cell>
        </row>
        <row r="163">
          <cell r="G163">
            <v>163512</v>
          </cell>
          <cell r="H163">
            <v>146456.1</v>
          </cell>
          <cell r="I163">
            <v>10342.8</v>
          </cell>
          <cell r="J163">
            <v>10215.1</v>
          </cell>
          <cell r="K163">
            <v>0</v>
          </cell>
          <cell r="L163">
            <v>52045.2</v>
          </cell>
          <cell r="M163">
            <v>73853</v>
          </cell>
          <cell r="N163">
            <v>29428</v>
          </cell>
          <cell r="O163">
            <v>24965</v>
          </cell>
          <cell r="P163">
            <v>12523.8</v>
          </cell>
          <cell r="Q163">
            <v>1253</v>
          </cell>
          <cell r="R163">
            <v>0</v>
          </cell>
          <cell r="S163">
            <v>11772</v>
          </cell>
          <cell r="T163">
            <v>0</v>
          </cell>
          <cell r="U163">
            <v>3900</v>
          </cell>
          <cell r="V163">
            <v>14467.1602124667</v>
          </cell>
        </row>
        <row r="163">
          <cell r="X163">
            <v>2.65599433275994</v>
          </cell>
          <cell r="Y163">
            <v>12.5165837584839</v>
          </cell>
          <cell r="Z163">
            <v>10.8983249127161</v>
          </cell>
          <cell r="AA163">
            <v>3971.15324459735</v>
          </cell>
          <cell r="AB163">
            <v>19392.9797</v>
          </cell>
          <cell r="AC163">
            <v>1362.47113847266</v>
          </cell>
          <cell r="AD163">
            <v>1</v>
          </cell>
          <cell r="AE163">
            <v>0</v>
          </cell>
          <cell r="AF163">
            <v>124</v>
          </cell>
          <cell r="AG163">
            <v>110.5</v>
          </cell>
          <cell r="AH163">
            <v>1261.69545505856</v>
          </cell>
          <cell r="AI163">
            <v>4.03702251975816</v>
          </cell>
          <cell r="AJ163">
            <v>3.20802918156553</v>
          </cell>
          <cell r="AK163">
            <v>1482.58141140301</v>
          </cell>
          <cell r="AL163">
            <v>0</v>
          </cell>
          <cell r="AM163">
            <v>100</v>
          </cell>
          <cell r="AN163">
            <v>7</v>
          </cell>
          <cell r="AO163">
            <v>4692</v>
          </cell>
          <cell r="AP163">
            <v>8170.17828301413</v>
          </cell>
          <cell r="AQ163">
            <v>394.34</v>
          </cell>
          <cell r="AR163">
            <v>0</v>
          </cell>
          <cell r="AS163">
            <v>300</v>
          </cell>
        </row>
        <row r="163">
          <cell r="AU163">
            <v>0</v>
          </cell>
          <cell r="AV163">
            <v>73.1805891458054</v>
          </cell>
          <cell r="AW163">
            <v>1869.62755061254</v>
          </cell>
          <cell r="AX163">
            <v>7594.23892727998</v>
          </cell>
          <cell r="AY163">
            <v>0</v>
          </cell>
          <cell r="AZ163">
            <v>37676.867295625</v>
          </cell>
        </row>
        <row r="164">
          <cell r="B164" t="str">
            <v>丽江市本级</v>
          </cell>
          <cell r="C164">
            <v>2</v>
          </cell>
        </row>
        <row r="164"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</row>
        <row r="164">
          <cell r="P164">
            <v>0</v>
          </cell>
        </row>
        <row r="164">
          <cell r="V164">
            <v>0</v>
          </cell>
        </row>
        <row r="164">
          <cell r="AG164">
            <v>0</v>
          </cell>
          <cell r="AH164">
            <v>0</v>
          </cell>
        </row>
        <row r="164">
          <cell r="AJ164">
            <v>0</v>
          </cell>
          <cell r="AK164">
            <v>0</v>
          </cell>
        </row>
        <row r="164">
          <cell r="AW164">
            <v>0</v>
          </cell>
        </row>
        <row r="164">
          <cell r="AZ164">
            <v>0</v>
          </cell>
        </row>
        <row r="165">
          <cell r="B165" t="str">
            <v>县级小计</v>
          </cell>
          <cell r="C165">
            <v>3</v>
          </cell>
        </row>
        <row r="165">
          <cell r="G165">
            <v>163512</v>
          </cell>
          <cell r="H165">
            <v>146456.1</v>
          </cell>
          <cell r="I165">
            <v>10342.8</v>
          </cell>
          <cell r="J165">
            <v>10215.1</v>
          </cell>
          <cell r="K165">
            <v>0</v>
          </cell>
          <cell r="L165">
            <v>52045.2</v>
          </cell>
          <cell r="M165">
            <v>73853</v>
          </cell>
          <cell r="N165">
            <v>29428</v>
          </cell>
          <cell r="O165">
            <v>24965</v>
          </cell>
          <cell r="P165">
            <v>12523.8</v>
          </cell>
          <cell r="Q165">
            <v>1253</v>
          </cell>
          <cell r="R165">
            <v>0</v>
          </cell>
          <cell r="S165">
            <v>11772</v>
          </cell>
          <cell r="T165">
            <v>0</v>
          </cell>
          <cell r="U165">
            <v>3900</v>
          </cell>
          <cell r="V165">
            <v>14467.1602124667</v>
          </cell>
        </row>
        <row r="165">
          <cell r="X165">
            <v>2.65599433275994</v>
          </cell>
          <cell r="Y165">
            <v>12.5165837584839</v>
          </cell>
          <cell r="Z165">
            <v>10.8983249127161</v>
          </cell>
          <cell r="AA165">
            <v>3971.15324459735</v>
          </cell>
          <cell r="AB165">
            <v>19392.9797</v>
          </cell>
          <cell r="AC165">
            <v>1362.47113847266</v>
          </cell>
          <cell r="AD165">
            <v>1</v>
          </cell>
          <cell r="AE165">
            <v>0</v>
          </cell>
          <cell r="AF165">
            <v>124</v>
          </cell>
          <cell r="AG165">
            <v>110.5</v>
          </cell>
          <cell r="AH165">
            <v>1261.69545505856</v>
          </cell>
          <cell r="AI165">
            <v>4.03702251975816</v>
          </cell>
          <cell r="AJ165">
            <v>3.20802918156553</v>
          </cell>
          <cell r="AK165">
            <v>1482.58141140301</v>
          </cell>
          <cell r="AL165">
            <v>0</v>
          </cell>
          <cell r="AM165">
            <v>100</v>
          </cell>
          <cell r="AN165">
            <v>7</v>
          </cell>
          <cell r="AO165">
            <v>4692</v>
          </cell>
          <cell r="AP165">
            <v>8170.17828301413</v>
          </cell>
          <cell r="AQ165">
            <v>394.34</v>
          </cell>
          <cell r="AR165">
            <v>0</v>
          </cell>
          <cell r="AS165">
            <v>300</v>
          </cell>
        </row>
        <row r="165">
          <cell r="AU165">
            <v>0</v>
          </cell>
          <cell r="AV165">
            <v>73.1805891458054</v>
          </cell>
          <cell r="AW165">
            <v>1869.62755061254</v>
          </cell>
          <cell r="AX165">
            <v>7594.23892727998</v>
          </cell>
          <cell r="AY165">
            <v>0</v>
          </cell>
          <cell r="AZ165">
            <v>37676.867295625</v>
          </cell>
        </row>
        <row r="166">
          <cell r="B166" t="str">
            <v>古城区</v>
          </cell>
          <cell r="C166" t="str">
            <v>非贫困县</v>
          </cell>
        </row>
        <row r="166">
          <cell r="G166">
            <v>1798</v>
          </cell>
          <cell r="H166">
            <v>1078.8</v>
          </cell>
          <cell r="I166">
            <v>1078.8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461</v>
          </cell>
          <cell r="O166">
            <v>177</v>
          </cell>
          <cell r="P166">
            <v>0</v>
          </cell>
        </row>
        <row r="166">
          <cell r="U166">
            <v>36</v>
          </cell>
          <cell r="V166">
            <v>143.039121076015</v>
          </cell>
          <cell r="W166">
            <v>14488.95</v>
          </cell>
          <cell r="X166">
            <v>0.188734262597184</v>
          </cell>
          <cell r="Y166">
            <v>0.0426350699207038</v>
          </cell>
          <cell r="Z166">
            <v>0.00852701398414077</v>
          </cell>
          <cell r="AA166">
            <v>3.10709026580199</v>
          </cell>
          <cell r="AB166">
            <v>126.57</v>
          </cell>
          <cell r="AC166">
            <v>8.89228858402221</v>
          </cell>
        </row>
        <row r="166">
          <cell r="AF166">
            <v>7</v>
          </cell>
          <cell r="AG166">
            <v>3.5</v>
          </cell>
          <cell r="AH166">
            <v>39.9632044588684</v>
          </cell>
          <cell r="AI166">
            <v>0.572265625</v>
          </cell>
          <cell r="AJ166">
            <v>0.2861328125</v>
          </cell>
          <cell r="AK166">
            <v>132.235452047211</v>
          </cell>
        </row>
        <row r="166">
          <cell r="AN166">
            <v>1</v>
          </cell>
          <cell r="AO166">
            <v>670</v>
          </cell>
        </row>
        <row r="166">
          <cell r="AQ166">
            <v>87.86</v>
          </cell>
          <cell r="AR166" t="str">
            <v>B</v>
          </cell>
          <cell r="AS166">
            <v>300</v>
          </cell>
          <cell r="AT166" t="str">
            <v>较好</v>
          </cell>
        </row>
        <row r="166">
          <cell r="AV166">
            <v>13.4747755726198</v>
          </cell>
          <cell r="AW166">
            <v>344.255381692767</v>
          </cell>
          <cell r="AX166">
            <v>1252.68203227762</v>
          </cell>
        </row>
        <row r="166">
          <cell r="AZ166">
            <v>1641.49253812469</v>
          </cell>
        </row>
        <row r="167">
          <cell r="B167" t="str">
            <v>永胜县</v>
          </cell>
          <cell r="C167" t="str">
            <v>贫困</v>
          </cell>
          <cell r="D167">
            <v>2019</v>
          </cell>
          <cell r="E167" t="str">
            <v>省级</v>
          </cell>
        </row>
        <row r="167">
          <cell r="G167">
            <v>57828</v>
          </cell>
          <cell r="H167">
            <v>52045.2</v>
          </cell>
          <cell r="I167">
            <v>0</v>
          </cell>
          <cell r="J167">
            <v>0</v>
          </cell>
          <cell r="K167">
            <v>0</v>
          </cell>
          <cell r="L167">
            <v>52045.2</v>
          </cell>
          <cell r="M167">
            <v>0</v>
          </cell>
          <cell r="N167">
            <v>10560</v>
          </cell>
          <cell r="O167">
            <v>2624</v>
          </cell>
          <cell r="P167">
            <v>751.8</v>
          </cell>
          <cell r="Q167">
            <v>1253</v>
          </cell>
        </row>
        <row r="167">
          <cell r="U167">
            <v>912</v>
          </cell>
          <cell r="V167">
            <v>4236.80119897494</v>
          </cell>
          <cell r="W167">
            <v>11086.49</v>
          </cell>
          <cell r="X167">
            <v>0.73778203071799</v>
          </cell>
          <cell r="Y167">
            <v>5.04554375167419</v>
          </cell>
          <cell r="Z167">
            <v>5.04554375167419</v>
          </cell>
          <cell r="AA167">
            <v>1838.50523825365</v>
          </cell>
          <cell r="AB167">
            <v>5934.9</v>
          </cell>
          <cell r="AC167">
            <v>416.961709072556</v>
          </cell>
        </row>
        <row r="167">
          <cell r="AF167">
            <v>40</v>
          </cell>
          <cell r="AG167">
            <v>40</v>
          </cell>
          <cell r="AH167">
            <v>456.722336672781</v>
          </cell>
          <cell r="AI167">
            <v>1</v>
          </cell>
          <cell r="AJ167">
            <v>1</v>
          </cell>
          <cell r="AK167">
            <v>462.147108861242</v>
          </cell>
        </row>
        <row r="167">
          <cell r="AN167">
            <v>2</v>
          </cell>
          <cell r="AO167">
            <v>1341</v>
          </cell>
        </row>
        <row r="167">
          <cell r="AQ167">
            <v>73.65</v>
          </cell>
          <cell r="AR167" t="str">
            <v>C</v>
          </cell>
        </row>
        <row r="167">
          <cell r="AT167" t="str">
            <v>较好</v>
          </cell>
        </row>
        <row r="167">
          <cell r="AV167">
            <v>15.2154840909441</v>
          </cell>
          <cell r="AW167">
            <v>388.727237432556</v>
          </cell>
          <cell r="AX167">
            <v>1627.19365667541</v>
          </cell>
        </row>
        <row r="167">
          <cell r="AZ167">
            <v>9140.86482926773</v>
          </cell>
        </row>
        <row r="168">
          <cell r="B168" t="str">
            <v>华坪县</v>
          </cell>
          <cell r="C168" t="str">
            <v>非贫困县</v>
          </cell>
        </row>
        <row r="168">
          <cell r="G168">
            <v>15440</v>
          </cell>
          <cell r="H168">
            <v>9264</v>
          </cell>
          <cell r="I168">
            <v>9264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4362</v>
          </cell>
          <cell r="O168">
            <v>744</v>
          </cell>
          <cell r="P168">
            <v>0</v>
          </cell>
        </row>
        <row r="168">
          <cell r="U168">
            <v>438</v>
          </cell>
          <cell r="V168">
            <v>1349.74528584372</v>
          </cell>
          <cell r="W168">
            <v>10268.18</v>
          </cell>
          <cell r="X168">
            <v>0.86983098327906</v>
          </cell>
          <cell r="Y168">
            <v>1.72243931308919</v>
          </cell>
          <cell r="Z168">
            <v>0.344487862617839</v>
          </cell>
          <cell r="AA168">
            <v>125.525170548278</v>
          </cell>
          <cell r="AB168">
            <v>4747.67</v>
          </cell>
          <cell r="AC168">
            <v>333.551803284386</v>
          </cell>
        </row>
        <row r="168">
          <cell r="AF168">
            <v>20</v>
          </cell>
          <cell r="AG168">
            <v>10</v>
          </cell>
          <cell r="AH168">
            <v>114.180584168195</v>
          </cell>
          <cell r="AI168">
            <v>1.08572105138527</v>
          </cell>
          <cell r="AJ168">
            <v>0.542860525692635</v>
          </cell>
          <cell r="AK168">
            <v>250.881422463746</v>
          </cell>
        </row>
        <row r="168">
          <cell r="AN168">
            <v>1</v>
          </cell>
          <cell r="AO168">
            <v>670</v>
          </cell>
        </row>
        <row r="168">
          <cell r="AQ168">
            <v>76.02</v>
          </cell>
          <cell r="AR168" t="str">
            <v>C</v>
          </cell>
        </row>
        <row r="168">
          <cell r="AT168" t="str">
            <v>较好</v>
          </cell>
        </row>
        <row r="168">
          <cell r="AV168">
            <v>14.4121312795959</v>
          </cell>
          <cell r="AW168">
            <v>368.203071578055</v>
          </cell>
          <cell r="AX168">
            <v>0</v>
          </cell>
        </row>
        <row r="168">
          <cell r="AZ168">
            <v>3212.08733788638</v>
          </cell>
        </row>
        <row r="169">
          <cell r="B169" t="str">
            <v>宁蒗县</v>
          </cell>
          <cell r="C169" t="str">
            <v>深度贫困</v>
          </cell>
          <cell r="D169">
            <v>2020</v>
          </cell>
          <cell r="E169" t="str">
            <v>国家</v>
          </cell>
        </row>
        <row r="169">
          <cell r="G169">
            <v>73853</v>
          </cell>
          <cell r="H169">
            <v>73853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73853</v>
          </cell>
          <cell r="N169">
            <v>11321</v>
          </cell>
          <cell r="O169">
            <v>20405</v>
          </cell>
          <cell r="P169">
            <v>11772</v>
          </cell>
          <cell r="Q169">
            <v>0</v>
          </cell>
        </row>
        <row r="169">
          <cell r="S169">
            <v>11772</v>
          </cell>
        </row>
        <row r="169">
          <cell r="U169">
            <v>2101</v>
          </cell>
          <cell r="V169">
            <v>7736.28571888683</v>
          </cell>
          <cell r="W169">
            <v>11807.09</v>
          </cell>
          <cell r="X169">
            <v>0.621500334031518</v>
          </cell>
          <cell r="Y169">
            <v>5.29356694508006</v>
          </cell>
          <cell r="Z169">
            <v>5.29356694508006</v>
          </cell>
          <cell r="AA169">
            <v>1928.88042133155</v>
          </cell>
          <cell r="AB169">
            <v>6466.2397</v>
          </cell>
          <cell r="AC169">
            <v>454.291455051443</v>
          </cell>
          <cell r="AD169">
            <v>1</v>
          </cell>
        </row>
        <row r="169">
          <cell r="AF169">
            <v>38</v>
          </cell>
          <cell r="AG169">
            <v>38</v>
          </cell>
          <cell r="AH169">
            <v>433.886219839142</v>
          </cell>
          <cell r="AI169">
            <v>0.529989094874591</v>
          </cell>
          <cell r="AJ169">
            <v>0.529989094874591</v>
          </cell>
          <cell r="AK169">
            <v>244.932927924279</v>
          </cell>
          <cell r="AL169" t="str">
            <v>√</v>
          </cell>
          <cell r="AM169">
            <v>100</v>
          </cell>
          <cell r="AN169">
            <v>2</v>
          </cell>
          <cell r="AO169">
            <v>1341</v>
          </cell>
          <cell r="AP169">
            <v>8170.17828301413</v>
          </cell>
          <cell r="AQ169">
            <v>78.31</v>
          </cell>
          <cell r="AR169" t="str">
            <v>C</v>
          </cell>
        </row>
        <row r="169">
          <cell r="AT169" t="str">
            <v>较好</v>
          </cell>
        </row>
        <row r="169">
          <cell r="AV169">
            <v>14.9373525109396</v>
          </cell>
          <cell r="AW169">
            <v>381.621494355854</v>
          </cell>
          <cell r="AX169">
            <v>2475</v>
          </cell>
        </row>
        <row r="169">
          <cell r="AZ169">
            <v>20791.0765204032</v>
          </cell>
        </row>
        <row r="170">
          <cell r="B170" t="str">
            <v>玉龙县</v>
          </cell>
          <cell r="C170" t="str">
            <v>贫困</v>
          </cell>
          <cell r="D170">
            <v>2017</v>
          </cell>
        </row>
        <row r="170">
          <cell r="G170">
            <v>14593</v>
          </cell>
          <cell r="H170">
            <v>10215.1</v>
          </cell>
          <cell r="I170">
            <v>0</v>
          </cell>
          <cell r="J170">
            <v>10215.1</v>
          </cell>
          <cell r="K170">
            <v>0</v>
          </cell>
          <cell r="L170">
            <v>0</v>
          </cell>
          <cell r="M170">
            <v>0</v>
          </cell>
          <cell r="N170">
            <v>2724</v>
          </cell>
          <cell r="O170">
            <v>1015</v>
          </cell>
          <cell r="P170">
            <v>0</v>
          </cell>
        </row>
        <row r="170">
          <cell r="U170">
            <v>413</v>
          </cell>
          <cell r="V170">
            <v>1001.28888768523</v>
          </cell>
          <cell r="W170">
            <v>14182.74</v>
          </cell>
          <cell r="X170">
            <v>0.238146722134187</v>
          </cell>
          <cell r="Y170">
            <v>0.412398678719772</v>
          </cell>
          <cell r="Z170">
            <v>0.206199339359886</v>
          </cell>
          <cell r="AA170">
            <v>75.1353241980711</v>
          </cell>
          <cell r="AB170">
            <v>2117.6</v>
          </cell>
          <cell r="AC170">
            <v>148.773882480251</v>
          </cell>
        </row>
        <row r="170">
          <cell r="AF170">
            <v>19</v>
          </cell>
          <cell r="AG170">
            <v>19</v>
          </cell>
          <cell r="AH170">
            <v>216.943109919571</v>
          </cell>
          <cell r="AI170">
            <v>0.849046748498302</v>
          </cell>
          <cell r="AJ170">
            <v>0.849046748498302</v>
          </cell>
          <cell r="AK170">
            <v>392.384500106529</v>
          </cell>
        </row>
        <row r="170">
          <cell r="AN170">
            <v>1</v>
          </cell>
          <cell r="AO170">
            <v>670</v>
          </cell>
        </row>
        <row r="170">
          <cell r="AQ170">
            <v>78.5</v>
          </cell>
          <cell r="AR170" t="str">
            <v>C</v>
          </cell>
        </row>
        <row r="170">
          <cell r="AT170" t="str">
            <v>较好</v>
          </cell>
        </row>
        <row r="170">
          <cell r="AV170">
            <v>15.140845691706</v>
          </cell>
          <cell r="AW170">
            <v>386.820365553305</v>
          </cell>
          <cell r="AX170">
            <v>2239.36323832695</v>
          </cell>
        </row>
        <row r="170">
          <cell r="AZ170">
            <v>2891.34606994296</v>
          </cell>
        </row>
        <row r="171">
          <cell r="B171" t="str">
            <v>怒江州合计</v>
          </cell>
          <cell r="C171">
            <v>1</v>
          </cell>
        </row>
        <row r="171">
          <cell r="G171">
            <v>229768</v>
          </cell>
          <cell r="H171">
            <v>228035.6</v>
          </cell>
          <cell r="I171">
            <v>0</v>
          </cell>
          <cell r="J171">
            <v>0</v>
          </cell>
          <cell r="K171">
            <v>0</v>
          </cell>
          <cell r="L171">
            <v>15591.6</v>
          </cell>
          <cell r="M171">
            <v>212444</v>
          </cell>
          <cell r="N171">
            <v>41805</v>
          </cell>
          <cell r="O171">
            <v>95859</v>
          </cell>
          <cell r="P171">
            <v>75881.35</v>
          </cell>
          <cell r="Q171">
            <v>16227</v>
          </cell>
          <cell r="R171">
            <v>16578</v>
          </cell>
          <cell r="S171">
            <v>48644</v>
          </cell>
          <cell r="T171">
            <v>3391</v>
          </cell>
          <cell r="U171">
            <v>2100</v>
          </cell>
          <cell r="V171">
            <v>33109.6367457789</v>
          </cell>
        </row>
        <row r="171">
          <cell r="X171">
            <v>2.38910960429368</v>
          </cell>
          <cell r="Y171">
            <v>16.7246346656942</v>
          </cell>
          <cell r="Z171">
            <v>16.7246346656942</v>
          </cell>
          <cell r="AA171">
            <v>6094.15554677422</v>
          </cell>
          <cell r="AB171">
            <v>16172.68</v>
          </cell>
          <cell r="AC171">
            <v>1136.22610205455</v>
          </cell>
          <cell r="AD171">
            <v>0</v>
          </cell>
          <cell r="AE171">
            <v>0</v>
          </cell>
          <cell r="AF171">
            <v>68</v>
          </cell>
          <cell r="AG171">
            <v>68</v>
          </cell>
          <cell r="AH171">
            <v>776.427972343728</v>
          </cell>
          <cell r="AI171">
            <v>2.3648402148676</v>
          </cell>
          <cell r="AJ171">
            <v>2.3648402148676</v>
          </cell>
          <cell r="AK171">
            <v>1092.90406821986</v>
          </cell>
          <cell r="AL171">
            <v>0</v>
          </cell>
          <cell r="AM171">
            <v>100</v>
          </cell>
          <cell r="AN171">
            <v>8</v>
          </cell>
          <cell r="AO171">
            <v>5364</v>
          </cell>
          <cell r="AP171">
            <v>85740.076808786</v>
          </cell>
          <cell r="AQ171">
            <v>310.95</v>
          </cell>
          <cell r="AR171">
            <v>0</v>
          </cell>
          <cell r="AS171">
            <v>600</v>
          </cell>
        </row>
        <row r="171">
          <cell r="AU171">
            <v>3200</v>
          </cell>
          <cell r="AV171">
            <v>66.7744033280608</v>
          </cell>
          <cell r="AW171">
            <v>1705.96145227961</v>
          </cell>
          <cell r="AX171">
            <v>4981.79314566377</v>
          </cell>
          <cell r="AY171">
            <v>0</v>
          </cell>
          <cell r="AZ171">
            <v>138919.388696237</v>
          </cell>
        </row>
        <row r="172">
          <cell r="B172" t="str">
            <v>怒江州本级</v>
          </cell>
          <cell r="C172">
            <v>2</v>
          </cell>
        </row>
        <row r="172"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</row>
        <row r="172">
          <cell r="P172">
            <v>0</v>
          </cell>
        </row>
        <row r="172">
          <cell r="V172">
            <v>0</v>
          </cell>
        </row>
        <row r="172">
          <cell r="AG172">
            <v>0</v>
          </cell>
          <cell r="AH172">
            <v>0</v>
          </cell>
        </row>
        <row r="172">
          <cell r="AJ172">
            <v>0</v>
          </cell>
          <cell r="AK172">
            <v>0</v>
          </cell>
        </row>
        <row r="172">
          <cell r="AW172">
            <v>0</v>
          </cell>
        </row>
        <row r="172">
          <cell r="AZ172">
            <v>0</v>
          </cell>
        </row>
        <row r="173">
          <cell r="B173" t="str">
            <v>县级小计</v>
          </cell>
          <cell r="C173">
            <v>3</v>
          </cell>
        </row>
        <row r="173">
          <cell r="G173">
            <v>229768</v>
          </cell>
          <cell r="H173">
            <v>228035.6</v>
          </cell>
          <cell r="I173">
            <v>0</v>
          </cell>
          <cell r="J173">
            <v>0</v>
          </cell>
          <cell r="K173">
            <v>0</v>
          </cell>
          <cell r="L173">
            <v>15591.6</v>
          </cell>
          <cell r="M173">
            <v>212444</v>
          </cell>
          <cell r="N173">
            <v>41805</v>
          </cell>
          <cell r="O173">
            <v>95859</v>
          </cell>
          <cell r="P173">
            <v>75881.35</v>
          </cell>
          <cell r="Q173">
            <v>16227</v>
          </cell>
          <cell r="R173">
            <v>16578</v>
          </cell>
          <cell r="S173">
            <v>48644</v>
          </cell>
          <cell r="T173">
            <v>3391</v>
          </cell>
          <cell r="U173">
            <v>2100</v>
          </cell>
          <cell r="V173">
            <v>33109.6367457789</v>
          </cell>
        </row>
        <row r="173">
          <cell r="X173">
            <v>2.38910960429368</v>
          </cell>
          <cell r="Y173">
            <v>16.7246346656942</v>
          </cell>
          <cell r="Z173">
            <v>16.7246346656942</v>
          </cell>
          <cell r="AA173">
            <v>6094.15554677422</v>
          </cell>
          <cell r="AB173">
            <v>16172.68</v>
          </cell>
          <cell r="AC173">
            <v>1136.22610205455</v>
          </cell>
          <cell r="AD173">
            <v>0</v>
          </cell>
          <cell r="AE173">
            <v>0</v>
          </cell>
          <cell r="AF173">
            <v>68</v>
          </cell>
          <cell r="AG173">
            <v>68</v>
          </cell>
          <cell r="AH173">
            <v>776.427972343728</v>
          </cell>
          <cell r="AI173">
            <v>2.3648402148676</v>
          </cell>
          <cell r="AJ173">
            <v>2.3648402148676</v>
          </cell>
          <cell r="AK173">
            <v>1092.90406821986</v>
          </cell>
          <cell r="AL173">
            <v>0</v>
          </cell>
          <cell r="AM173">
            <v>100</v>
          </cell>
          <cell r="AN173">
            <v>8</v>
          </cell>
          <cell r="AO173">
            <v>5364</v>
          </cell>
          <cell r="AP173">
            <v>85740.076808786</v>
          </cell>
          <cell r="AQ173">
            <v>310.95</v>
          </cell>
          <cell r="AR173">
            <v>0</v>
          </cell>
          <cell r="AS173">
            <v>600</v>
          </cell>
        </row>
        <row r="173">
          <cell r="AU173">
            <v>3200</v>
          </cell>
          <cell r="AV173">
            <v>66.7744033280608</v>
          </cell>
          <cell r="AW173">
            <v>1705.96145227961</v>
          </cell>
          <cell r="AX173">
            <v>4981.79314566377</v>
          </cell>
          <cell r="AY173">
            <v>0</v>
          </cell>
          <cell r="AZ173">
            <v>138919.388696237</v>
          </cell>
        </row>
        <row r="174">
          <cell r="B174" t="str">
            <v>兰坪县</v>
          </cell>
          <cell r="C174" t="str">
            <v>深度贫困</v>
          </cell>
          <cell r="D174">
            <v>2020</v>
          </cell>
          <cell r="E174" t="str">
            <v>国家</v>
          </cell>
        </row>
        <row r="174">
          <cell r="G174">
            <v>86706</v>
          </cell>
          <cell r="H174">
            <v>86706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86706</v>
          </cell>
          <cell r="N174">
            <v>17288</v>
          </cell>
          <cell r="O174">
            <v>39927</v>
          </cell>
          <cell r="P174">
            <v>33823</v>
          </cell>
          <cell r="Q174">
            <v>1458</v>
          </cell>
          <cell r="R174">
            <v>5324</v>
          </cell>
          <cell r="S174">
            <v>28689</v>
          </cell>
        </row>
        <row r="174">
          <cell r="U174">
            <v>1120</v>
          </cell>
          <cell r="V174">
            <v>14075.1159245319</v>
          </cell>
          <cell r="W174">
            <v>11496.65</v>
          </cell>
          <cell r="X174">
            <v>0.671595379714766</v>
          </cell>
          <cell r="Y174">
            <v>6.98418899180574</v>
          </cell>
          <cell r="Z174">
            <v>6.98418899180574</v>
          </cell>
          <cell r="AA174">
            <v>2544.91263545731</v>
          </cell>
          <cell r="AB174">
            <v>4460.2</v>
          </cell>
          <cell r="AC174">
            <v>313.355341253503</v>
          </cell>
        </row>
        <row r="174">
          <cell r="AF174">
            <v>12</v>
          </cell>
          <cell r="AG174">
            <v>12</v>
          </cell>
          <cell r="AH174">
            <v>137.016701001834</v>
          </cell>
          <cell r="AI174">
            <v>0.377872971414449</v>
          </cell>
          <cell r="AJ174">
            <v>0.377872971414449</v>
          </cell>
          <cell r="AK174">
            <v>174.632901255995</v>
          </cell>
        </row>
        <row r="174">
          <cell r="AN174">
            <v>2</v>
          </cell>
          <cell r="AO174">
            <v>1341</v>
          </cell>
          <cell r="AP174">
            <v>23065.1286258903</v>
          </cell>
          <cell r="AQ174">
            <v>80.8</v>
          </cell>
          <cell r="AR174" t="str">
            <v>B</v>
          </cell>
          <cell r="AS174">
            <v>600</v>
          </cell>
          <cell r="AT174" t="str">
            <v>好</v>
          </cell>
          <cell r="AU174">
            <v>800</v>
          </cell>
          <cell r="AV174">
            <v>16.6281950258856</v>
          </cell>
          <cell r="AW174">
            <v>424.819366723232</v>
          </cell>
          <cell r="AX174">
            <v>1542.35591082474</v>
          </cell>
        </row>
        <row r="174">
          <cell r="AZ174">
            <v>43475.9814961141</v>
          </cell>
        </row>
        <row r="175">
          <cell r="B175" t="str">
            <v>福贡县</v>
          </cell>
          <cell r="C175" t="str">
            <v>深度贫困</v>
          </cell>
          <cell r="D175">
            <v>2020</v>
          </cell>
          <cell r="E175" t="str">
            <v>国家</v>
          </cell>
          <cell r="F175" t="str">
            <v>是</v>
          </cell>
          <cell r="G175">
            <v>59955</v>
          </cell>
          <cell r="H175">
            <v>59955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59955</v>
          </cell>
          <cell r="N175">
            <v>10721</v>
          </cell>
          <cell r="O175">
            <v>22500</v>
          </cell>
          <cell r="P175">
            <v>16040</v>
          </cell>
          <cell r="Q175">
            <v>4510</v>
          </cell>
        </row>
        <row r="175">
          <cell r="S175">
            <v>13334</v>
          </cell>
        </row>
        <row r="175">
          <cell r="U175">
            <v>49</v>
          </cell>
          <cell r="V175">
            <v>7663.16080101446</v>
          </cell>
          <cell r="W175">
            <v>11559.58</v>
          </cell>
          <cell r="X175">
            <v>0.661440498820401</v>
          </cell>
          <cell r="Y175">
            <v>4.67479686946307</v>
          </cell>
          <cell r="Z175">
            <v>4.67479686946307</v>
          </cell>
          <cell r="AA175">
            <v>1703.41175407067</v>
          </cell>
          <cell r="AB175">
            <v>2248.63</v>
          </cell>
          <cell r="AC175">
            <v>157.979512354348</v>
          </cell>
        </row>
        <row r="175">
          <cell r="AF175">
            <v>10</v>
          </cell>
          <cell r="AG175">
            <v>10</v>
          </cell>
          <cell r="AH175">
            <v>114.180584168195</v>
          </cell>
          <cell r="AI175">
            <v>0.919045275590551</v>
          </cell>
          <cell r="AJ175">
            <v>0.919045275590551</v>
          </cell>
          <cell r="AK175">
            <v>424.734117026757</v>
          </cell>
        </row>
        <row r="175">
          <cell r="AN175">
            <v>2</v>
          </cell>
          <cell r="AO175">
            <v>1341</v>
          </cell>
          <cell r="AP175">
            <v>25314.0803509282</v>
          </cell>
          <cell r="AQ175">
            <v>77.47</v>
          </cell>
          <cell r="AR175" t="str">
            <v>C</v>
          </cell>
        </row>
        <row r="175">
          <cell r="AT175" t="str">
            <v>好</v>
          </cell>
          <cell r="AU175">
            <v>800</v>
          </cell>
          <cell r="AV175">
            <v>16.4493923181926</v>
          </cell>
          <cell r="AW175">
            <v>420.251291058237</v>
          </cell>
          <cell r="AX175">
            <v>1518.13701023209</v>
          </cell>
        </row>
        <row r="175">
          <cell r="AZ175">
            <v>37938.7984106209</v>
          </cell>
        </row>
        <row r="176">
          <cell r="B176" t="str">
            <v>贡山县</v>
          </cell>
          <cell r="C176" t="str">
            <v>深度贫困</v>
          </cell>
          <cell r="D176">
            <v>2019</v>
          </cell>
          <cell r="E176" t="str">
            <v>国家</v>
          </cell>
          <cell r="F176" t="str">
            <v>是</v>
          </cell>
          <cell r="G176">
            <v>17324</v>
          </cell>
          <cell r="H176">
            <v>15591.6</v>
          </cell>
          <cell r="I176">
            <v>0</v>
          </cell>
          <cell r="J176">
            <v>0</v>
          </cell>
          <cell r="K176">
            <v>0</v>
          </cell>
          <cell r="L176">
            <v>15591.6</v>
          </cell>
          <cell r="M176">
            <v>0</v>
          </cell>
          <cell r="N176">
            <v>2630</v>
          </cell>
          <cell r="O176">
            <v>4119</v>
          </cell>
          <cell r="P176">
            <v>1350.6</v>
          </cell>
          <cell r="Q176">
            <v>2251</v>
          </cell>
        </row>
        <row r="176">
          <cell r="U176">
            <v>208</v>
          </cell>
          <cell r="V176">
            <v>1381.56457658581</v>
          </cell>
          <cell r="W176">
            <v>12330.63</v>
          </cell>
          <cell r="X176">
            <v>0.53701779242281</v>
          </cell>
          <cell r="Y176">
            <v>1.07156530300047</v>
          </cell>
          <cell r="Z176">
            <v>1.07156530300047</v>
          </cell>
          <cell r="AA176">
            <v>390.459090171108</v>
          </cell>
          <cell r="AB176">
            <v>1510.4</v>
          </cell>
          <cell r="AC176">
            <v>106.114503257542</v>
          </cell>
        </row>
        <row r="176">
          <cell r="AF176">
            <v>4</v>
          </cell>
          <cell r="AG176">
            <v>4</v>
          </cell>
          <cell r="AH176">
            <v>45.6722336672781</v>
          </cell>
          <cell r="AI176">
            <v>0.13165942378883</v>
          </cell>
          <cell r="AJ176">
            <v>0.13165942378883</v>
          </cell>
          <cell r="AK176">
            <v>60.8460220583449</v>
          </cell>
        </row>
        <row r="176">
          <cell r="AN176">
            <v>2</v>
          </cell>
          <cell r="AO176">
            <v>1341</v>
          </cell>
          <cell r="AP176">
            <v>17598.570446626</v>
          </cell>
          <cell r="AQ176">
            <v>76.71</v>
          </cell>
          <cell r="AR176" t="str">
            <v>C</v>
          </cell>
        </row>
        <row r="176">
          <cell r="AT176" t="str">
            <v>好</v>
          </cell>
          <cell r="AU176">
            <v>800</v>
          </cell>
          <cell r="AV176">
            <v>17.2868910878143</v>
          </cell>
          <cell r="AW176">
            <v>441.647822454959</v>
          </cell>
          <cell r="AX176">
            <v>1921.30022460694</v>
          </cell>
        </row>
        <row r="176">
          <cell r="AZ176">
            <v>22165.874694821</v>
          </cell>
        </row>
        <row r="177">
          <cell r="B177" t="str">
            <v>泸水市</v>
          </cell>
          <cell r="C177" t="str">
            <v>深度贫困</v>
          </cell>
          <cell r="D177">
            <v>2020</v>
          </cell>
          <cell r="E177" t="str">
            <v>国家</v>
          </cell>
          <cell r="F177" t="str">
            <v>是</v>
          </cell>
          <cell r="G177">
            <v>65783</v>
          </cell>
          <cell r="H177">
            <v>65783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65783</v>
          </cell>
          <cell r="N177">
            <v>11166</v>
          </cell>
          <cell r="O177">
            <v>29313</v>
          </cell>
          <cell r="P177">
            <v>24667.75</v>
          </cell>
          <cell r="Q177">
            <v>8008</v>
          </cell>
          <cell r="R177">
            <v>11254</v>
          </cell>
          <cell r="S177">
            <v>6621</v>
          </cell>
          <cell r="T177">
            <v>3391</v>
          </cell>
          <cell r="U177">
            <v>723</v>
          </cell>
          <cell r="V177">
            <v>9989.79544364666</v>
          </cell>
          <cell r="W177">
            <v>12441.94</v>
          </cell>
          <cell r="X177">
            <v>0.5190559333357</v>
          </cell>
          <cell r="Y177">
            <v>3.99408350142488</v>
          </cell>
          <cell r="Z177">
            <v>3.99408350142488</v>
          </cell>
          <cell r="AA177">
            <v>1455.37206707514</v>
          </cell>
          <cell r="AB177">
            <v>7953.45</v>
          </cell>
          <cell r="AC177">
            <v>558.776745189155</v>
          </cell>
        </row>
        <row r="177">
          <cell r="AF177">
            <v>42</v>
          </cell>
          <cell r="AG177">
            <v>42</v>
          </cell>
          <cell r="AH177">
            <v>479.55845350642</v>
          </cell>
          <cell r="AI177">
            <v>0.936262544073773</v>
          </cell>
          <cell r="AJ177">
            <v>0.936262544073773</v>
          </cell>
          <cell r="AK177">
            <v>432.691027878766</v>
          </cell>
          <cell r="AL177" t="str">
            <v>√</v>
          </cell>
          <cell r="AM177">
            <v>100</v>
          </cell>
          <cell r="AN177">
            <v>2</v>
          </cell>
          <cell r="AO177">
            <v>1341</v>
          </cell>
          <cell r="AP177">
            <v>19762.2973853415</v>
          </cell>
          <cell r="AQ177">
            <v>75.97</v>
          </cell>
          <cell r="AR177" t="str">
            <v>C</v>
          </cell>
        </row>
        <row r="177">
          <cell r="AT177" t="str">
            <v>好</v>
          </cell>
          <cell r="AU177">
            <v>800</v>
          </cell>
          <cell r="AV177">
            <v>16.4099248961683</v>
          </cell>
          <cell r="AW177">
            <v>419.242972043187</v>
          </cell>
          <cell r="AX177">
            <v>0</v>
          </cell>
        </row>
        <row r="177">
          <cell r="AZ177">
            <v>35338.7340946808</v>
          </cell>
        </row>
        <row r="178">
          <cell r="B178" t="str">
            <v>迪庆州合计</v>
          </cell>
          <cell r="C178">
            <v>1</v>
          </cell>
        </row>
        <row r="178">
          <cell r="G178">
            <v>68762</v>
          </cell>
          <cell r="H178">
            <v>59039.8</v>
          </cell>
          <cell r="I178">
            <v>0</v>
          </cell>
          <cell r="J178">
            <v>0</v>
          </cell>
          <cell r="K178">
            <v>22768</v>
          </cell>
          <cell r="L178">
            <v>36271.8</v>
          </cell>
          <cell r="M178">
            <v>0</v>
          </cell>
          <cell r="N178">
            <v>7219</v>
          </cell>
          <cell r="O178">
            <v>10729</v>
          </cell>
          <cell r="P178">
            <v>1367.4</v>
          </cell>
          <cell r="Q178">
            <v>2279</v>
          </cell>
          <cell r="R178">
            <v>0</v>
          </cell>
          <cell r="S178">
            <v>0</v>
          </cell>
          <cell r="T178">
            <v>0</v>
          </cell>
          <cell r="U178">
            <v>928</v>
          </cell>
          <cell r="V178">
            <v>3820.70984754208</v>
          </cell>
        </row>
        <row r="178">
          <cell r="X178">
            <v>0.719350591090556</v>
          </cell>
          <cell r="Y178">
            <v>2.81129692642592</v>
          </cell>
          <cell r="Z178">
            <v>2.81129692642592</v>
          </cell>
          <cell r="AA178">
            <v>1024.38594924589</v>
          </cell>
          <cell r="AB178">
            <v>3291.7007</v>
          </cell>
          <cell r="AC178">
            <v>231.261377550983</v>
          </cell>
          <cell r="AD178">
            <v>1</v>
          </cell>
          <cell r="AE178">
            <v>0</v>
          </cell>
          <cell r="AF178">
            <v>88</v>
          </cell>
          <cell r="AG178">
            <v>88</v>
          </cell>
          <cell r="AH178">
            <v>1004.78914068012</v>
          </cell>
          <cell r="AI178">
            <v>2.51547569711319</v>
          </cell>
          <cell r="AJ178">
            <v>2.51547569711319</v>
          </cell>
          <cell r="AK178">
            <v>1162.51982083158</v>
          </cell>
          <cell r="AL178">
            <v>0</v>
          </cell>
          <cell r="AM178">
            <v>100</v>
          </cell>
          <cell r="AN178">
            <v>6</v>
          </cell>
          <cell r="AO178">
            <v>4023</v>
          </cell>
          <cell r="AP178">
            <v>67609.0508442862</v>
          </cell>
          <cell r="AQ178">
            <v>244.99</v>
          </cell>
          <cell r="AR178">
            <v>0</v>
          </cell>
          <cell r="AS178">
            <v>1200</v>
          </cell>
        </row>
        <row r="178">
          <cell r="AU178">
            <v>0</v>
          </cell>
          <cell r="AV178">
            <v>36.8549617084519</v>
          </cell>
          <cell r="AW178">
            <v>941.575526942055</v>
          </cell>
          <cell r="AX178">
            <v>3770.39446169345</v>
          </cell>
          <cell r="AY178">
            <v>0</v>
          </cell>
          <cell r="AZ178">
            <v>81117.2925070789</v>
          </cell>
        </row>
        <row r="179">
          <cell r="B179" t="str">
            <v>迪庆州本级</v>
          </cell>
          <cell r="C179">
            <v>2</v>
          </cell>
        </row>
        <row r="179"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</row>
        <row r="179">
          <cell r="P179">
            <v>0</v>
          </cell>
        </row>
        <row r="179">
          <cell r="V179">
            <v>0</v>
          </cell>
        </row>
        <row r="179">
          <cell r="AG179">
            <v>0</v>
          </cell>
          <cell r="AH179">
            <v>0</v>
          </cell>
        </row>
        <row r="179">
          <cell r="AJ179">
            <v>0</v>
          </cell>
          <cell r="AK179">
            <v>0</v>
          </cell>
        </row>
        <row r="179">
          <cell r="AW179">
            <v>0</v>
          </cell>
        </row>
        <row r="179">
          <cell r="AZ179">
            <v>0</v>
          </cell>
        </row>
        <row r="180">
          <cell r="B180" t="str">
            <v>县级小计</v>
          </cell>
          <cell r="C180">
            <v>3</v>
          </cell>
        </row>
        <row r="180">
          <cell r="G180">
            <v>68762</v>
          </cell>
          <cell r="H180">
            <v>59039.8</v>
          </cell>
          <cell r="I180">
            <v>0</v>
          </cell>
          <cell r="J180">
            <v>0</v>
          </cell>
          <cell r="K180">
            <v>22768</v>
          </cell>
          <cell r="L180">
            <v>36271.8</v>
          </cell>
          <cell r="M180">
            <v>0</v>
          </cell>
          <cell r="N180">
            <v>7219</v>
          </cell>
          <cell r="O180">
            <v>10729</v>
          </cell>
          <cell r="P180">
            <v>1367.4</v>
          </cell>
          <cell r="Q180">
            <v>2279</v>
          </cell>
          <cell r="R180">
            <v>0</v>
          </cell>
          <cell r="S180">
            <v>0</v>
          </cell>
          <cell r="T180">
            <v>0</v>
          </cell>
          <cell r="U180">
            <v>928</v>
          </cell>
          <cell r="V180">
            <v>3820.70984754208</v>
          </cell>
        </row>
        <row r="180">
          <cell r="X180">
            <v>0.719350591090556</v>
          </cell>
          <cell r="Y180">
            <v>2.81129692642592</v>
          </cell>
          <cell r="Z180">
            <v>2.81129692642592</v>
          </cell>
          <cell r="AA180">
            <v>1024.38594924589</v>
          </cell>
          <cell r="AB180">
            <v>3291.7007</v>
          </cell>
          <cell r="AC180">
            <v>231.261377550983</v>
          </cell>
          <cell r="AD180">
            <v>1</v>
          </cell>
          <cell r="AE180">
            <v>0</v>
          </cell>
          <cell r="AF180">
            <v>88</v>
          </cell>
          <cell r="AG180">
            <v>88</v>
          </cell>
          <cell r="AH180">
            <v>1004.78914068012</v>
          </cell>
          <cell r="AI180">
            <v>2.51547569711319</v>
          </cell>
          <cell r="AJ180">
            <v>2.51547569711319</v>
          </cell>
          <cell r="AK180">
            <v>1162.51982083158</v>
          </cell>
          <cell r="AL180">
            <v>0</v>
          </cell>
          <cell r="AM180">
            <v>100</v>
          </cell>
          <cell r="AN180">
            <v>6</v>
          </cell>
          <cell r="AO180">
            <v>4023</v>
          </cell>
          <cell r="AP180">
            <v>67609.0508442862</v>
          </cell>
          <cell r="AQ180">
            <v>244.99</v>
          </cell>
          <cell r="AR180">
            <v>0</v>
          </cell>
          <cell r="AS180">
            <v>1200</v>
          </cell>
        </row>
        <row r="180">
          <cell r="AU180">
            <v>0</v>
          </cell>
          <cell r="AV180">
            <v>36.8549617084519</v>
          </cell>
          <cell r="AW180">
            <v>941.575526942055</v>
          </cell>
          <cell r="AX180">
            <v>3770.39446169345</v>
          </cell>
          <cell r="AY180">
            <v>0</v>
          </cell>
          <cell r="AZ180">
            <v>81117.2925070789</v>
          </cell>
        </row>
        <row r="181">
          <cell r="B181" t="str">
            <v>香格里拉市</v>
          </cell>
          <cell r="C181" t="str">
            <v>深度贫困</v>
          </cell>
          <cell r="D181">
            <v>2018</v>
          </cell>
          <cell r="E181" t="str">
            <v>国家</v>
          </cell>
        </row>
        <row r="181">
          <cell r="G181">
            <v>16714</v>
          </cell>
          <cell r="H181">
            <v>13371.2</v>
          </cell>
          <cell r="I181">
            <v>0</v>
          </cell>
          <cell r="J181">
            <v>0</v>
          </cell>
          <cell r="K181">
            <v>13371.2</v>
          </cell>
          <cell r="L181">
            <v>0</v>
          </cell>
          <cell r="M181">
            <v>0</v>
          </cell>
          <cell r="N181">
            <v>1119</v>
          </cell>
          <cell r="O181">
            <v>2321</v>
          </cell>
          <cell r="P181">
            <v>0</v>
          </cell>
        </row>
        <row r="181">
          <cell r="U181">
            <v>493</v>
          </cell>
          <cell r="V181">
            <v>747.528723196597</v>
          </cell>
          <cell r="W181">
            <v>15432.81</v>
          </cell>
          <cell r="X181">
            <v>0.0364255722911982</v>
          </cell>
          <cell r="Y181">
            <v>0.0649577230668938</v>
          </cell>
          <cell r="Z181">
            <v>0.0649577230668938</v>
          </cell>
          <cell r="AA181">
            <v>23.6694239513605</v>
          </cell>
          <cell r="AB181">
            <v>684.5</v>
          </cell>
          <cell r="AC181">
            <v>48.0901598780374</v>
          </cell>
        </row>
        <row r="181">
          <cell r="AF181">
            <v>28</v>
          </cell>
          <cell r="AG181">
            <v>28</v>
          </cell>
          <cell r="AH181">
            <v>319.705635670947</v>
          </cell>
          <cell r="AI181">
            <v>1</v>
          </cell>
          <cell r="AJ181">
            <v>1</v>
          </cell>
          <cell r="AK181">
            <v>462.147108861242</v>
          </cell>
        </row>
        <row r="181">
          <cell r="AN181">
            <v>2</v>
          </cell>
          <cell r="AO181">
            <v>1341</v>
          </cell>
          <cell r="AP181">
            <v>16584.5403986667</v>
          </cell>
          <cell r="AQ181">
            <v>82.08</v>
          </cell>
          <cell r="AR181" t="str">
            <v>B</v>
          </cell>
          <cell r="AS181">
            <v>600</v>
          </cell>
          <cell r="AT181" t="str">
            <v>较好</v>
          </cell>
        </row>
        <row r="181">
          <cell r="AV181">
            <v>6.27320164525848</v>
          </cell>
          <cell r="AW181">
            <v>160.268600778208</v>
          </cell>
          <cell r="AX181">
            <v>2324.02393796509</v>
          </cell>
        </row>
        <row r="181">
          <cell r="AZ181">
            <v>20286.9500510031</v>
          </cell>
        </row>
        <row r="182">
          <cell r="B182" t="str">
            <v>维西县</v>
          </cell>
          <cell r="C182" t="str">
            <v>深度贫困</v>
          </cell>
          <cell r="D182">
            <v>2019</v>
          </cell>
          <cell r="E182" t="str">
            <v>国家</v>
          </cell>
        </row>
        <row r="182">
          <cell r="G182">
            <v>40302</v>
          </cell>
          <cell r="H182">
            <v>36271.8</v>
          </cell>
          <cell r="I182">
            <v>0</v>
          </cell>
          <cell r="J182">
            <v>0</v>
          </cell>
          <cell r="K182">
            <v>0</v>
          </cell>
          <cell r="L182">
            <v>36271.8</v>
          </cell>
          <cell r="M182">
            <v>0</v>
          </cell>
          <cell r="N182">
            <v>4931</v>
          </cell>
          <cell r="O182">
            <v>5324</v>
          </cell>
          <cell r="P182">
            <v>1367.4</v>
          </cell>
          <cell r="Q182">
            <v>2279</v>
          </cell>
        </row>
        <row r="182">
          <cell r="U182">
            <v>256</v>
          </cell>
          <cell r="V182">
            <v>2501.13515894275</v>
          </cell>
          <cell r="W182">
            <v>12083.64</v>
          </cell>
          <cell r="X182">
            <v>0.57687404591239</v>
          </cell>
          <cell r="Y182">
            <v>2.60937437187551</v>
          </cell>
          <cell r="Z182">
            <v>2.60937437187551</v>
          </cell>
          <cell r="AA182">
            <v>950.809008378159</v>
          </cell>
          <cell r="AB182">
            <v>1210.5007</v>
          </cell>
          <cell r="AC182">
            <v>85.0448096354657</v>
          </cell>
          <cell r="AD182">
            <v>1</v>
          </cell>
        </row>
        <row r="182">
          <cell r="AF182">
            <v>39</v>
          </cell>
          <cell r="AG182">
            <v>39</v>
          </cell>
          <cell r="AH182">
            <v>445.304278255962</v>
          </cell>
          <cell r="AI182">
            <v>0.521200205163276</v>
          </cell>
          <cell r="AJ182">
            <v>0.521200205163276</v>
          </cell>
          <cell r="AK182">
            <v>240.871167954094</v>
          </cell>
          <cell r="AL182" t="str">
            <v>√</v>
          </cell>
          <cell r="AM182">
            <v>100</v>
          </cell>
          <cell r="AN182">
            <v>2</v>
          </cell>
          <cell r="AO182">
            <v>1341</v>
          </cell>
          <cell r="AP182">
            <v>36253.4463311242</v>
          </cell>
          <cell r="AQ182">
            <v>78.76</v>
          </cell>
          <cell r="AR182" t="str">
            <v>C</v>
          </cell>
        </row>
        <row r="182">
          <cell r="AT182" t="str">
            <v>较好</v>
          </cell>
        </row>
        <row r="182">
          <cell r="AV182">
            <v>15.3920597845844</v>
          </cell>
          <cell r="AW182">
            <v>393.238417042503</v>
          </cell>
          <cell r="AX182">
            <v>1424.74102136723</v>
          </cell>
        </row>
        <row r="182">
          <cell r="AZ182">
            <v>42310.8491713331</v>
          </cell>
        </row>
        <row r="183">
          <cell r="B183" t="str">
            <v>德钦县</v>
          </cell>
          <cell r="C183" t="str">
            <v>深度贫困</v>
          </cell>
          <cell r="D183">
            <v>2018</v>
          </cell>
          <cell r="E183" t="str">
            <v>国家</v>
          </cell>
        </row>
        <row r="183">
          <cell r="G183">
            <v>11746</v>
          </cell>
          <cell r="H183">
            <v>9396.8</v>
          </cell>
          <cell r="I183">
            <v>0</v>
          </cell>
          <cell r="J183">
            <v>0</v>
          </cell>
          <cell r="K183">
            <v>9396.8</v>
          </cell>
          <cell r="L183">
            <v>0</v>
          </cell>
          <cell r="M183">
            <v>0</v>
          </cell>
          <cell r="N183">
            <v>1169</v>
          </cell>
          <cell r="O183">
            <v>3084</v>
          </cell>
          <cell r="P183">
            <v>0</v>
          </cell>
        </row>
        <row r="183">
          <cell r="U183">
            <v>179</v>
          </cell>
          <cell r="V183">
            <v>572.045965402735</v>
          </cell>
          <cell r="W183">
            <v>15001.34</v>
          </cell>
          <cell r="X183">
            <v>0.106050972886968</v>
          </cell>
          <cell r="Y183">
            <v>0.13696483148352</v>
          </cell>
          <cell r="Z183">
            <v>0.13696483148352</v>
          </cell>
          <cell r="AA183">
            <v>49.907516916373</v>
          </cell>
          <cell r="AB183">
            <v>1396.7</v>
          </cell>
          <cell r="AC183">
            <v>98.1264080374798</v>
          </cell>
        </row>
        <row r="183">
          <cell r="AF183">
            <v>21</v>
          </cell>
          <cell r="AG183">
            <v>21</v>
          </cell>
          <cell r="AH183">
            <v>239.77922675321</v>
          </cell>
          <cell r="AI183">
            <v>0.994275491949911</v>
          </cell>
          <cell r="AJ183">
            <v>0.994275491949911</v>
          </cell>
          <cell r="AK183">
            <v>459.501544016241</v>
          </cell>
        </row>
        <row r="183">
          <cell r="AN183">
            <v>2</v>
          </cell>
          <cell r="AO183">
            <v>1341</v>
          </cell>
          <cell r="AP183">
            <v>14771.0641144953</v>
          </cell>
          <cell r="AQ183">
            <v>84.15</v>
          </cell>
          <cell r="AR183" t="str">
            <v>B</v>
          </cell>
          <cell r="AS183">
            <v>600</v>
          </cell>
          <cell r="AT183" t="str">
            <v>较好</v>
          </cell>
        </row>
        <row r="183">
          <cell r="AV183">
            <v>15.189700278609</v>
          </cell>
          <cell r="AW183">
            <v>388.068509121344</v>
          </cell>
          <cell r="AX183">
            <v>21.6295023611336</v>
          </cell>
        </row>
        <row r="183">
          <cell r="AZ183">
            <v>18519.4932847427</v>
          </cell>
        </row>
        <row r="184">
          <cell r="B184" t="str">
            <v>临沧市合计</v>
          </cell>
          <cell r="C184">
            <v>1</v>
          </cell>
        </row>
        <row r="184">
          <cell r="G184">
            <v>332572</v>
          </cell>
          <cell r="H184">
            <v>266580.2</v>
          </cell>
          <cell r="I184">
            <v>0</v>
          </cell>
          <cell r="J184">
            <v>29764.7</v>
          </cell>
          <cell r="K184">
            <v>193843.2</v>
          </cell>
          <cell r="L184">
            <v>42972.3</v>
          </cell>
          <cell r="M184">
            <v>0</v>
          </cell>
          <cell r="N184">
            <v>38323</v>
          </cell>
          <cell r="O184">
            <v>21233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5669</v>
          </cell>
          <cell r="V184">
            <v>17531.9823274407</v>
          </cell>
        </row>
        <row r="184">
          <cell r="X184">
            <v>4.82792858502958</v>
          </cell>
          <cell r="Y184">
            <v>22.5505609912506</v>
          </cell>
          <cell r="Z184">
            <v>16.7999452987081</v>
          </cell>
          <cell r="AA184">
            <v>6121.59738458335</v>
          </cell>
          <cell r="AB184">
            <v>11356.93</v>
          </cell>
          <cell r="AC184">
            <v>797.891277463374</v>
          </cell>
          <cell r="AD184">
            <v>1</v>
          </cell>
          <cell r="AE184">
            <v>0</v>
          </cell>
          <cell r="AF184">
            <v>352</v>
          </cell>
          <cell r="AG184">
            <v>352</v>
          </cell>
          <cell r="AH184">
            <v>4019.15656272047</v>
          </cell>
          <cell r="AI184">
            <v>8</v>
          </cell>
          <cell r="AJ184">
            <v>8</v>
          </cell>
          <cell r="AK184">
            <v>3697.17687088994</v>
          </cell>
          <cell r="AL184">
            <v>0</v>
          </cell>
          <cell r="AM184">
            <v>0</v>
          </cell>
          <cell r="AN184">
            <v>11</v>
          </cell>
          <cell r="AO184">
            <v>7373</v>
          </cell>
          <cell r="AP184">
            <v>0</v>
          </cell>
          <cell r="AQ184">
            <v>533.96</v>
          </cell>
          <cell r="AR184">
            <v>0</v>
          </cell>
          <cell r="AS184">
            <v>0</v>
          </cell>
        </row>
        <row r="184">
          <cell r="AU184">
            <v>4000</v>
          </cell>
          <cell r="AV184">
            <v>99.4649731633803</v>
          </cell>
          <cell r="AW184">
            <v>2541.14453460712</v>
          </cell>
          <cell r="AX184">
            <v>8309.32538835197</v>
          </cell>
          <cell r="AY184">
            <v>0</v>
          </cell>
          <cell r="AZ184">
            <v>46081.9489577049</v>
          </cell>
        </row>
        <row r="185">
          <cell r="B185" t="str">
            <v>临沧市本级</v>
          </cell>
          <cell r="C185">
            <v>2</v>
          </cell>
        </row>
        <row r="185"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</row>
        <row r="185">
          <cell r="P185">
            <v>0</v>
          </cell>
        </row>
        <row r="185">
          <cell r="V185">
            <v>0</v>
          </cell>
        </row>
        <row r="185">
          <cell r="AG185">
            <v>0</v>
          </cell>
          <cell r="AH185">
            <v>0</v>
          </cell>
        </row>
        <row r="185">
          <cell r="AJ185">
            <v>0</v>
          </cell>
          <cell r="AK185">
            <v>0</v>
          </cell>
        </row>
        <row r="185">
          <cell r="AW185">
            <v>0</v>
          </cell>
        </row>
        <row r="185">
          <cell r="AZ185">
            <v>0</v>
          </cell>
        </row>
        <row r="186">
          <cell r="B186" t="str">
            <v>县级小计</v>
          </cell>
          <cell r="C186">
            <v>3</v>
          </cell>
        </row>
        <row r="186">
          <cell r="G186">
            <v>332572</v>
          </cell>
          <cell r="H186">
            <v>266580.2</v>
          </cell>
          <cell r="I186">
            <v>0</v>
          </cell>
          <cell r="J186">
            <v>29764.7</v>
          </cell>
          <cell r="K186">
            <v>193843.2</v>
          </cell>
          <cell r="L186">
            <v>42972.3</v>
          </cell>
          <cell r="M186">
            <v>0</v>
          </cell>
          <cell r="N186">
            <v>38323</v>
          </cell>
          <cell r="O186">
            <v>21233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5669</v>
          </cell>
          <cell r="V186">
            <v>17531.9823274407</v>
          </cell>
        </row>
        <row r="186">
          <cell r="X186">
            <v>4.82792858502958</v>
          </cell>
          <cell r="Y186">
            <v>22.5505609912506</v>
          </cell>
          <cell r="Z186">
            <v>16.7999452987081</v>
          </cell>
          <cell r="AA186">
            <v>6121.59738458335</v>
          </cell>
          <cell r="AB186">
            <v>11356.93</v>
          </cell>
          <cell r="AC186">
            <v>797.891277463374</v>
          </cell>
          <cell r="AD186">
            <v>1</v>
          </cell>
          <cell r="AE186">
            <v>0</v>
          </cell>
          <cell r="AF186">
            <v>352</v>
          </cell>
          <cell r="AG186">
            <v>352</v>
          </cell>
          <cell r="AH186">
            <v>4019.15656272047</v>
          </cell>
          <cell r="AI186">
            <v>8</v>
          </cell>
          <cell r="AJ186">
            <v>8</v>
          </cell>
          <cell r="AK186">
            <v>3697.17687088994</v>
          </cell>
          <cell r="AL186">
            <v>0</v>
          </cell>
          <cell r="AM186">
            <v>0</v>
          </cell>
          <cell r="AN186">
            <v>11</v>
          </cell>
          <cell r="AO186">
            <v>7373</v>
          </cell>
          <cell r="AP186">
            <v>0</v>
          </cell>
          <cell r="AQ186">
            <v>533.96</v>
          </cell>
          <cell r="AR186">
            <v>0</v>
          </cell>
          <cell r="AS186">
            <v>0</v>
          </cell>
        </row>
        <row r="186">
          <cell r="AU186">
            <v>4000</v>
          </cell>
          <cell r="AV186">
            <v>99.4649731633803</v>
          </cell>
          <cell r="AW186">
            <v>2541.14453460712</v>
          </cell>
          <cell r="AX186">
            <v>8309.32538835197</v>
          </cell>
          <cell r="AY186">
            <v>0</v>
          </cell>
          <cell r="AZ186">
            <v>46081.9489577049</v>
          </cell>
        </row>
        <row r="187">
          <cell r="B187" t="str">
            <v>凤庆县</v>
          </cell>
          <cell r="C187" t="str">
            <v>贫困</v>
          </cell>
          <cell r="D187">
            <v>2018</v>
          </cell>
          <cell r="E187" t="str">
            <v>省级</v>
          </cell>
        </row>
        <row r="187">
          <cell r="G187">
            <v>67610</v>
          </cell>
          <cell r="H187">
            <v>54088</v>
          </cell>
          <cell r="I187">
            <v>0</v>
          </cell>
          <cell r="J187">
            <v>0</v>
          </cell>
          <cell r="K187">
            <v>54088</v>
          </cell>
          <cell r="L187">
            <v>0</v>
          </cell>
          <cell r="M187">
            <v>0</v>
          </cell>
          <cell r="N187">
            <v>7366</v>
          </cell>
          <cell r="O187">
            <v>3875</v>
          </cell>
          <cell r="P187">
            <v>0</v>
          </cell>
        </row>
        <row r="187">
          <cell r="U187">
            <v>1831</v>
          </cell>
          <cell r="V187">
            <v>3625.73542245985</v>
          </cell>
          <cell r="W187">
            <v>11668.25</v>
          </cell>
          <cell r="X187">
            <v>0.643904650945132</v>
          </cell>
          <cell r="Y187">
            <v>4.82773951092622</v>
          </cell>
          <cell r="Z187">
            <v>4.82773951092622</v>
          </cell>
          <cell r="AA187">
            <v>1759.14129707365</v>
          </cell>
          <cell r="AB187">
            <v>2063.28</v>
          </cell>
          <cell r="AC187">
            <v>144.957582283648</v>
          </cell>
        </row>
        <row r="187">
          <cell r="AF187">
            <v>80</v>
          </cell>
          <cell r="AG187">
            <v>80</v>
          </cell>
          <cell r="AH187">
            <v>913.444673345562</v>
          </cell>
          <cell r="AI187">
            <v>1</v>
          </cell>
          <cell r="AJ187">
            <v>1</v>
          </cell>
          <cell r="AK187">
            <v>462.147108861242</v>
          </cell>
        </row>
        <row r="187">
          <cell r="AN187">
            <v>2</v>
          </cell>
          <cell r="AO187">
            <v>1341</v>
          </cell>
        </row>
        <row r="187">
          <cell r="AQ187">
            <v>74.89</v>
          </cell>
          <cell r="AR187" t="str">
            <v>C</v>
          </cell>
        </row>
        <row r="187">
          <cell r="AT187" t="str">
            <v>较好</v>
          </cell>
        </row>
        <row r="187">
          <cell r="AV187">
            <v>13.7696249425599</v>
          </cell>
          <cell r="AW187">
            <v>351.788233119017</v>
          </cell>
          <cell r="AX187">
            <v>0</v>
          </cell>
        </row>
        <row r="187">
          <cell r="AZ187">
            <v>8598.21431714296</v>
          </cell>
        </row>
        <row r="188">
          <cell r="B188" t="str">
            <v>云县</v>
          </cell>
          <cell r="C188" t="str">
            <v>贫困</v>
          </cell>
          <cell r="D188">
            <v>2017</v>
          </cell>
        </row>
        <row r="188">
          <cell r="G188">
            <v>42521</v>
          </cell>
          <cell r="H188">
            <v>29764.7</v>
          </cell>
          <cell r="I188">
            <v>0</v>
          </cell>
          <cell r="J188">
            <v>29764.7</v>
          </cell>
          <cell r="K188">
            <v>0</v>
          </cell>
          <cell r="L188">
            <v>0</v>
          </cell>
          <cell r="M188">
            <v>0</v>
          </cell>
          <cell r="N188">
            <v>5322</v>
          </cell>
          <cell r="O188">
            <v>1690</v>
          </cell>
          <cell r="P188">
            <v>0</v>
          </cell>
        </row>
        <row r="188">
          <cell r="U188">
            <v>0</v>
          </cell>
          <cell r="V188">
            <v>2043.14635585999</v>
          </cell>
          <cell r="W188">
            <v>11899.71</v>
          </cell>
          <cell r="X188">
            <v>0.60655444068278</v>
          </cell>
          <cell r="Y188">
            <v>2.90193841055862</v>
          </cell>
          <cell r="Z188">
            <v>1.45096920527931</v>
          </cell>
          <cell r="AA188">
            <v>528.707036494449</v>
          </cell>
          <cell r="AB188">
            <v>540.9</v>
          </cell>
          <cell r="AC188">
            <v>38.0014134083717</v>
          </cell>
        </row>
        <row r="188">
          <cell r="AF188">
            <v>60</v>
          </cell>
          <cell r="AG188">
            <v>60</v>
          </cell>
          <cell r="AH188">
            <v>685.083505009172</v>
          </cell>
          <cell r="AI188">
            <v>1</v>
          </cell>
          <cell r="AJ188">
            <v>1</v>
          </cell>
          <cell r="AK188">
            <v>462.147108861242</v>
          </cell>
        </row>
        <row r="188">
          <cell r="AN188">
            <v>1</v>
          </cell>
          <cell r="AO188">
            <v>670</v>
          </cell>
        </row>
        <row r="188">
          <cell r="AQ188">
            <v>60.53</v>
          </cell>
          <cell r="AR188" t="str">
            <v>C</v>
          </cell>
        </row>
        <row r="188">
          <cell r="AT188" t="str">
            <v>好</v>
          </cell>
          <cell r="AU188">
            <v>800</v>
          </cell>
          <cell r="AV188">
            <v>13.1036183429909</v>
          </cell>
          <cell r="AW188">
            <v>334.773006786757</v>
          </cell>
          <cell r="AX188">
            <v>2414.39356126778</v>
          </cell>
        </row>
        <row r="188">
          <cell r="AZ188">
            <v>5561.85842641998</v>
          </cell>
        </row>
        <row r="189">
          <cell r="B189" t="str">
            <v>临翔区</v>
          </cell>
          <cell r="C189" t="str">
            <v>贫困</v>
          </cell>
          <cell r="D189">
            <v>2018</v>
          </cell>
        </row>
        <row r="189">
          <cell r="G189">
            <v>38517</v>
          </cell>
          <cell r="H189">
            <v>30813.6</v>
          </cell>
          <cell r="I189">
            <v>0</v>
          </cell>
          <cell r="J189">
            <v>0</v>
          </cell>
          <cell r="K189">
            <v>30813.6</v>
          </cell>
          <cell r="L189">
            <v>0</v>
          </cell>
          <cell r="M189">
            <v>0</v>
          </cell>
          <cell r="N189">
            <v>4272</v>
          </cell>
          <cell r="O189">
            <v>4109</v>
          </cell>
          <cell r="P189">
            <v>0</v>
          </cell>
        </row>
        <row r="189">
          <cell r="U189">
            <v>827</v>
          </cell>
          <cell r="V189">
            <v>2031.52567174238</v>
          </cell>
          <cell r="W189">
            <v>12342.84</v>
          </cell>
          <cell r="X189">
            <v>0.535047490568047</v>
          </cell>
          <cell r="Y189">
            <v>2.28941470739162</v>
          </cell>
          <cell r="Z189">
            <v>1.14470735369581</v>
          </cell>
          <cell r="AA189">
            <v>417.110735654387</v>
          </cell>
          <cell r="AB189">
            <v>3068.3</v>
          </cell>
          <cell r="AC189">
            <v>215.566161510274</v>
          </cell>
        </row>
        <row r="189">
          <cell r="AF189">
            <v>58</v>
          </cell>
          <cell r="AG189">
            <v>58</v>
          </cell>
          <cell r="AH189">
            <v>662.247388175533</v>
          </cell>
          <cell r="AI189">
            <v>1</v>
          </cell>
          <cell r="AJ189">
            <v>1</v>
          </cell>
          <cell r="AK189">
            <v>462.147108861242</v>
          </cell>
        </row>
        <row r="189">
          <cell r="AN189">
            <v>1</v>
          </cell>
          <cell r="AO189">
            <v>670</v>
          </cell>
        </row>
        <row r="189">
          <cell r="AQ189">
            <v>74.34</v>
          </cell>
          <cell r="AR189" t="str">
            <v>C</v>
          </cell>
        </row>
        <row r="189">
          <cell r="AT189" t="str">
            <v>好</v>
          </cell>
          <cell r="AU189">
            <v>800</v>
          </cell>
          <cell r="AV189">
            <v>13.167752898625</v>
          </cell>
          <cell r="AW189">
            <v>336.411525054503</v>
          </cell>
          <cell r="AX189">
            <v>1840.90431948733</v>
          </cell>
        </row>
        <row r="189">
          <cell r="AZ189">
            <v>5595.00859099831</v>
          </cell>
        </row>
        <row r="190">
          <cell r="B190" t="str">
            <v>永德县</v>
          </cell>
          <cell r="C190" t="str">
            <v>贫困</v>
          </cell>
          <cell r="D190">
            <v>2019</v>
          </cell>
          <cell r="E190" t="str">
            <v>省级</v>
          </cell>
        </row>
        <row r="190">
          <cell r="G190">
            <v>47747</v>
          </cell>
          <cell r="H190">
            <v>42972.3</v>
          </cell>
          <cell r="I190">
            <v>0</v>
          </cell>
          <cell r="J190">
            <v>0</v>
          </cell>
          <cell r="K190">
            <v>0</v>
          </cell>
          <cell r="L190">
            <v>42972.3</v>
          </cell>
          <cell r="M190">
            <v>0</v>
          </cell>
          <cell r="N190">
            <v>5243</v>
          </cell>
          <cell r="O190">
            <v>446</v>
          </cell>
          <cell r="P190">
            <v>0</v>
          </cell>
        </row>
        <row r="190">
          <cell r="U190">
            <v>1186</v>
          </cell>
          <cell r="V190">
            <v>2679.6615850336</v>
          </cell>
          <cell r="W190">
            <v>11861.95</v>
          </cell>
          <cell r="X190">
            <v>0.612647691955166</v>
          </cell>
          <cell r="Y190">
            <v>3.24642011967042</v>
          </cell>
          <cell r="Z190">
            <v>3.24642011967042</v>
          </cell>
          <cell r="AA190">
            <v>1182.93700131044</v>
          </cell>
          <cell r="AB190">
            <v>2441.14</v>
          </cell>
          <cell r="AC190">
            <v>171.504474630639</v>
          </cell>
          <cell r="AD190">
            <v>1</v>
          </cell>
        </row>
        <row r="190">
          <cell r="AF190">
            <v>45</v>
          </cell>
          <cell r="AG190">
            <v>45</v>
          </cell>
          <cell r="AH190">
            <v>513.812628756879</v>
          </cell>
          <cell r="AI190">
            <v>1</v>
          </cell>
          <cell r="AJ190">
            <v>1</v>
          </cell>
          <cell r="AK190">
            <v>462.147108861242</v>
          </cell>
        </row>
        <row r="190">
          <cell r="AN190">
            <v>2</v>
          </cell>
          <cell r="AO190">
            <v>1341</v>
          </cell>
        </row>
        <row r="190">
          <cell r="AQ190">
            <v>66.99</v>
          </cell>
          <cell r="AR190" t="str">
            <v>C</v>
          </cell>
        </row>
        <row r="190">
          <cell r="AT190" t="str">
            <v>好</v>
          </cell>
          <cell r="AU190">
            <v>800</v>
          </cell>
          <cell r="AV190">
            <v>5.53176966078376</v>
          </cell>
          <cell r="AW190">
            <v>141.326396550836</v>
          </cell>
          <cell r="AX190">
            <v>0</v>
          </cell>
        </row>
        <row r="190">
          <cell r="AZ190">
            <v>7292.38919514364</v>
          </cell>
        </row>
        <row r="191">
          <cell r="B191" t="str">
            <v>镇康县</v>
          </cell>
          <cell r="C191" t="str">
            <v>贫困</v>
          </cell>
          <cell r="D191">
            <v>2018</v>
          </cell>
        </row>
        <row r="191">
          <cell r="F191" t="str">
            <v>是</v>
          </cell>
          <cell r="G191">
            <v>32790</v>
          </cell>
          <cell r="H191">
            <v>26232</v>
          </cell>
          <cell r="I191">
            <v>0</v>
          </cell>
          <cell r="J191">
            <v>0</v>
          </cell>
          <cell r="K191">
            <v>26232</v>
          </cell>
          <cell r="L191">
            <v>0</v>
          </cell>
          <cell r="M191">
            <v>0</v>
          </cell>
          <cell r="N191">
            <v>4495</v>
          </cell>
          <cell r="O191">
            <v>1212</v>
          </cell>
          <cell r="P191">
            <v>0</v>
          </cell>
        </row>
        <row r="191">
          <cell r="U191">
            <v>651</v>
          </cell>
          <cell r="V191">
            <v>1910.5012651824</v>
          </cell>
          <cell r="W191">
            <v>12185.77</v>
          </cell>
          <cell r="X191">
            <v>0.560393543993726</v>
          </cell>
          <cell r="Y191">
            <v>2.08942732878061</v>
          </cell>
          <cell r="Z191">
            <v>1.0447136643903</v>
          </cell>
          <cell r="AA191">
            <v>380.674836843781</v>
          </cell>
          <cell r="AB191">
            <v>447.1</v>
          </cell>
          <cell r="AC191">
            <v>31.4114104915567</v>
          </cell>
        </row>
        <row r="191">
          <cell r="AF191">
            <v>25</v>
          </cell>
          <cell r="AG191">
            <v>25</v>
          </cell>
          <cell r="AH191">
            <v>285.451460420488</v>
          </cell>
          <cell r="AI191">
            <v>1</v>
          </cell>
          <cell r="AJ191">
            <v>1</v>
          </cell>
          <cell r="AK191">
            <v>462.147108861242</v>
          </cell>
        </row>
        <row r="191">
          <cell r="AN191">
            <v>1</v>
          </cell>
          <cell r="AO191">
            <v>670</v>
          </cell>
        </row>
        <row r="191">
          <cell r="AQ191">
            <v>61.65</v>
          </cell>
          <cell r="AR191" t="str">
            <v>C</v>
          </cell>
        </row>
        <row r="191">
          <cell r="AT191" t="str">
            <v>较好</v>
          </cell>
        </row>
        <row r="191">
          <cell r="AV191">
            <v>14.1685793958856</v>
          </cell>
          <cell r="AW191">
            <v>361.98077524096</v>
          </cell>
          <cell r="AX191">
            <v>1548.75218367856</v>
          </cell>
        </row>
        <row r="191">
          <cell r="AZ191">
            <v>4102.16685704043</v>
          </cell>
        </row>
        <row r="192">
          <cell r="B192" t="str">
            <v>双江县</v>
          </cell>
          <cell r="C192" t="str">
            <v>贫困</v>
          </cell>
          <cell r="D192">
            <v>2018</v>
          </cell>
        </row>
        <row r="192">
          <cell r="G192">
            <v>26354</v>
          </cell>
          <cell r="H192">
            <v>21083.2</v>
          </cell>
          <cell r="I192">
            <v>0</v>
          </cell>
          <cell r="J192">
            <v>0</v>
          </cell>
          <cell r="K192">
            <v>21083.2</v>
          </cell>
          <cell r="L192">
            <v>0</v>
          </cell>
          <cell r="M192">
            <v>0</v>
          </cell>
          <cell r="N192">
            <v>2902</v>
          </cell>
          <cell r="O192">
            <v>3784</v>
          </cell>
          <cell r="P192">
            <v>0</v>
          </cell>
        </row>
        <row r="192">
          <cell r="U192">
            <v>314</v>
          </cell>
          <cell r="V192">
            <v>1325.73009420611</v>
          </cell>
          <cell r="W192">
            <v>11868.41</v>
          </cell>
          <cell r="X192">
            <v>0.611605255429223</v>
          </cell>
          <cell r="Y192">
            <v>1.78931233528373</v>
          </cell>
          <cell r="Z192">
            <v>0.894656167641867</v>
          </cell>
          <cell r="AA192">
            <v>325.996588593594</v>
          </cell>
          <cell r="AB192">
            <v>564.48</v>
          </cell>
          <cell r="AC192">
            <v>39.6580474038781</v>
          </cell>
        </row>
        <row r="192">
          <cell r="AF192">
            <v>51</v>
          </cell>
          <cell r="AG192">
            <v>51</v>
          </cell>
          <cell r="AH192">
            <v>582.320979257796</v>
          </cell>
          <cell r="AI192">
            <v>1</v>
          </cell>
          <cell r="AJ192">
            <v>1</v>
          </cell>
          <cell r="AK192">
            <v>462.147108861242</v>
          </cell>
        </row>
        <row r="192">
          <cell r="AN192">
            <v>1</v>
          </cell>
          <cell r="AO192">
            <v>670</v>
          </cell>
        </row>
        <row r="192">
          <cell r="AQ192">
            <v>73.36</v>
          </cell>
          <cell r="AR192" t="str">
            <v>C</v>
          </cell>
        </row>
        <row r="192">
          <cell r="AT192" t="str">
            <v>好</v>
          </cell>
          <cell r="AU192">
            <v>800</v>
          </cell>
          <cell r="AV192">
            <v>12.8027586028909</v>
          </cell>
          <cell r="AW192">
            <v>327.086601613927</v>
          </cell>
          <cell r="AX192">
            <v>1.8358565302567</v>
          </cell>
        </row>
        <row r="192">
          <cell r="AZ192">
            <v>4532.93941993655</v>
          </cell>
        </row>
        <row r="193">
          <cell r="B193" t="str">
            <v>耿马县</v>
          </cell>
          <cell r="C193" t="str">
            <v>贫困</v>
          </cell>
          <cell r="D193">
            <v>2018</v>
          </cell>
        </row>
        <row r="193">
          <cell r="F193" t="str">
            <v>是</v>
          </cell>
          <cell r="G193">
            <v>36967</v>
          </cell>
          <cell r="H193">
            <v>29573.6</v>
          </cell>
          <cell r="I193">
            <v>0</v>
          </cell>
          <cell r="J193">
            <v>0</v>
          </cell>
          <cell r="K193">
            <v>29573.6</v>
          </cell>
          <cell r="L193">
            <v>0</v>
          </cell>
          <cell r="M193">
            <v>0</v>
          </cell>
          <cell r="N193">
            <v>3335</v>
          </cell>
          <cell r="O193">
            <v>4547</v>
          </cell>
          <cell r="P193">
            <v>0</v>
          </cell>
        </row>
        <row r="193">
          <cell r="U193">
            <v>16</v>
          </cell>
          <cell r="V193">
            <v>1593.32382739873</v>
          </cell>
          <cell r="W193">
            <v>11920.31</v>
          </cell>
          <cell r="X193">
            <v>0.603230262287358</v>
          </cell>
          <cell r="Y193">
            <v>2.43113860307051</v>
          </cell>
          <cell r="Z193">
            <v>1.21556930153525</v>
          </cell>
          <cell r="AA193">
            <v>442.931552737271</v>
          </cell>
          <cell r="AB193">
            <v>1627.33</v>
          </cell>
          <cell r="AC193">
            <v>114.329525017278</v>
          </cell>
        </row>
        <row r="193">
          <cell r="AF193">
            <v>12</v>
          </cell>
          <cell r="AG193">
            <v>12</v>
          </cell>
          <cell r="AH193">
            <v>137.016701001834</v>
          </cell>
          <cell r="AI193">
            <v>1</v>
          </cell>
          <cell r="AJ193">
            <v>1</v>
          </cell>
          <cell r="AK193">
            <v>462.147108861242</v>
          </cell>
        </row>
        <row r="193">
          <cell r="AN193">
            <v>1</v>
          </cell>
          <cell r="AO193">
            <v>670</v>
          </cell>
        </row>
        <row r="193">
          <cell r="AQ193">
            <v>56.78</v>
          </cell>
          <cell r="AR193" t="str">
            <v>D</v>
          </cell>
        </row>
        <row r="193">
          <cell r="AT193" t="str">
            <v>较好</v>
          </cell>
        </row>
        <row r="193">
          <cell r="AV193">
            <v>13.4098359074543</v>
          </cell>
          <cell r="AW193">
            <v>342.596294378246</v>
          </cell>
          <cell r="AX193">
            <v>55.3111918702015</v>
          </cell>
        </row>
        <row r="193">
          <cell r="AZ193">
            <v>3762.3450093946</v>
          </cell>
        </row>
        <row r="194">
          <cell r="B194" t="str">
            <v>沧源县</v>
          </cell>
          <cell r="C194" t="str">
            <v>贫困</v>
          </cell>
          <cell r="D194">
            <v>2018</v>
          </cell>
          <cell r="E194" t="str">
            <v>省级</v>
          </cell>
          <cell r="F194" t="str">
            <v>是</v>
          </cell>
          <cell r="G194">
            <v>40066</v>
          </cell>
          <cell r="H194">
            <v>32052.8</v>
          </cell>
          <cell r="I194">
            <v>0</v>
          </cell>
          <cell r="J194">
            <v>0</v>
          </cell>
          <cell r="K194">
            <v>32052.8</v>
          </cell>
          <cell r="L194">
            <v>0</v>
          </cell>
          <cell r="M194">
            <v>0</v>
          </cell>
          <cell r="N194">
            <v>5388</v>
          </cell>
          <cell r="O194">
            <v>1570</v>
          </cell>
          <cell r="P194">
            <v>0</v>
          </cell>
        </row>
        <row r="194">
          <cell r="U194">
            <v>844</v>
          </cell>
          <cell r="V194">
            <v>2322.35810555761</v>
          </cell>
          <cell r="W194">
            <v>11602.31</v>
          </cell>
          <cell r="X194">
            <v>0.654545249168149</v>
          </cell>
          <cell r="Y194">
            <v>2.9751699755689</v>
          </cell>
          <cell r="Z194">
            <v>2.9751699755689</v>
          </cell>
          <cell r="AA194">
            <v>1084.09833587578</v>
          </cell>
          <cell r="AB194">
            <v>604.4</v>
          </cell>
          <cell r="AC194">
            <v>42.4626627177295</v>
          </cell>
        </row>
        <row r="194">
          <cell r="AF194">
            <v>21</v>
          </cell>
          <cell r="AG194">
            <v>21</v>
          </cell>
          <cell r="AH194">
            <v>239.77922675321</v>
          </cell>
          <cell r="AI194">
            <v>1</v>
          </cell>
          <cell r="AJ194">
            <v>1</v>
          </cell>
          <cell r="AK194">
            <v>462.147108861242</v>
          </cell>
        </row>
        <row r="194">
          <cell r="AN194">
            <v>2</v>
          </cell>
          <cell r="AO194">
            <v>1341</v>
          </cell>
        </row>
        <row r="194">
          <cell r="AQ194">
            <v>65.42</v>
          </cell>
          <cell r="AR194" t="str">
            <v>C</v>
          </cell>
        </row>
        <row r="194">
          <cell r="AT194" t="str">
            <v>好</v>
          </cell>
          <cell r="AU194">
            <v>800</v>
          </cell>
          <cell r="AV194">
            <v>13.5110334121899</v>
          </cell>
          <cell r="AW194">
            <v>345.181701862872</v>
          </cell>
          <cell r="AX194">
            <v>2448.12827551784</v>
          </cell>
        </row>
        <row r="194">
          <cell r="AZ194">
            <v>6637.02714162844</v>
          </cell>
        </row>
      </sheetData>
      <sheetData sheetId="17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heet1 "/>
      <sheetName val="Sheet2"/>
      <sheetName val="Sheet3"/>
    </sheetNames>
    <sheetDataSet>
      <sheetData sheetId="0">
        <row r="4">
          <cell r="B4" t="str">
            <v>边境县（市）</v>
          </cell>
          <cell r="C4" t="str">
            <v>应保障资金</v>
          </cell>
          <cell r="D4" t="str">
            <v>已保障资金情况</v>
          </cell>
        </row>
        <row r="4">
          <cell r="F4" t="str">
            <v>资金保障分县缺口数（保障总量已超的为空）</v>
          </cell>
          <cell r="G4" t="str">
            <v>省级部门资金保障计划</v>
          </cell>
        </row>
        <row r="4">
          <cell r="L4" t="str">
            <v>乡村振兴局</v>
          </cell>
        </row>
        <row r="5">
          <cell r="L5" t="str">
            <v>保障任务</v>
          </cell>
          <cell r="M5" t="str">
            <v>省乡村振兴局保障任务分县缺口（县级保障总量已超的不再纳入测算）</v>
          </cell>
          <cell r="N5" t="str">
            <v>预拨2023年中央衔接资金分配计划</v>
          </cell>
          <cell r="O5" t="str">
            <v>省乡村振兴局保障计划建议</v>
          </cell>
        </row>
        <row r="6">
          <cell r="D6" t="str">
            <v>统筹下达资金</v>
          </cell>
          <cell r="E6" t="str">
            <v>标注资金（含未标注已落实和即将下达资金）</v>
          </cell>
        </row>
        <row r="6">
          <cell r="G6" t="str">
            <v>小计</v>
          </cell>
          <cell r="H6" t="str">
            <v>省民族宗教委</v>
          </cell>
          <cell r="I6" t="str">
            <v>省农业农村厅</v>
          </cell>
          <cell r="J6" t="str">
            <v>省委组织部</v>
          </cell>
          <cell r="K6" t="str">
            <v>省生态环境厅</v>
          </cell>
        </row>
        <row r="6">
          <cell r="O6" t="str">
            <v>抵边村数量</v>
          </cell>
          <cell r="P6" t="str">
            <v>行政村数量</v>
          </cell>
          <cell r="Q6" t="str">
            <v>抵边村数占比</v>
          </cell>
          <cell r="R6" t="str">
            <v>建议标注资金比例</v>
          </cell>
          <cell r="S6" t="str">
            <v>建议预拨中央资金标注数</v>
          </cell>
        </row>
        <row r="7">
          <cell r="C7" t="str">
            <v>1</v>
          </cell>
          <cell r="D7" t="str">
            <v>2</v>
          </cell>
          <cell r="E7" t="str">
            <v>3</v>
          </cell>
          <cell r="F7" t="str">
            <v>4</v>
          </cell>
          <cell r="G7" t="str">
            <v>5=6+7+8+9</v>
          </cell>
          <cell r="H7" t="str">
            <v>6</v>
          </cell>
          <cell r="I7" t="str">
            <v>7</v>
          </cell>
          <cell r="J7" t="str">
            <v>8</v>
          </cell>
          <cell r="K7" t="str">
            <v>9</v>
          </cell>
          <cell r="L7" t="str">
            <v>10=4-5</v>
          </cell>
          <cell r="M7" t="str">
            <v>11</v>
          </cell>
          <cell r="N7" t="str">
            <v>12</v>
          </cell>
          <cell r="O7" t="str">
            <v>13</v>
          </cell>
          <cell r="P7" t="str">
            <v>14</v>
          </cell>
          <cell r="Q7" t="str">
            <v>15=13/14</v>
          </cell>
          <cell r="R7" t="str">
            <v>16</v>
          </cell>
          <cell r="S7" t="str">
            <v>17=12×16</v>
          </cell>
        </row>
        <row r="8">
          <cell r="C8">
            <v>1122000</v>
          </cell>
          <cell r="D8">
            <v>1877058.2824267</v>
          </cell>
          <cell r="E8">
            <v>1242731.9824267</v>
          </cell>
          <cell r="F8">
            <v>94527.3561345815</v>
          </cell>
          <cell r="G8">
            <v>51391.9246349327</v>
          </cell>
          <cell r="H8">
            <v>10443</v>
          </cell>
          <cell r="I8">
            <v>36114.78</v>
          </cell>
          <cell r="J8">
            <v>2733.14463493271</v>
          </cell>
          <cell r="K8">
            <v>2101</v>
          </cell>
          <cell r="L8">
            <v>49074.4390721569</v>
          </cell>
          <cell r="M8">
            <v>101468.341592261</v>
          </cell>
          <cell r="N8">
            <v>116396</v>
          </cell>
        </row>
        <row r="8">
          <cell r="S8">
            <v>42612.0863243069</v>
          </cell>
        </row>
        <row r="9">
          <cell r="B9" t="str">
            <v>金平县</v>
          </cell>
          <cell r="C9">
            <v>81000</v>
          </cell>
          <cell r="D9">
            <v>92688.0804010695</v>
          </cell>
          <cell r="E9">
            <v>61552.7804010695</v>
          </cell>
          <cell r="F9">
            <v>19447.2195989305</v>
          </cell>
          <cell r="G9">
            <v>5015.13247465789</v>
          </cell>
          <cell r="H9">
            <v>783</v>
          </cell>
          <cell r="I9">
            <v>3982.155</v>
          </cell>
          <cell r="J9">
            <v>249.97747465789</v>
          </cell>
        </row>
        <row r="9">
          <cell r="L9">
            <v>14432.0871242726</v>
          </cell>
          <cell r="M9">
            <v>11868.8082326289</v>
          </cell>
          <cell r="N9">
            <v>20834</v>
          </cell>
          <cell r="O9">
            <v>27</v>
          </cell>
          <cell r="P9">
            <v>94</v>
          </cell>
          <cell r="Q9">
            <v>0.287234042553192</v>
          </cell>
          <cell r="R9">
            <v>0.623980032638956</v>
          </cell>
          <cell r="S9">
            <v>13000</v>
          </cell>
        </row>
        <row r="10">
          <cell r="B10" t="str">
            <v>绿春县</v>
          </cell>
          <cell r="C10">
            <v>21000</v>
          </cell>
          <cell r="D10">
            <v>69445.6757020965</v>
          </cell>
          <cell r="E10">
            <v>41659.2257020965</v>
          </cell>
        </row>
        <row r="11">
          <cell r="B11" t="str">
            <v>河口县</v>
          </cell>
          <cell r="C11">
            <v>45000</v>
          </cell>
          <cell r="D11">
            <v>63319.5510811631</v>
          </cell>
          <cell r="E11">
            <v>57674.7010811631</v>
          </cell>
        </row>
        <row r="12">
          <cell r="B12" t="str">
            <v>麻栗坡县</v>
          </cell>
          <cell r="C12">
            <v>69000</v>
          </cell>
          <cell r="D12">
            <v>71372.0462508074</v>
          </cell>
          <cell r="E12">
            <v>55877.0262508074</v>
          </cell>
          <cell r="F12">
            <v>13122.9737491926</v>
          </cell>
          <cell r="G12">
            <v>4866.125</v>
          </cell>
          <cell r="H12">
            <v>870</v>
          </cell>
          <cell r="I12">
            <v>3996.125</v>
          </cell>
        </row>
        <row r="12">
          <cell r="L12">
            <v>8256.8487491926</v>
          </cell>
          <cell r="M12">
            <v>10964.4770129802</v>
          </cell>
          <cell r="N12">
            <v>6629</v>
          </cell>
          <cell r="O12">
            <v>23</v>
          </cell>
          <cell r="P12">
            <v>93</v>
          </cell>
          <cell r="Q12">
            <v>0.247311827956989</v>
          </cell>
          <cell r="R12">
            <v>0.8</v>
          </cell>
          <cell r="S12">
            <v>5303.2</v>
          </cell>
        </row>
        <row r="13">
          <cell r="B13" t="str">
            <v>马关县</v>
          </cell>
          <cell r="C13">
            <v>36000</v>
          </cell>
          <cell r="D13">
            <v>88946.1237889198</v>
          </cell>
          <cell r="E13">
            <v>49666.2137889198</v>
          </cell>
        </row>
        <row r="14">
          <cell r="B14" t="str">
            <v>富宁县</v>
          </cell>
          <cell r="C14">
            <v>21000</v>
          </cell>
          <cell r="D14">
            <v>53370.0063262032</v>
          </cell>
          <cell r="E14">
            <v>34016.0463262032</v>
          </cell>
        </row>
        <row r="15">
          <cell r="B15" t="str">
            <v>江城县</v>
          </cell>
          <cell r="C15">
            <v>33000</v>
          </cell>
          <cell r="D15">
            <v>86667.1472117542</v>
          </cell>
          <cell r="E15">
            <v>32877.0672117542</v>
          </cell>
          <cell r="F15">
            <v>122.932788245802</v>
          </cell>
          <cell r="G15">
            <v>722</v>
          </cell>
          <cell r="H15">
            <v>642</v>
          </cell>
          <cell r="I15">
            <v>80</v>
          </cell>
        </row>
        <row r="15">
          <cell r="M15">
            <v>1611.643354034</v>
          </cell>
        </row>
        <row r="15">
          <cell r="O15">
            <v>11</v>
          </cell>
          <cell r="P15">
            <v>48</v>
          </cell>
          <cell r="Q15">
            <v>0.229166666666667</v>
          </cell>
        </row>
        <row r="16">
          <cell r="B16" t="str">
            <v>孟连县</v>
          </cell>
          <cell r="C16">
            <v>33000</v>
          </cell>
          <cell r="D16">
            <v>48027.2279411765</v>
          </cell>
          <cell r="E16">
            <v>29502.8679411765</v>
          </cell>
          <cell r="F16">
            <v>3497.1320588235</v>
          </cell>
          <cell r="G16">
            <v>4755.71</v>
          </cell>
          <cell r="H16">
            <v>550</v>
          </cell>
          <cell r="I16">
            <v>3924.71</v>
          </cell>
        </row>
        <row r="16">
          <cell r="K16">
            <v>281</v>
          </cell>
        </row>
        <row r="16">
          <cell r="M16">
            <v>3008.103354034</v>
          </cell>
        </row>
        <row r="16">
          <cell r="O16">
            <v>11</v>
          </cell>
          <cell r="P16">
            <v>39</v>
          </cell>
          <cell r="Q16">
            <v>0.282051282051282</v>
          </cell>
        </row>
        <row r="17">
          <cell r="B17" t="str">
            <v>澜沧县</v>
          </cell>
          <cell r="C17">
            <v>24000</v>
          </cell>
          <cell r="D17">
            <v>166874.278789947</v>
          </cell>
          <cell r="E17">
            <v>76089.6287899465</v>
          </cell>
        </row>
        <row r="18">
          <cell r="B18" t="str">
            <v>西盟县</v>
          </cell>
          <cell r="C18">
            <v>42000</v>
          </cell>
          <cell r="D18">
            <v>49559.2060060064</v>
          </cell>
          <cell r="E18">
            <v>35576.5860060064</v>
          </cell>
          <cell r="F18">
            <v>6423.4139939936</v>
          </cell>
          <cell r="G18">
            <v>4958.63</v>
          </cell>
          <cell r="H18">
            <v>642</v>
          </cell>
          <cell r="I18">
            <v>4316.63</v>
          </cell>
        </row>
        <row r="18">
          <cell r="L18">
            <v>1464.7839939936</v>
          </cell>
          <cell r="M18">
            <v>4772.6342687705</v>
          </cell>
          <cell r="N18">
            <v>5521</v>
          </cell>
          <cell r="O18">
            <v>14</v>
          </cell>
          <cell r="P18">
            <v>36</v>
          </cell>
          <cell r="Q18">
            <v>0.388888888888889</v>
          </cell>
          <cell r="R18">
            <v>0.265311355550371</v>
          </cell>
          <cell r="S18">
            <v>1464.7839939936</v>
          </cell>
        </row>
        <row r="19">
          <cell r="B19" t="str">
            <v>景洪市</v>
          </cell>
          <cell r="C19">
            <v>27000</v>
          </cell>
          <cell r="D19">
            <v>39478.1314454232</v>
          </cell>
          <cell r="E19">
            <v>31240.7514454232</v>
          </cell>
        </row>
        <row r="20">
          <cell r="B20" t="str">
            <v>勐海县</v>
          </cell>
          <cell r="C20">
            <v>36000</v>
          </cell>
          <cell r="D20">
            <v>56964.1815449198</v>
          </cell>
          <cell r="E20">
            <v>49654.1515449198</v>
          </cell>
        </row>
        <row r="21">
          <cell r="B21" t="str">
            <v>勐腊县</v>
          </cell>
          <cell r="C21">
            <v>81000</v>
          </cell>
          <cell r="D21">
            <v>89395.3088776562</v>
          </cell>
          <cell r="E21">
            <v>87591.3288776562</v>
          </cell>
        </row>
        <row r="22">
          <cell r="B22" t="str">
            <v>腾冲市</v>
          </cell>
          <cell r="C22">
            <v>18000</v>
          </cell>
          <cell r="D22">
            <v>71699.0934224599</v>
          </cell>
          <cell r="E22">
            <v>38144.8734224599</v>
          </cell>
        </row>
        <row r="23">
          <cell r="B23" t="str">
            <v>龙陵县</v>
          </cell>
          <cell r="C23">
            <v>15000</v>
          </cell>
          <cell r="D23">
            <v>45334.3533953033</v>
          </cell>
          <cell r="E23">
            <v>25627.2633953032</v>
          </cell>
        </row>
        <row r="24">
          <cell r="B24" t="str">
            <v>瑞丽市</v>
          </cell>
          <cell r="C24">
            <v>60000</v>
          </cell>
          <cell r="D24">
            <v>66165.7024450885</v>
          </cell>
          <cell r="E24">
            <v>57387.5324450885</v>
          </cell>
          <cell r="F24">
            <v>2612.4675549115</v>
          </cell>
          <cell r="G24">
            <v>5228.79</v>
          </cell>
          <cell r="H24">
            <v>950</v>
          </cell>
          <cell r="I24">
            <v>4278.79</v>
          </cell>
        </row>
        <row r="24">
          <cell r="M24">
            <v>18946.8060982436</v>
          </cell>
        </row>
        <row r="24">
          <cell r="O24">
            <v>20</v>
          </cell>
          <cell r="P24">
            <v>29</v>
          </cell>
          <cell r="Q24">
            <v>0.689655172413793</v>
          </cell>
        </row>
        <row r="25">
          <cell r="B25" t="str">
            <v>芒市</v>
          </cell>
          <cell r="C25">
            <v>24000</v>
          </cell>
          <cell r="D25">
            <v>48834.6046903732</v>
          </cell>
          <cell r="E25">
            <v>30250.4146903732</v>
          </cell>
        </row>
        <row r="26">
          <cell r="B26" t="str">
            <v>盈江县</v>
          </cell>
          <cell r="C26">
            <v>66000</v>
          </cell>
          <cell r="D26">
            <v>72753.4927732862</v>
          </cell>
          <cell r="E26">
            <v>60624.0127732863</v>
          </cell>
          <cell r="F26">
            <v>5375.9872267137</v>
          </cell>
          <cell r="G26">
            <v>1258</v>
          </cell>
          <cell r="H26">
            <v>942</v>
          </cell>
          <cell r="I26">
            <v>316</v>
          </cell>
        </row>
        <row r="26">
          <cell r="L26">
            <v>4117.9872267137</v>
          </cell>
          <cell r="M26">
            <v>16273.136708068</v>
          </cell>
          <cell r="N26">
            <v>6032</v>
          </cell>
          <cell r="O26">
            <v>22</v>
          </cell>
          <cell r="P26">
            <v>97</v>
          </cell>
          <cell r="Q26">
            <v>0.22680412371134</v>
          </cell>
          <cell r="R26">
            <v>0.682690190105056</v>
          </cell>
          <cell r="S26">
            <v>4117.9872267137</v>
          </cell>
        </row>
        <row r="27">
          <cell r="B27" t="str">
            <v>陇川县</v>
          </cell>
          <cell r="C27">
            <v>21000</v>
          </cell>
          <cell r="D27">
            <v>61555.7919613143</v>
          </cell>
          <cell r="E27">
            <v>39793.4619613143</v>
          </cell>
        </row>
        <row r="28">
          <cell r="B28" t="str">
            <v>泸水市</v>
          </cell>
          <cell r="C28">
            <v>111000</v>
          </cell>
          <cell r="D28">
            <v>147633.035083036</v>
          </cell>
          <cell r="E28">
            <v>95051.505083036</v>
          </cell>
          <cell r="F28">
            <v>15948.494916964</v>
          </cell>
          <cell r="G28">
            <v>4828.01431712376</v>
          </cell>
          <cell r="H28">
            <v>2013</v>
          </cell>
          <cell r="I28">
            <v>1351.86</v>
          </cell>
          <cell r="J28">
            <v>1463.15431712376</v>
          </cell>
        </row>
        <row r="28">
          <cell r="L28">
            <v>11120.4805998402</v>
          </cell>
          <cell r="M28">
            <v>6700.6212817507</v>
          </cell>
          <cell r="N28">
            <v>35339</v>
          </cell>
          <cell r="O28">
            <v>37</v>
          </cell>
          <cell r="P28">
            <v>71</v>
          </cell>
          <cell r="Q28">
            <v>0.52112676056338</v>
          </cell>
          <cell r="R28">
            <v>0.314680115448661</v>
          </cell>
          <cell r="S28">
            <v>11120.4805998402</v>
          </cell>
        </row>
        <row r="29">
          <cell r="B29" t="str">
            <v>福贡县</v>
          </cell>
          <cell r="C29">
            <v>87000</v>
          </cell>
          <cell r="D29">
            <v>126459.612653089</v>
          </cell>
          <cell r="E29">
            <v>77549.2626530895</v>
          </cell>
          <cell r="F29">
            <v>9450.73734691049</v>
          </cell>
          <cell r="G29">
            <v>4921.60284315106</v>
          </cell>
          <cell r="H29">
            <v>1351</v>
          </cell>
          <cell r="I29">
            <v>1491.59</v>
          </cell>
          <cell r="J29">
            <v>1020.01284315106</v>
          </cell>
          <cell r="K29">
            <v>1059</v>
          </cell>
          <cell r="L29">
            <v>4529.13450375943</v>
          </cell>
        </row>
        <row r="29">
          <cell r="N29">
            <v>37939</v>
          </cell>
          <cell r="O29">
            <v>29</v>
          </cell>
          <cell r="P29">
            <v>57</v>
          </cell>
          <cell r="Q29">
            <v>0.508771929824561</v>
          </cell>
          <cell r="R29">
            <v>0.119379385428172</v>
          </cell>
          <cell r="S29">
            <v>4529.13450375942</v>
          </cell>
        </row>
        <row r="30">
          <cell r="B30" t="str">
            <v>贡山县</v>
          </cell>
          <cell r="C30">
            <v>39000</v>
          </cell>
          <cell r="D30">
            <v>84037.7525336231</v>
          </cell>
          <cell r="E30">
            <v>43988.5925336231</v>
          </cell>
        </row>
        <row r="31">
          <cell r="B31" t="str">
            <v>镇康县</v>
          </cell>
          <cell r="C31">
            <v>42000</v>
          </cell>
          <cell r="D31">
            <v>46429.6831256153</v>
          </cell>
          <cell r="E31">
            <v>31034.0531256153</v>
          </cell>
          <cell r="F31">
            <v>10965.9468743847</v>
          </cell>
          <cell r="G31">
            <v>5812.83</v>
          </cell>
          <cell r="H31">
            <v>550</v>
          </cell>
          <cell r="I31">
            <v>5262.83</v>
          </cell>
        </row>
        <row r="31">
          <cell r="L31">
            <v>5153.1168743847</v>
          </cell>
          <cell r="M31">
            <v>11642.1642687705</v>
          </cell>
          <cell r="N31">
            <v>4102</v>
          </cell>
          <cell r="O31">
            <v>14</v>
          </cell>
          <cell r="P31">
            <v>71</v>
          </cell>
          <cell r="Q31">
            <v>0.197183098591549</v>
          </cell>
          <cell r="R31">
            <v>0.75</v>
          </cell>
          <cell r="S31">
            <v>3076.5</v>
          </cell>
        </row>
        <row r="32">
          <cell r="B32" t="str">
            <v>耿马县</v>
          </cell>
          <cell r="C32">
            <v>21000</v>
          </cell>
          <cell r="D32">
            <v>57261.1550018832</v>
          </cell>
          <cell r="E32">
            <v>38862.6850018832</v>
          </cell>
        </row>
        <row r="33">
          <cell r="B33" t="str">
            <v>沧源县</v>
          </cell>
          <cell r="C33">
            <v>69000</v>
          </cell>
          <cell r="D33">
            <v>72787.0399744889</v>
          </cell>
          <cell r="E33">
            <v>61439.9499744889</v>
          </cell>
          <cell r="F33">
            <v>7560.0500255111</v>
          </cell>
          <cell r="G33">
            <v>9025.09</v>
          </cell>
          <cell r="H33">
            <v>1150</v>
          </cell>
          <cell r="I33">
            <v>7114.09</v>
          </cell>
        </row>
        <row r="33">
          <cell r="K33">
            <v>761</v>
          </cell>
        </row>
        <row r="33">
          <cell r="M33">
            <v>15679.9470129802</v>
          </cell>
        </row>
        <row r="33">
          <cell r="O33">
            <v>23</v>
          </cell>
          <cell r="P33">
            <v>90</v>
          </cell>
          <cell r="Q33">
            <v>0.255555555555556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7"/>
  <sheetViews>
    <sheetView tabSelected="1" workbookViewId="0">
      <selection activeCell="Q8" sqref="Q8"/>
    </sheetView>
  </sheetViews>
  <sheetFormatPr defaultColWidth="9" defaultRowHeight="13.5"/>
  <cols>
    <col min="1" max="1" width="6.25" style="99" customWidth="1"/>
    <col min="2" max="2" width="12.125" style="100" customWidth="1"/>
    <col min="3" max="3" width="10.625" style="99" customWidth="1"/>
    <col min="4" max="4" width="8.5" style="99" customWidth="1"/>
    <col min="5" max="5" width="8.5" style="101" customWidth="1"/>
    <col min="6" max="6" width="12.75" style="101" customWidth="1"/>
    <col min="7" max="7" width="10.375" style="101" customWidth="1"/>
    <col min="8" max="8" width="9" style="101" customWidth="1"/>
    <col min="9" max="9" width="9.625" style="101" customWidth="1"/>
    <col min="10" max="10" width="9" style="101" customWidth="1"/>
    <col min="11" max="11" width="9.5" style="102" customWidth="1"/>
    <col min="12" max="12" width="12.5" style="102" customWidth="1"/>
    <col min="13" max="13" width="11.875" style="102" customWidth="1"/>
    <col min="14" max="14" width="9.375" style="5"/>
    <col min="15" max="16" width="9" style="5"/>
    <col min="17" max="17" width="12.625" style="5"/>
    <col min="18" max="18" width="9" style="5"/>
    <col min="19" max="19" width="12.625" style="5"/>
    <col min="20" max="16384" width="9" style="5"/>
  </cols>
  <sheetData>
    <row r="1" ht="29" customHeight="1" spans="1:13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</row>
    <row r="2" s="98" customFormat="1" ht="32" customHeight="1" spans="1:13">
      <c r="A2" s="104" t="s">
        <v>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</row>
    <row r="3" ht="21" customHeight="1" spans="1:13">
      <c r="A3" s="105" t="s">
        <v>2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15"/>
    </row>
    <row r="4" s="5" customFormat="1" ht="24" customHeight="1" spans="1:13">
      <c r="A4" s="106" t="s">
        <v>3</v>
      </c>
      <c r="B4" s="106" t="s">
        <v>4</v>
      </c>
      <c r="C4" s="106" t="s">
        <v>5</v>
      </c>
      <c r="D4" s="106" t="s">
        <v>6</v>
      </c>
      <c r="E4" s="107" t="s">
        <v>7</v>
      </c>
      <c r="F4" s="107"/>
      <c r="G4" s="107"/>
      <c r="H4" s="107"/>
      <c r="I4" s="107"/>
      <c r="J4" s="109" t="s">
        <v>8</v>
      </c>
      <c r="K4" s="109" t="s">
        <v>9</v>
      </c>
      <c r="L4" s="109" t="s">
        <v>10</v>
      </c>
      <c r="M4" s="107" t="s">
        <v>11</v>
      </c>
    </row>
    <row r="5" s="69" customFormat="1" ht="21" customHeight="1" spans="1:33">
      <c r="A5" s="106"/>
      <c r="B5" s="106"/>
      <c r="C5" s="106"/>
      <c r="D5" s="106"/>
      <c r="E5" s="106" t="s">
        <v>12</v>
      </c>
      <c r="F5" s="108" t="s">
        <v>13</v>
      </c>
      <c r="G5" s="108"/>
      <c r="H5" s="108"/>
      <c r="I5" s="108"/>
      <c r="J5" s="109"/>
      <c r="K5" s="109"/>
      <c r="L5" s="109"/>
      <c r="M5" s="107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</row>
    <row r="6" s="69" customFormat="1" ht="64" customHeight="1" spans="1:33">
      <c r="A6" s="106"/>
      <c r="B6" s="106"/>
      <c r="C6" s="106"/>
      <c r="D6" s="106"/>
      <c r="E6" s="106"/>
      <c r="F6" s="109" t="s">
        <v>14</v>
      </c>
      <c r="G6" s="109" t="s">
        <v>15</v>
      </c>
      <c r="H6" s="109" t="s">
        <v>16</v>
      </c>
      <c r="I6" s="109" t="s">
        <v>17</v>
      </c>
      <c r="J6" s="109"/>
      <c r="K6" s="109"/>
      <c r="L6" s="109"/>
      <c r="M6" s="107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</row>
    <row r="7" s="69" customFormat="1" ht="35" customHeight="1" spans="1:33">
      <c r="A7" s="106">
        <v>1</v>
      </c>
      <c r="B7" s="110" t="s">
        <v>18</v>
      </c>
      <c r="C7" s="106"/>
      <c r="D7" s="106">
        <v>109</v>
      </c>
      <c r="E7" s="106"/>
      <c r="F7" s="109"/>
      <c r="G7" s="109"/>
      <c r="H7" s="109"/>
      <c r="I7" s="109"/>
      <c r="J7" s="109"/>
      <c r="K7" s="109"/>
      <c r="L7" s="109">
        <v>109</v>
      </c>
      <c r="M7" s="107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</row>
    <row r="8" ht="25" customHeight="1" spans="1:13">
      <c r="A8" s="111">
        <v>2</v>
      </c>
      <c r="B8" s="110" t="s">
        <v>19</v>
      </c>
      <c r="C8" s="111"/>
      <c r="D8" s="112">
        <f>E8+J8+K8+L8</f>
        <v>2399</v>
      </c>
      <c r="E8" s="112">
        <v>1858</v>
      </c>
      <c r="F8" s="112">
        <v>663</v>
      </c>
      <c r="G8" s="112">
        <v>0</v>
      </c>
      <c r="H8" s="112">
        <v>0</v>
      </c>
      <c r="I8" s="112">
        <v>0</v>
      </c>
      <c r="J8" s="112">
        <v>541</v>
      </c>
      <c r="K8" s="112"/>
      <c r="L8" s="112"/>
      <c r="M8" s="116"/>
    </row>
    <row r="9" ht="25" customHeight="1" spans="1:16">
      <c r="A9" s="106">
        <v>3</v>
      </c>
      <c r="B9" s="110" t="s">
        <v>20</v>
      </c>
      <c r="C9" s="111"/>
      <c r="D9" s="112">
        <f t="shared" ref="D9:D15" si="0">E9+J9+K9+L9</f>
        <v>3341</v>
      </c>
      <c r="E9" s="112">
        <v>2991</v>
      </c>
      <c r="F9" s="112">
        <v>672</v>
      </c>
      <c r="G9" s="112">
        <v>0</v>
      </c>
      <c r="H9" s="112">
        <v>46</v>
      </c>
      <c r="I9" s="112">
        <v>670</v>
      </c>
      <c r="J9" s="112">
        <v>350</v>
      </c>
      <c r="K9" s="112"/>
      <c r="L9" s="112"/>
      <c r="M9" s="116"/>
      <c r="N9" s="117"/>
      <c r="P9" s="92"/>
    </row>
    <row r="10" ht="25" customHeight="1" spans="1:14">
      <c r="A10" s="111">
        <v>4</v>
      </c>
      <c r="B10" s="110" t="s">
        <v>21</v>
      </c>
      <c r="C10" s="111"/>
      <c r="D10" s="112">
        <f t="shared" si="0"/>
        <v>2680</v>
      </c>
      <c r="E10" s="112">
        <v>2339</v>
      </c>
      <c r="F10" s="112">
        <v>508</v>
      </c>
      <c r="G10" s="112">
        <v>0</v>
      </c>
      <c r="H10" s="112">
        <v>0</v>
      </c>
      <c r="I10" s="112">
        <v>670</v>
      </c>
      <c r="J10" s="112">
        <v>341</v>
      </c>
      <c r="K10" s="112"/>
      <c r="L10" s="112"/>
      <c r="M10" s="116"/>
      <c r="N10" s="117"/>
    </row>
    <row r="11" ht="25" customHeight="1" spans="1:16">
      <c r="A11" s="106">
        <v>5</v>
      </c>
      <c r="B11" s="110" t="s">
        <v>22</v>
      </c>
      <c r="C11" s="111" t="s">
        <v>23</v>
      </c>
      <c r="D11" s="112">
        <f t="shared" si="0"/>
        <v>11348</v>
      </c>
      <c r="E11" s="112">
        <v>10603</v>
      </c>
      <c r="F11" s="112">
        <v>392</v>
      </c>
      <c r="G11" s="112">
        <v>137</v>
      </c>
      <c r="H11" s="112">
        <v>159</v>
      </c>
      <c r="I11" s="112">
        <v>1341</v>
      </c>
      <c r="J11" s="112">
        <v>350</v>
      </c>
      <c r="K11" s="112">
        <v>395</v>
      </c>
      <c r="L11" s="112"/>
      <c r="M11" s="116"/>
      <c r="N11" s="117"/>
      <c r="P11" s="92"/>
    </row>
    <row r="12" ht="25" customHeight="1" spans="1:16">
      <c r="A12" s="111">
        <v>6</v>
      </c>
      <c r="B12" s="110" t="s">
        <v>24</v>
      </c>
      <c r="C12" s="111"/>
      <c r="D12" s="112">
        <f t="shared" si="0"/>
        <v>5374</v>
      </c>
      <c r="E12" s="112">
        <v>4444</v>
      </c>
      <c r="F12" s="112">
        <v>4</v>
      </c>
      <c r="G12" s="112">
        <v>0</v>
      </c>
      <c r="H12" s="112">
        <v>54</v>
      </c>
      <c r="I12" s="112">
        <v>670</v>
      </c>
      <c r="J12" s="112">
        <v>550</v>
      </c>
      <c r="K12" s="112">
        <v>380</v>
      </c>
      <c r="L12" s="112"/>
      <c r="M12" s="116"/>
      <c r="N12" s="117"/>
      <c r="P12" s="92"/>
    </row>
    <row r="13" ht="25" customHeight="1" spans="1:16">
      <c r="A13" s="106">
        <v>7</v>
      </c>
      <c r="B13" s="110" t="s">
        <v>25</v>
      </c>
      <c r="C13" s="111"/>
      <c r="D13" s="112">
        <f t="shared" si="0"/>
        <v>7522</v>
      </c>
      <c r="E13" s="112">
        <v>6783</v>
      </c>
      <c r="F13" s="112">
        <v>951</v>
      </c>
      <c r="G13" s="112">
        <v>122</v>
      </c>
      <c r="H13" s="112">
        <v>16</v>
      </c>
      <c r="I13" s="112">
        <v>670</v>
      </c>
      <c r="J13" s="112">
        <v>250</v>
      </c>
      <c r="K13" s="112">
        <v>390</v>
      </c>
      <c r="L13" s="112">
        <v>99</v>
      </c>
      <c r="M13" s="116"/>
      <c r="N13" s="117"/>
      <c r="P13" s="92"/>
    </row>
    <row r="14" ht="25" customHeight="1" spans="1:14">
      <c r="A14" s="111">
        <v>8</v>
      </c>
      <c r="B14" s="110" t="s">
        <v>26</v>
      </c>
      <c r="C14" s="111"/>
      <c r="D14" s="112">
        <f t="shared" si="0"/>
        <v>5874</v>
      </c>
      <c r="E14" s="112">
        <v>5124</v>
      </c>
      <c r="F14" s="112">
        <v>946</v>
      </c>
      <c r="G14" s="112">
        <v>0</v>
      </c>
      <c r="H14" s="112">
        <v>0</v>
      </c>
      <c r="I14" s="112">
        <v>670</v>
      </c>
      <c r="J14" s="112">
        <v>550</v>
      </c>
      <c r="K14" s="112">
        <v>200</v>
      </c>
      <c r="L14" s="112"/>
      <c r="M14" s="116"/>
      <c r="N14" s="117"/>
    </row>
    <row r="15" s="5" customFormat="1" ht="25" customHeight="1" spans="1:16">
      <c r="A15" s="106">
        <v>9</v>
      </c>
      <c r="B15" s="110" t="s">
        <v>27</v>
      </c>
      <c r="C15" s="111" t="s">
        <v>28</v>
      </c>
      <c r="D15" s="112">
        <f t="shared" si="0"/>
        <v>82432</v>
      </c>
      <c r="E15" s="112">
        <v>81006</v>
      </c>
      <c r="F15" s="112">
        <v>473</v>
      </c>
      <c r="G15" s="112">
        <v>14524</v>
      </c>
      <c r="H15" s="112">
        <v>13415</v>
      </c>
      <c r="I15" s="112">
        <v>1341</v>
      </c>
      <c r="J15" s="112">
        <v>641</v>
      </c>
      <c r="K15" s="112">
        <v>785</v>
      </c>
      <c r="L15" s="112"/>
      <c r="M15" s="116"/>
      <c r="N15" s="117"/>
      <c r="P15" s="92"/>
    </row>
    <row r="16" s="5" customFormat="1" ht="25" customHeight="1" spans="1:16">
      <c r="A16" s="113" t="s">
        <v>29</v>
      </c>
      <c r="B16" s="113"/>
      <c r="C16" s="113"/>
      <c r="D16" s="114">
        <f t="shared" ref="D16:L16" si="1">SUM(D7:D15)</f>
        <v>121079</v>
      </c>
      <c r="E16" s="114">
        <f t="shared" si="1"/>
        <v>115148</v>
      </c>
      <c r="F16" s="114">
        <f t="shared" si="1"/>
        <v>4609</v>
      </c>
      <c r="G16" s="114">
        <f t="shared" si="1"/>
        <v>14783</v>
      </c>
      <c r="H16" s="114">
        <f t="shared" si="1"/>
        <v>13690</v>
      </c>
      <c r="I16" s="114">
        <f t="shared" si="1"/>
        <v>6032</v>
      </c>
      <c r="J16" s="114">
        <f t="shared" si="1"/>
        <v>3573</v>
      </c>
      <c r="K16" s="114">
        <f t="shared" si="1"/>
        <v>2150</v>
      </c>
      <c r="L16" s="114">
        <f t="shared" si="1"/>
        <v>208</v>
      </c>
      <c r="M16" s="118"/>
      <c r="P16" s="92"/>
    </row>
    <row r="17" ht="29" customHeight="1" spans="1:13">
      <c r="A17" s="100" t="s">
        <v>30</v>
      </c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</row>
  </sheetData>
  <mergeCells count="16">
    <mergeCell ref="A1:M1"/>
    <mergeCell ref="A2:M2"/>
    <mergeCell ref="A3:M3"/>
    <mergeCell ref="E4:I4"/>
    <mergeCell ref="F5:I5"/>
    <mergeCell ref="A16:C16"/>
    <mergeCell ref="A17:M17"/>
    <mergeCell ref="A4:A6"/>
    <mergeCell ref="B4:B6"/>
    <mergeCell ref="C4:C6"/>
    <mergeCell ref="D4:D6"/>
    <mergeCell ref="E5:E6"/>
    <mergeCell ref="J4:J6"/>
    <mergeCell ref="K4:K6"/>
    <mergeCell ref="L4:L6"/>
    <mergeCell ref="M4:M6"/>
  </mergeCells>
  <printOptions horizontalCentered="1"/>
  <pageMargins left="0.751388888888889" right="0.751388888888889" top="0.802777777777778" bottom="0.60625" header="0.5" footer="0.302777777777778"/>
  <pageSetup paperSize="9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187"/>
  <sheetViews>
    <sheetView workbookViewId="0">
      <pane xSplit="3" ySplit="6" topLeftCell="D7" activePane="bottomRight" state="frozen"/>
      <selection/>
      <selection pane="topRight"/>
      <selection pane="bottomLeft"/>
      <selection pane="bottomRight" activeCell="C40" sqref="C40"/>
    </sheetView>
  </sheetViews>
  <sheetFormatPr defaultColWidth="9" defaultRowHeight="13.5"/>
  <cols>
    <col min="1" max="1" width="4.875" style="9" customWidth="1"/>
    <col min="2" max="2" width="12.625" style="10" customWidth="1"/>
    <col min="3" max="3" width="6.875" style="9" customWidth="1"/>
    <col min="4" max="4" width="8.75" style="9" customWidth="1"/>
    <col min="5" max="5" width="9" style="11" customWidth="1"/>
    <col min="6" max="6" width="12.25" style="11" customWidth="1"/>
    <col min="7" max="7" width="10.125" style="11" customWidth="1"/>
    <col min="8" max="8" width="8.375" style="11" customWidth="1"/>
    <col min="9" max="9" width="10" style="11" customWidth="1"/>
    <col min="10" max="10" width="8.25" style="11" customWidth="1"/>
    <col min="11" max="11" width="7.75" style="11" customWidth="1"/>
    <col min="12" max="12" width="7.49166666666667" style="5" customWidth="1"/>
    <col min="13" max="13" width="7.75" style="5" customWidth="1"/>
    <col min="14" max="14" width="7.375" style="5" customWidth="1"/>
    <col min="15" max="15" width="10.5" style="5" customWidth="1"/>
    <col min="16" max="37" width="9" style="5"/>
  </cols>
  <sheetData>
    <row r="1" spans="1:37">
      <c r="A1" s="70" t="s">
        <v>31</v>
      </c>
      <c r="B1" s="71"/>
      <c r="C1" s="70"/>
      <c r="D1" s="72"/>
      <c r="E1" s="8"/>
      <c r="F1" s="8"/>
      <c r="G1" s="8"/>
      <c r="H1" s="8"/>
      <c r="I1" s="8"/>
      <c r="J1" s="8"/>
      <c r="K1" s="8"/>
      <c r="L1" s="8"/>
      <c r="M1" s="8"/>
      <c r="N1" s="8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</row>
    <row r="2" ht="24" customHeight="1" spans="1:14">
      <c r="A2" s="73" t="s">
        <v>32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</row>
    <row r="3" ht="17" customHeight="1" spans="1:15">
      <c r="A3" s="74"/>
      <c r="B3" s="75"/>
      <c r="C3" s="74"/>
      <c r="D3" s="74"/>
      <c r="E3" s="74"/>
      <c r="F3" s="74"/>
      <c r="G3" s="74"/>
      <c r="H3" s="74"/>
      <c r="I3" s="74"/>
      <c r="J3" s="74"/>
      <c r="K3" s="74"/>
      <c r="L3" s="8"/>
      <c r="M3" s="8"/>
      <c r="O3" s="89" t="s">
        <v>2</v>
      </c>
    </row>
    <row r="4" customFormat="1" ht="17" customHeight="1" spans="1:37">
      <c r="A4" s="76" t="s">
        <v>3</v>
      </c>
      <c r="B4" s="76" t="s">
        <v>4</v>
      </c>
      <c r="C4" s="76" t="s">
        <v>5</v>
      </c>
      <c r="D4" s="76" t="s">
        <v>6</v>
      </c>
      <c r="E4" s="77" t="s">
        <v>7</v>
      </c>
      <c r="F4" s="77"/>
      <c r="G4" s="77"/>
      <c r="H4" s="77"/>
      <c r="I4" s="77"/>
      <c r="J4" s="77"/>
      <c r="K4" s="79" t="s">
        <v>8</v>
      </c>
      <c r="L4" s="79" t="s">
        <v>33</v>
      </c>
      <c r="M4" s="79" t="s">
        <v>34</v>
      </c>
      <c r="N4" s="79" t="s">
        <v>10</v>
      </c>
      <c r="O4" s="90" t="s">
        <v>11</v>
      </c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</row>
    <row r="5" s="69" customFormat="1" ht="19" customHeight="1" spans="1:37">
      <c r="A5" s="76"/>
      <c r="B5" s="76"/>
      <c r="C5" s="76"/>
      <c r="D5" s="76"/>
      <c r="E5" s="76" t="s">
        <v>12</v>
      </c>
      <c r="F5" s="78" t="s">
        <v>13</v>
      </c>
      <c r="G5" s="78"/>
      <c r="H5" s="78"/>
      <c r="I5" s="78"/>
      <c r="J5" s="78"/>
      <c r="K5" s="79"/>
      <c r="L5" s="79"/>
      <c r="M5" s="79"/>
      <c r="N5" s="79"/>
      <c r="O5" s="91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</row>
    <row r="6" s="69" customFormat="1" ht="57" customHeight="1" spans="1:37">
      <c r="A6" s="76"/>
      <c r="B6" s="76"/>
      <c r="C6" s="76"/>
      <c r="D6" s="76"/>
      <c r="E6" s="76"/>
      <c r="F6" s="79" t="s">
        <v>14</v>
      </c>
      <c r="G6" s="79" t="s">
        <v>15</v>
      </c>
      <c r="H6" s="79" t="s">
        <v>16</v>
      </c>
      <c r="I6" s="79" t="s">
        <v>35</v>
      </c>
      <c r="J6" s="76" t="s">
        <v>36</v>
      </c>
      <c r="K6" s="79"/>
      <c r="L6" s="79"/>
      <c r="M6" s="79"/>
      <c r="N6" s="79"/>
      <c r="O6" s="93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</row>
    <row r="7" s="3" customFormat="1" ht="17" customHeight="1" spans="1:37">
      <c r="A7" s="80"/>
      <c r="B7" s="81" t="s">
        <v>37</v>
      </c>
      <c r="C7" s="82"/>
      <c r="D7" s="83">
        <v>1587507</v>
      </c>
      <c r="E7" s="83">
        <v>1475401</v>
      </c>
      <c r="F7" s="83">
        <v>107893</v>
      </c>
      <c r="G7" s="83">
        <v>100000</v>
      </c>
      <c r="H7" s="83">
        <v>126738</v>
      </c>
      <c r="I7" s="83">
        <v>30000</v>
      </c>
      <c r="J7" s="83">
        <v>42612</v>
      </c>
      <c r="K7" s="83">
        <v>75834</v>
      </c>
      <c r="L7" s="83">
        <v>29605</v>
      </c>
      <c r="M7" s="83">
        <v>3177</v>
      </c>
      <c r="N7" s="83">
        <v>3490</v>
      </c>
      <c r="O7" s="94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</row>
    <row r="8" ht="17" customHeight="1" spans="1:15">
      <c r="A8" s="80"/>
      <c r="B8" s="84" t="s">
        <v>38</v>
      </c>
      <c r="C8" s="85"/>
      <c r="D8" s="83">
        <v>32358</v>
      </c>
      <c r="E8" s="83">
        <v>32358</v>
      </c>
      <c r="F8" s="83"/>
      <c r="G8" s="83"/>
      <c r="H8" s="83">
        <v>32358</v>
      </c>
      <c r="I8" s="83"/>
      <c r="J8" s="83"/>
      <c r="K8" s="83"/>
      <c r="L8" s="83"/>
      <c r="M8" s="83"/>
      <c r="N8" s="83"/>
      <c r="O8" s="94"/>
    </row>
    <row r="9" s="6" customFormat="1" ht="17" customHeight="1" spans="1:37">
      <c r="A9" s="80"/>
      <c r="B9" s="86" t="s">
        <v>39</v>
      </c>
      <c r="C9" s="82"/>
      <c r="D9" s="83">
        <v>63229</v>
      </c>
      <c r="E9" s="83">
        <v>57101</v>
      </c>
      <c r="F9" s="83">
        <v>7659</v>
      </c>
      <c r="G9" s="83">
        <v>3213</v>
      </c>
      <c r="H9" s="83">
        <v>1147</v>
      </c>
      <c r="I9" s="83">
        <v>3000</v>
      </c>
      <c r="J9" s="83">
        <v>0</v>
      </c>
      <c r="K9" s="83">
        <v>4851</v>
      </c>
      <c r="L9" s="83">
        <v>1013</v>
      </c>
      <c r="M9" s="83">
        <v>0</v>
      </c>
      <c r="N9" s="83">
        <v>264</v>
      </c>
      <c r="O9" s="94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</row>
    <row r="10" ht="45" spans="1:15">
      <c r="A10" s="80"/>
      <c r="B10" s="87" t="s">
        <v>40</v>
      </c>
      <c r="C10" s="85"/>
      <c r="D10" s="83">
        <v>1466</v>
      </c>
      <c r="E10" s="83">
        <v>1372</v>
      </c>
      <c r="F10" s="83"/>
      <c r="G10" s="83"/>
      <c r="H10" s="83">
        <v>904</v>
      </c>
      <c r="I10" s="83"/>
      <c r="J10" s="83"/>
      <c r="K10" s="83"/>
      <c r="L10" s="83"/>
      <c r="M10" s="83"/>
      <c r="N10" s="83">
        <v>94</v>
      </c>
      <c r="O10" s="95" t="s">
        <v>41</v>
      </c>
    </row>
    <row r="11" s="7" customFormat="1" ht="14.25" spans="1:37">
      <c r="A11" s="80"/>
      <c r="B11" s="87" t="s">
        <v>42</v>
      </c>
      <c r="C11" s="85"/>
      <c r="D11" s="83">
        <v>61763</v>
      </c>
      <c r="E11" s="83">
        <v>55729</v>
      </c>
      <c r="F11" s="83">
        <v>7659</v>
      </c>
      <c r="G11" s="83">
        <v>3213</v>
      </c>
      <c r="H11" s="83">
        <v>243</v>
      </c>
      <c r="I11" s="83">
        <v>3000</v>
      </c>
      <c r="J11" s="83">
        <v>0</v>
      </c>
      <c r="K11" s="83">
        <v>4851</v>
      </c>
      <c r="L11" s="83">
        <v>1013</v>
      </c>
      <c r="M11" s="83">
        <v>0</v>
      </c>
      <c r="N11" s="83">
        <v>170</v>
      </c>
      <c r="O11" s="96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</row>
    <row r="12" s="5" customFormat="1" ht="14.25" spans="1:15">
      <c r="A12" s="85">
        <v>1</v>
      </c>
      <c r="B12" s="88" t="s">
        <v>43</v>
      </c>
      <c r="C12" s="85"/>
      <c r="D12" s="83">
        <v>658</v>
      </c>
      <c r="E12" s="83">
        <v>508</v>
      </c>
      <c r="F12" s="83">
        <v>404</v>
      </c>
      <c r="G12" s="83">
        <v>0</v>
      </c>
      <c r="H12" s="83"/>
      <c r="I12" s="83">
        <v>0</v>
      </c>
      <c r="J12" s="83"/>
      <c r="K12" s="83">
        <v>150</v>
      </c>
      <c r="L12" s="83"/>
      <c r="M12" s="83"/>
      <c r="N12" s="83"/>
      <c r="O12" s="96"/>
    </row>
    <row r="13" ht="14.25" spans="1:15">
      <c r="A13" s="85">
        <v>2</v>
      </c>
      <c r="B13" s="88" t="s">
        <v>44</v>
      </c>
      <c r="C13" s="85"/>
      <c r="D13" s="83">
        <v>300</v>
      </c>
      <c r="E13" s="83">
        <v>100</v>
      </c>
      <c r="F13" s="83">
        <v>0</v>
      </c>
      <c r="G13" s="83">
        <v>0</v>
      </c>
      <c r="H13" s="83"/>
      <c r="I13" s="83">
        <v>0</v>
      </c>
      <c r="J13" s="83"/>
      <c r="K13" s="83">
        <v>200</v>
      </c>
      <c r="L13" s="83"/>
      <c r="M13" s="83"/>
      <c r="N13" s="83"/>
      <c r="O13" s="96"/>
    </row>
    <row r="14" ht="14.25" spans="1:15">
      <c r="A14" s="85">
        <v>3</v>
      </c>
      <c r="B14" s="88" t="s">
        <v>45</v>
      </c>
      <c r="C14" s="85"/>
      <c r="D14" s="83">
        <v>351</v>
      </c>
      <c r="E14" s="83">
        <v>0</v>
      </c>
      <c r="F14" s="83">
        <v>0</v>
      </c>
      <c r="G14" s="83">
        <v>0</v>
      </c>
      <c r="H14" s="83"/>
      <c r="I14" s="83">
        <v>0</v>
      </c>
      <c r="J14" s="83"/>
      <c r="K14" s="83">
        <v>351</v>
      </c>
      <c r="L14" s="83"/>
      <c r="M14" s="83"/>
      <c r="N14" s="83"/>
      <c r="O14" s="96"/>
    </row>
    <row r="15" ht="14.25" spans="1:15">
      <c r="A15" s="85">
        <v>4</v>
      </c>
      <c r="B15" s="88" t="s">
        <v>46</v>
      </c>
      <c r="C15" s="85"/>
      <c r="D15" s="83">
        <v>0</v>
      </c>
      <c r="E15" s="83">
        <v>0</v>
      </c>
      <c r="F15" s="83">
        <v>0</v>
      </c>
      <c r="G15" s="83">
        <v>0</v>
      </c>
      <c r="H15" s="83"/>
      <c r="I15" s="83">
        <v>0</v>
      </c>
      <c r="J15" s="83"/>
      <c r="K15" s="83">
        <v>0</v>
      </c>
      <c r="L15" s="83"/>
      <c r="M15" s="83"/>
      <c r="N15" s="83"/>
      <c r="O15" s="96"/>
    </row>
    <row r="16" ht="14.25" spans="1:15">
      <c r="A16" s="85">
        <v>5</v>
      </c>
      <c r="B16" s="88" t="s">
        <v>47</v>
      </c>
      <c r="C16" s="85"/>
      <c r="D16" s="83">
        <v>0</v>
      </c>
      <c r="E16" s="83">
        <v>0</v>
      </c>
      <c r="F16" s="83">
        <v>0</v>
      </c>
      <c r="G16" s="83">
        <v>0</v>
      </c>
      <c r="H16" s="83"/>
      <c r="I16" s="83">
        <v>0</v>
      </c>
      <c r="J16" s="83"/>
      <c r="K16" s="83">
        <v>0</v>
      </c>
      <c r="L16" s="83"/>
      <c r="M16" s="83"/>
      <c r="N16" s="83"/>
      <c r="O16" s="96"/>
    </row>
    <row r="17" ht="14.25" spans="1:15">
      <c r="A17" s="85">
        <v>6</v>
      </c>
      <c r="B17" s="88" t="s">
        <v>48</v>
      </c>
      <c r="C17" s="85"/>
      <c r="D17" s="83">
        <v>400</v>
      </c>
      <c r="E17" s="83">
        <v>0</v>
      </c>
      <c r="F17" s="83">
        <v>0</v>
      </c>
      <c r="G17" s="83">
        <v>0</v>
      </c>
      <c r="H17" s="83"/>
      <c r="I17" s="83">
        <v>0</v>
      </c>
      <c r="J17" s="83"/>
      <c r="K17" s="83">
        <v>400</v>
      </c>
      <c r="L17" s="83"/>
      <c r="M17" s="83"/>
      <c r="N17" s="83"/>
      <c r="O17" s="96"/>
    </row>
    <row r="18" ht="14.25" spans="1:15">
      <c r="A18" s="85">
        <v>7</v>
      </c>
      <c r="B18" s="88" t="s">
        <v>49</v>
      </c>
      <c r="C18" s="85"/>
      <c r="D18" s="83">
        <v>2219</v>
      </c>
      <c r="E18" s="83">
        <v>1869</v>
      </c>
      <c r="F18" s="83">
        <v>690</v>
      </c>
      <c r="G18" s="83">
        <v>0</v>
      </c>
      <c r="H18" s="83">
        <v>0</v>
      </c>
      <c r="I18" s="83">
        <v>0</v>
      </c>
      <c r="J18" s="83"/>
      <c r="K18" s="83">
        <v>350</v>
      </c>
      <c r="L18" s="83"/>
      <c r="M18" s="83"/>
      <c r="N18" s="83"/>
      <c r="O18" s="96"/>
    </row>
    <row r="19" s="4" customFormat="1" ht="14.25" spans="1:37">
      <c r="A19" s="85">
        <v>8</v>
      </c>
      <c r="B19" s="88" t="s">
        <v>50</v>
      </c>
      <c r="C19" s="85"/>
      <c r="D19" s="83">
        <v>1832</v>
      </c>
      <c r="E19" s="83">
        <v>1496</v>
      </c>
      <c r="F19" s="83">
        <v>777</v>
      </c>
      <c r="G19" s="83">
        <v>0</v>
      </c>
      <c r="H19" s="83"/>
      <c r="I19" s="83">
        <v>0</v>
      </c>
      <c r="J19" s="83"/>
      <c r="K19" s="83">
        <v>336</v>
      </c>
      <c r="L19" s="83"/>
      <c r="M19" s="83"/>
      <c r="N19" s="83"/>
      <c r="O19" s="96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</row>
    <row r="20" ht="14.25" spans="1:15">
      <c r="A20" s="85">
        <v>9</v>
      </c>
      <c r="B20" s="88" t="s">
        <v>51</v>
      </c>
      <c r="C20" s="85"/>
      <c r="D20" s="83">
        <v>2027</v>
      </c>
      <c r="E20" s="83">
        <v>1492</v>
      </c>
      <c r="F20" s="83">
        <v>2</v>
      </c>
      <c r="G20" s="83">
        <v>0</v>
      </c>
      <c r="H20" s="83">
        <v>0</v>
      </c>
      <c r="I20" s="83">
        <v>0</v>
      </c>
      <c r="J20" s="83"/>
      <c r="K20" s="83">
        <v>450</v>
      </c>
      <c r="L20" s="83"/>
      <c r="M20" s="83"/>
      <c r="N20" s="83">
        <v>85</v>
      </c>
      <c r="O20" s="96"/>
    </row>
    <row r="21" ht="14.25" spans="1:15">
      <c r="A21" s="85">
        <v>10</v>
      </c>
      <c r="B21" s="88" t="s">
        <v>52</v>
      </c>
      <c r="C21" s="85"/>
      <c r="D21" s="83">
        <v>2318</v>
      </c>
      <c r="E21" s="83">
        <v>1883</v>
      </c>
      <c r="F21" s="83">
        <v>676</v>
      </c>
      <c r="G21" s="83">
        <v>0</v>
      </c>
      <c r="H21" s="83"/>
      <c r="I21" s="83">
        <v>0</v>
      </c>
      <c r="J21" s="83"/>
      <c r="K21" s="83">
        <v>350</v>
      </c>
      <c r="L21" s="83"/>
      <c r="M21" s="83"/>
      <c r="N21" s="83">
        <v>85</v>
      </c>
      <c r="O21" s="96"/>
    </row>
    <row r="22" ht="14.25" spans="1:15">
      <c r="A22" s="85">
        <v>11</v>
      </c>
      <c r="B22" s="88" t="s">
        <v>53</v>
      </c>
      <c r="C22" s="85"/>
      <c r="D22" s="83">
        <v>2791</v>
      </c>
      <c r="E22" s="83">
        <v>2250</v>
      </c>
      <c r="F22" s="83">
        <v>990</v>
      </c>
      <c r="G22" s="83">
        <v>0</v>
      </c>
      <c r="H22" s="83">
        <v>0</v>
      </c>
      <c r="I22" s="83">
        <v>0</v>
      </c>
      <c r="J22" s="83"/>
      <c r="K22" s="83">
        <v>541</v>
      </c>
      <c r="L22" s="83"/>
      <c r="M22" s="83"/>
      <c r="N22" s="83"/>
      <c r="O22" s="96"/>
    </row>
    <row r="23" ht="14.25" spans="1:15">
      <c r="A23" s="85">
        <v>12</v>
      </c>
      <c r="B23" s="88" t="s">
        <v>54</v>
      </c>
      <c r="C23" s="85" t="s">
        <v>23</v>
      </c>
      <c r="D23" s="83">
        <v>11595</v>
      </c>
      <c r="E23" s="83">
        <v>10954</v>
      </c>
      <c r="F23" s="83">
        <v>763</v>
      </c>
      <c r="G23" s="83">
        <v>0</v>
      </c>
      <c r="H23" s="83">
        <v>0</v>
      </c>
      <c r="I23" s="83">
        <v>3000</v>
      </c>
      <c r="J23" s="83"/>
      <c r="K23" s="83">
        <v>641</v>
      </c>
      <c r="L23" s="83"/>
      <c r="M23" s="83"/>
      <c r="N23" s="83">
        <v>0</v>
      </c>
      <c r="O23" s="96"/>
    </row>
    <row r="24" s="8" customFormat="1" ht="14.25" spans="1:16">
      <c r="A24" s="85">
        <v>13</v>
      </c>
      <c r="B24" s="88" t="s">
        <v>55</v>
      </c>
      <c r="C24" s="85" t="s">
        <v>28</v>
      </c>
      <c r="D24" s="83">
        <v>24844</v>
      </c>
      <c r="E24" s="83">
        <v>23686</v>
      </c>
      <c r="F24" s="83">
        <v>1806</v>
      </c>
      <c r="G24" s="83">
        <v>3213</v>
      </c>
      <c r="H24" s="83">
        <v>243</v>
      </c>
      <c r="I24" s="83">
        <v>0</v>
      </c>
      <c r="J24" s="83"/>
      <c r="K24" s="83">
        <v>541</v>
      </c>
      <c r="L24" s="83">
        <v>617</v>
      </c>
      <c r="M24" s="83"/>
      <c r="N24" s="83"/>
      <c r="O24" s="97"/>
      <c r="P24" s="5"/>
    </row>
    <row r="25" ht="14.25" spans="1:15">
      <c r="A25" s="85">
        <v>14</v>
      </c>
      <c r="B25" s="88" t="s">
        <v>56</v>
      </c>
      <c r="C25" s="85" t="s">
        <v>23</v>
      </c>
      <c r="D25" s="83">
        <v>12428</v>
      </c>
      <c r="E25" s="83">
        <v>11491</v>
      </c>
      <c r="F25" s="83">
        <v>1551</v>
      </c>
      <c r="G25" s="83">
        <v>0</v>
      </c>
      <c r="H25" s="83">
        <v>0</v>
      </c>
      <c r="I25" s="83">
        <v>0</v>
      </c>
      <c r="J25" s="83"/>
      <c r="K25" s="83">
        <v>541</v>
      </c>
      <c r="L25" s="83">
        <v>396</v>
      </c>
      <c r="M25" s="83"/>
      <c r="N25" s="83"/>
      <c r="O25" s="96"/>
    </row>
    <row r="26" s="6" customFormat="1" ht="14.25" spans="1:37">
      <c r="A26" s="80"/>
      <c r="B26" s="86" t="s">
        <v>57</v>
      </c>
      <c r="C26" s="82"/>
      <c r="D26" s="83">
        <v>378106</v>
      </c>
      <c r="E26" s="83">
        <v>368540</v>
      </c>
      <c r="F26" s="83">
        <v>13823</v>
      </c>
      <c r="G26" s="83">
        <v>49480</v>
      </c>
      <c r="H26" s="83">
        <v>43296</v>
      </c>
      <c r="I26" s="83">
        <v>3000</v>
      </c>
      <c r="J26" s="83">
        <v>0</v>
      </c>
      <c r="K26" s="83">
        <v>5137</v>
      </c>
      <c r="L26" s="83">
        <v>4335</v>
      </c>
      <c r="M26" s="83">
        <v>0</v>
      </c>
      <c r="N26" s="83">
        <v>94</v>
      </c>
      <c r="O26" s="96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</row>
    <row r="27" ht="14.25" spans="1:15">
      <c r="A27" s="80"/>
      <c r="B27" s="87" t="s">
        <v>58</v>
      </c>
      <c r="C27" s="85"/>
      <c r="D27" s="83">
        <v>25310</v>
      </c>
      <c r="E27" s="83">
        <v>25310</v>
      </c>
      <c r="F27" s="83"/>
      <c r="G27" s="83"/>
      <c r="H27" s="83">
        <v>25310</v>
      </c>
      <c r="I27" s="83"/>
      <c r="J27" s="83"/>
      <c r="K27" s="83"/>
      <c r="L27" s="83"/>
      <c r="M27" s="83"/>
      <c r="N27" s="83"/>
      <c r="O27" s="96"/>
    </row>
    <row r="28" s="7" customFormat="1" ht="14.25" spans="1:37">
      <c r="A28" s="80"/>
      <c r="B28" s="87" t="s">
        <v>42</v>
      </c>
      <c r="C28" s="85"/>
      <c r="D28" s="83">
        <v>352796</v>
      </c>
      <c r="E28" s="83">
        <v>343230</v>
      </c>
      <c r="F28" s="83">
        <v>13823</v>
      </c>
      <c r="G28" s="83">
        <v>49480</v>
      </c>
      <c r="H28" s="83">
        <v>17986</v>
      </c>
      <c r="I28" s="83">
        <v>3000</v>
      </c>
      <c r="J28" s="83">
        <v>0</v>
      </c>
      <c r="K28" s="83">
        <v>5137</v>
      </c>
      <c r="L28" s="83">
        <v>4335</v>
      </c>
      <c r="M28" s="83">
        <v>0</v>
      </c>
      <c r="N28" s="83">
        <v>94</v>
      </c>
      <c r="O28" s="96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</row>
    <row r="29" ht="14.25" spans="1:15">
      <c r="A29" s="85">
        <v>15</v>
      </c>
      <c r="B29" s="88" t="s">
        <v>59</v>
      </c>
      <c r="C29" s="85" t="s">
        <v>28</v>
      </c>
      <c r="D29" s="83">
        <v>46979</v>
      </c>
      <c r="E29" s="83">
        <v>45859</v>
      </c>
      <c r="F29" s="83">
        <v>1175</v>
      </c>
      <c r="G29" s="83">
        <v>14633</v>
      </c>
      <c r="H29" s="83">
        <v>1295</v>
      </c>
      <c r="I29" s="83">
        <v>0</v>
      </c>
      <c r="J29" s="83"/>
      <c r="K29" s="83">
        <v>341</v>
      </c>
      <c r="L29" s="83">
        <v>779</v>
      </c>
      <c r="M29" s="83"/>
      <c r="N29" s="83"/>
      <c r="O29" s="96"/>
    </row>
    <row r="30" ht="14.25" spans="1:15">
      <c r="A30" s="85">
        <v>16</v>
      </c>
      <c r="B30" s="88" t="s">
        <v>60</v>
      </c>
      <c r="C30" s="85" t="s">
        <v>28</v>
      </c>
      <c r="D30" s="83">
        <v>32582</v>
      </c>
      <c r="E30" s="83">
        <v>31832</v>
      </c>
      <c r="F30" s="83">
        <v>962</v>
      </c>
      <c r="G30" s="83">
        <v>9874</v>
      </c>
      <c r="H30" s="83">
        <v>670</v>
      </c>
      <c r="I30" s="83">
        <v>0</v>
      </c>
      <c r="J30" s="83"/>
      <c r="K30" s="83">
        <v>350</v>
      </c>
      <c r="L30" s="83">
        <v>400</v>
      </c>
      <c r="M30" s="83"/>
      <c r="N30" s="83"/>
      <c r="O30" s="96"/>
    </row>
    <row r="31" ht="14.25" spans="1:15">
      <c r="A31" s="85">
        <v>17</v>
      </c>
      <c r="B31" s="88" t="s">
        <v>61</v>
      </c>
      <c r="C31" s="85" t="s">
        <v>28</v>
      </c>
      <c r="D31" s="83">
        <v>27431</v>
      </c>
      <c r="E31" s="83">
        <v>26390</v>
      </c>
      <c r="F31" s="83">
        <v>1756</v>
      </c>
      <c r="G31" s="83">
        <v>130</v>
      </c>
      <c r="H31" s="83">
        <v>752</v>
      </c>
      <c r="I31" s="83">
        <v>0</v>
      </c>
      <c r="J31" s="83"/>
      <c r="K31" s="83">
        <v>641</v>
      </c>
      <c r="L31" s="83">
        <v>400</v>
      </c>
      <c r="M31" s="83"/>
      <c r="N31" s="83">
        <v>0</v>
      </c>
      <c r="O31" s="96"/>
    </row>
    <row r="32" ht="14.25" spans="1:15">
      <c r="A32" s="85">
        <v>18</v>
      </c>
      <c r="B32" s="88" t="s">
        <v>62</v>
      </c>
      <c r="C32" s="85" t="s">
        <v>28</v>
      </c>
      <c r="D32" s="83">
        <v>24162</v>
      </c>
      <c r="E32" s="83">
        <v>23327</v>
      </c>
      <c r="F32" s="83">
        <v>1962</v>
      </c>
      <c r="G32" s="83">
        <v>4136</v>
      </c>
      <c r="H32" s="83">
        <v>936</v>
      </c>
      <c r="I32" s="83">
        <v>3000</v>
      </c>
      <c r="J32" s="83"/>
      <c r="K32" s="83">
        <v>341</v>
      </c>
      <c r="L32" s="83">
        <v>400</v>
      </c>
      <c r="M32" s="83"/>
      <c r="N32" s="83">
        <v>94</v>
      </c>
      <c r="O32" s="96"/>
    </row>
    <row r="33" ht="14.25" spans="1:15">
      <c r="A33" s="85">
        <v>19</v>
      </c>
      <c r="B33" s="88" t="s">
        <v>63</v>
      </c>
      <c r="C33" s="85" t="s">
        <v>28</v>
      </c>
      <c r="D33" s="83">
        <v>22512</v>
      </c>
      <c r="E33" s="83">
        <v>21612</v>
      </c>
      <c r="F33" s="83">
        <v>756</v>
      </c>
      <c r="G33" s="83">
        <v>122</v>
      </c>
      <c r="H33" s="83">
        <v>984</v>
      </c>
      <c r="I33" s="83">
        <v>0</v>
      </c>
      <c r="J33" s="83"/>
      <c r="K33" s="83">
        <v>500</v>
      </c>
      <c r="L33" s="83">
        <v>400</v>
      </c>
      <c r="M33" s="83"/>
      <c r="N33" s="83">
        <v>0</v>
      </c>
      <c r="O33" s="96"/>
    </row>
    <row r="34" ht="14.25" spans="1:15">
      <c r="A34" s="85">
        <v>20</v>
      </c>
      <c r="B34" s="88" t="s">
        <v>64</v>
      </c>
      <c r="C34" s="85" t="s">
        <v>28</v>
      </c>
      <c r="D34" s="83">
        <v>32265</v>
      </c>
      <c r="E34" s="83">
        <v>31315</v>
      </c>
      <c r="F34" s="83">
        <v>1794</v>
      </c>
      <c r="G34" s="83">
        <v>3055</v>
      </c>
      <c r="H34" s="83">
        <v>1474</v>
      </c>
      <c r="I34" s="83">
        <v>0</v>
      </c>
      <c r="J34" s="83"/>
      <c r="K34" s="83">
        <v>550</v>
      </c>
      <c r="L34" s="83">
        <v>400</v>
      </c>
      <c r="M34" s="83"/>
      <c r="N34" s="83"/>
      <c r="O34" s="96"/>
    </row>
    <row r="35" ht="14.25" spans="1:15">
      <c r="A35" s="85">
        <v>21</v>
      </c>
      <c r="B35" s="88" t="s">
        <v>65</v>
      </c>
      <c r="C35" s="85" t="s">
        <v>23</v>
      </c>
      <c r="D35" s="83">
        <v>10851</v>
      </c>
      <c r="E35" s="83">
        <v>10110</v>
      </c>
      <c r="F35" s="83">
        <v>1759</v>
      </c>
      <c r="G35" s="83">
        <v>850</v>
      </c>
      <c r="H35" s="83">
        <v>286</v>
      </c>
      <c r="I35" s="83">
        <v>0</v>
      </c>
      <c r="J35" s="83"/>
      <c r="K35" s="83">
        <v>341</v>
      </c>
      <c r="L35" s="83">
        <v>400</v>
      </c>
      <c r="M35" s="83"/>
      <c r="N35" s="83"/>
      <c r="O35" s="96"/>
    </row>
    <row r="36" s="4" customFormat="1" ht="14.25" spans="1:16">
      <c r="A36" s="85">
        <v>22</v>
      </c>
      <c r="B36" s="88" t="s">
        <v>66</v>
      </c>
      <c r="C36" s="85" t="s">
        <v>28</v>
      </c>
      <c r="D36" s="83">
        <v>100628</v>
      </c>
      <c r="E36" s="83">
        <v>99787</v>
      </c>
      <c r="F36" s="83">
        <v>1270</v>
      </c>
      <c r="G36" s="83">
        <v>9796</v>
      </c>
      <c r="H36" s="83">
        <v>9615</v>
      </c>
      <c r="I36" s="83">
        <v>0</v>
      </c>
      <c r="J36" s="83"/>
      <c r="K36" s="83">
        <v>441</v>
      </c>
      <c r="L36" s="83">
        <v>400</v>
      </c>
      <c r="M36" s="83"/>
      <c r="N36" s="83"/>
      <c r="O36" s="96"/>
      <c r="P36" s="5"/>
    </row>
    <row r="37" ht="14.25" spans="1:15">
      <c r="A37" s="85">
        <v>23</v>
      </c>
      <c r="B37" s="88" t="s">
        <v>67</v>
      </c>
      <c r="C37" s="85" t="s">
        <v>28</v>
      </c>
      <c r="D37" s="83">
        <v>41480</v>
      </c>
      <c r="E37" s="83">
        <v>40439</v>
      </c>
      <c r="F37" s="83">
        <v>997</v>
      </c>
      <c r="G37" s="83">
        <v>5884</v>
      </c>
      <c r="H37" s="83">
        <v>1752</v>
      </c>
      <c r="I37" s="83">
        <v>0</v>
      </c>
      <c r="J37" s="83"/>
      <c r="K37" s="83">
        <v>641</v>
      </c>
      <c r="L37" s="83">
        <v>400</v>
      </c>
      <c r="M37" s="83"/>
      <c r="N37" s="83"/>
      <c r="O37" s="96"/>
    </row>
    <row r="38" ht="14.25" spans="1:15">
      <c r="A38" s="85">
        <v>24</v>
      </c>
      <c r="B38" s="88" t="s">
        <v>68</v>
      </c>
      <c r="C38" s="85" t="s">
        <v>23</v>
      </c>
      <c r="D38" s="83">
        <v>11402</v>
      </c>
      <c r="E38" s="83">
        <v>10605</v>
      </c>
      <c r="F38" s="83">
        <v>944</v>
      </c>
      <c r="G38" s="83">
        <v>1000</v>
      </c>
      <c r="H38" s="83">
        <v>222</v>
      </c>
      <c r="I38" s="83">
        <v>0</v>
      </c>
      <c r="J38" s="83"/>
      <c r="K38" s="83">
        <v>441</v>
      </c>
      <c r="L38" s="83">
        <v>356</v>
      </c>
      <c r="M38" s="83"/>
      <c r="N38" s="83">
        <v>0</v>
      </c>
      <c r="O38" s="96"/>
    </row>
    <row r="39" ht="14.25" spans="1:15">
      <c r="A39" s="85">
        <v>25</v>
      </c>
      <c r="B39" s="88" t="s">
        <v>69</v>
      </c>
      <c r="C39" s="85"/>
      <c r="D39" s="83">
        <v>2504</v>
      </c>
      <c r="E39" s="83">
        <v>1954</v>
      </c>
      <c r="F39" s="83">
        <v>448</v>
      </c>
      <c r="G39" s="83">
        <v>0</v>
      </c>
      <c r="H39" s="83"/>
      <c r="I39" s="83">
        <v>0</v>
      </c>
      <c r="J39" s="83"/>
      <c r="K39" s="83">
        <v>550</v>
      </c>
      <c r="L39" s="83"/>
      <c r="M39" s="83"/>
      <c r="N39" s="83"/>
      <c r="O39" s="96"/>
    </row>
    <row r="40" s="6" customFormat="1" ht="14.25" spans="1:37">
      <c r="A40" s="80"/>
      <c r="B40" s="86" t="s">
        <v>70</v>
      </c>
      <c r="C40" s="82"/>
      <c r="D40" s="83">
        <v>155730</v>
      </c>
      <c r="E40" s="83">
        <v>148555</v>
      </c>
      <c r="F40" s="83">
        <v>5643</v>
      </c>
      <c r="G40" s="83">
        <v>18792</v>
      </c>
      <c r="H40" s="83">
        <v>19280</v>
      </c>
      <c r="I40" s="83">
        <v>0</v>
      </c>
      <c r="J40" s="83">
        <v>0</v>
      </c>
      <c r="K40" s="83">
        <v>4523</v>
      </c>
      <c r="L40" s="83">
        <v>2444</v>
      </c>
      <c r="M40" s="83">
        <v>0</v>
      </c>
      <c r="N40" s="83">
        <v>208</v>
      </c>
      <c r="O40" s="96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</row>
    <row r="41" ht="14.25" spans="1:15">
      <c r="A41" s="80"/>
      <c r="B41" s="87" t="s">
        <v>71</v>
      </c>
      <c r="C41" s="85"/>
      <c r="D41" s="83">
        <v>10590</v>
      </c>
      <c r="E41" s="83">
        <v>10481</v>
      </c>
      <c r="F41" s="83"/>
      <c r="G41" s="83"/>
      <c r="H41" s="83">
        <v>10481</v>
      </c>
      <c r="I41" s="83"/>
      <c r="J41" s="83"/>
      <c r="K41" s="83"/>
      <c r="L41" s="83"/>
      <c r="M41" s="83"/>
      <c r="N41" s="83">
        <v>109</v>
      </c>
      <c r="O41" s="96"/>
    </row>
    <row r="42" s="7" customFormat="1" ht="14.25" spans="1:37">
      <c r="A42" s="80"/>
      <c r="B42" s="87" t="s">
        <v>42</v>
      </c>
      <c r="C42" s="85"/>
      <c r="D42" s="83">
        <v>145140</v>
      </c>
      <c r="E42" s="83">
        <v>138074</v>
      </c>
      <c r="F42" s="83">
        <v>5643</v>
      </c>
      <c r="G42" s="83">
        <v>18792</v>
      </c>
      <c r="H42" s="83">
        <v>8799</v>
      </c>
      <c r="I42" s="83">
        <v>0</v>
      </c>
      <c r="J42" s="83">
        <v>0</v>
      </c>
      <c r="K42" s="83">
        <v>4523</v>
      </c>
      <c r="L42" s="83">
        <v>2444</v>
      </c>
      <c r="M42" s="83">
        <v>0</v>
      </c>
      <c r="N42" s="83">
        <v>99</v>
      </c>
      <c r="O42" s="96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</row>
    <row r="43" ht="14.25" spans="1:15">
      <c r="A43" s="85">
        <v>26</v>
      </c>
      <c r="B43" s="88" t="s">
        <v>19</v>
      </c>
      <c r="C43" s="85"/>
      <c r="D43" s="83">
        <v>2399</v>
      </c>
      <c r="E43" s="83">
        <v>1858</v>
      </c>
      <c r="F43" s="83">
        <v>663</v>
      </c>
      <c r="G43" s="83">
        <v>0</v>
      </c>
      <c r="H43" s="83">
        <v>0</v>
      </c>
      <c r="I43" s="83">
        <v>0</v>
      </c>
      <c r="J43" s="83"/>
      <c r="K43" s="83">
        <v>541</v>
      </c>
      <c r="L43" s="83"/>
      <c r="M43" s="83"/>
      <c r="N43" s="83"/>
      <c r="O43" s="96"/>
    </row>
    <row r="44" ht="14.25" spans="1:15">
      <c r="A44" s="85">
        <v>27</v>
      </c>
      <c r="B44" s="88" t="s">
        <v>20</v>
      </c>
      <c r="C44" s="85"/>
      <c r="D44" s="83">
        <v>3306</v>
      </c>
      <c r="E44" s="83">
        <v>2956</v>
      </c>
      <c r="F44" s="83">
        <v>672</v>
      </c>
      <c r="G44" s="83">
        <v>0</v>
      </c>
      <c r="H44" s="83">
        <v>11</v>
      </c>
      <c r="I44" s="83">
        <v>0</v>
      </c>
      <c r="J44" s="83"/>
      <c r="K44" s="83">
        <v>350</v>
      </c>
      <c r="L44" s="83"/>
      <c r="M44" s="83"/>
      <c r="N44" s="83"/>
      <c r="O44" s="96"/>
    </row>
    <row r="45" ht="14.25" spans="1:15">
      <c r="A45" s="85">
        <v>28</v>
      </c>
      <c r="B45" s="88" t="s">
        <v>21</v>
      </c>
      <c r="C45" s="85"/>
      <c r="D45" s="83">
        <v>2680</v>
      </c>
      <c r="E45" s="83">
        <v>2339</v>
      </c>
      <c r="F45" s="83">
        <v>508</v>
      </c>
      <c r="G45" s="83">
        <v>0</v>
      </c>
      <c r="H45" s="83">
        <v>0</v>
      </c>
      <c r="I45" s="83">
        <v>0</v>
      </c>
      <c r="J45" s="83"/>
      <c r="K45" s="83">
        <v>341</v>
      </c>
      <c r="L45" s="83"/>
      <c r="M45" s="83"/>
      <c r="N45" s="83"/>
      <c r="O45" s="96"/>
    </row>
    <row r="46" ht="14.25" spans="1:15">
      <c r="A46" s="85">
        <v>29</v>
      </c>
      <c r="B46" s="88" t="s">
        <v>72</v>
      </c>
      <c r="C46" s="85" t="s">
        <v>28</v>
      </c>
      <c r="D46" s="83">
        <v>34651</v>
      </c>
      <c r="E46" s="83">
        <v>33407</v>
      </c>
      <c r="F46" s="83">
        <v>1034</v>
      </c>
      <c r="G46" s="83">
        <v>4009</v>
      </c>
      <c r="H46" s="83">
        <v>5590</v>
      </c>
      <c r="I46" s="83">
        <v>0</v>
      </c>
      <c r="J46" s="83"/>
      <c r="K46" s="83">
        <v>950</v>
      </c>
      <c r="L46" s="83">
        <v>294</v>
      </c>
      <c r="M46" s="83"/>
      <c r="N46" s="83"/>
      <c r="O46" s="96"/>
    </row>
    <row r="47" ht="14.25" spans="1:15">
      <c r="A47" s="85">
        <v>30</v>
      </c>
      <c r="B47" s="88" t="s">
        <v>22</v>
      </c>
      <c r="C47" s="85" t="s">
        <v>23</v>
      </c>
      <c r="D47" s="83">
        <v>11226</v>
      </c>
      <c r="E47" s="83">
        <v>10481</v>
      </c>
      <c r="F47" s="83">
        <v>392</v>
      </c>
      <c r="G47" s="83">
        <v>137</v>
      </c>
      <c r="H47" s="83">
        <v>37</v>
      </c>
      <c r="I47" s="83">
        <v>0</v>
      </c>
      <c r="J47" s="83"/>
      <c r="K47" s="83">
        <v>350</v>
      </c>
      <c r="L47" s="83">
        <v>395</v>
      </c>
      <c r="M47" s="83"/>
      <c r="N47" s="83"/>
      <c r="O47" s="96"/>
    </row>
    <row r="48" ht="14.25" spans="1:15">
      <c r="A48" s="85">
        <v>31</v>
      </c>
      <c r="B48" s="88" t="s">
        <v>24</v>
      </c>
      <c r="C48" s="85"/>
      <c r="D48" s="83">
        <v>5333</v>
      </c>
      <c r="E48" s="83">
        <v>4403</v>
      </c>
      <c r="F48" s="83">
        <v>4</v>
      </c>
      <c r="G48" s="83">
        <v>0</v>
      </c>
      <c r="H48" s="83">
        <v>13</v>
      </c>
      <c r="I48" s="83">
        <v>0</v>
      </c>
      <c r="J48" s="83"/>
      <c r="K48" s="83">
        <v>550</v>
      </c>
      <c r="L48" s="83">
        <v>380</v>
      </c>
      <c r="M48" s="83"/>
      <c r="N48" s="83"/>
      <c r="O48" s="96"/>
    </row>
    <row r="49" ht="14.25" spans="1:15">
      <c r="A49" s="85">
        <v>32</v>
      </c>
      <c r="B49" s="88" t="s">
        <v>25</v>
      </c>
      <c r="C49" s="85"/>
      <c r="D49" s="83">
        <v>7510</v>
      </c>
      <c r="E49" s="83">
        <v>6771</v>
      </c>
      <c r="F49" s="83">
        <v>951</v>
      </c>
      <c r="G49" s="83">
        <v>122</v>
      </c>
      <c r="H49" s="83">
        <v>4</v>
      </c>
      <c r="I49" s="83">
        <v>0</v>
      </c>
      <c r="J49" s="83"/>
      <c r="K49" s="83">
        <v>250</v>
      </c>
      <c r="L49" s="83">
        <v>390</v>
      </c>
      <c r="M49" s="83"/>
      <c r="N49" s="83">
        <v>99</v>
      </c>
      <c r="O49" s="96"/>
    </row>
    <row r="50" ht="14.25" spans="1:15">
      <c r="A50" s="85">
        <v>33</v>
      </c>
      <c r="B50" s="88" t="s">
        <v>26</v>
      </c>
      <c r="C50" s="85"/>
      <c r="D50" s="83">
        <v>5874</v>
      </c>
      <c r="E50" s="83">
        <v>5124</v>
      </c>
      <c r="F50" s="83">
        <v>946</v>
      </c>
      <c r="G50" s="83">
        <v>0</v>
      </c>
      <c r="H50" s="83">
        <v>0</v>
      </c>
      <c r="I50" s="83">
        <v>0</v>
      </c>
      <c r="J50" s="83"/>
      <c r="K50" s="83">
        <v>550</v>
      </c>
      <c r="L50" s="83">
        <v>200</v>
      </c>
      <c r="M50" s="83"/>
      <c r="N50" s="83"/>
      <c r="O50" s="96"/>
    </row>
    <row r="51" s="3" customFormat="1" ht="14.25" spans="1:16">
      <c r="A51" s="85">
        <v>34</v>
      </c>
      <c r="B51" s="88" t="s">
        <v>27</v>
      </c>
      <c r="C51" s="85" t="s">
        <v>28</v>
      </c>
      <c r="D51" s="83">
        <v>72161</v>
      </c>
      <c r="E51" s="83">
        <v>70735</v>
      </c>
      <c r="F51" s="83">
        <v>473</v>
      </c>
      <c r="G51" s="83">
        <v>14524</v>
      </c>
      <c r="H51" s="83">
        <v>3144</v>
      </c>
      <c r="I51" s="83">
        <v>0</v>
      </c>
      <c r="J51" s="83"/>
      <c r="K51" s="83">
        <v>641</v>
      </c>
      <c r="L51" s="83">
        <v>785</v>
      </c>
      <c r="M51" s="83"/>
      <c r="N51" s="83"/>
      <c r="O51" s="96"/>
      <c r="P51" s="5"/>
    </row>
    <row r="52" s="6" customFormat="1" ht="14.25" spans="1:37">
      <c r="A52" s="80"/>
      <c r="B52" s="86" t="s">
        <v>73</v>
      </c>
      <c r="C52" s="82"/>
      <c r="D52" s="83">
        <v>23878</v>
      </c>
      <c r="E52" s="83">
        <v>19008</v>
      </c>
      <c r="F52" s="83">
        <v>5562</v>
      </c>
      <c r="G52" s="83">
        <v>0</v>
      </c>
      <c r="H52" s="83">
        <v>0</v>
      </c>
      <c r="I52" s="83">
        <v>0</v>
      </c>
      <c r="J52" s="83">
        <v>0</v>
      </c>
      <c r="K52" s="83">
        <v>3932</v>
      </c>
      <c r="L52" s="83">
        <v>788</v>
      </c>
      <c r="M52" s="83">
        <v>0</v>
      </c>
      <c r="N52" s="83">
        <v>150</v>
      </c>
      <c r="O52" s="96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</row>
    <row r="53" ht="14.25" spans="1:15">
      <c r="A53" s="80"/>
      <c r="B53" s="87" t="s">
        <v>74</v>
      </c>
      <c r="C53" s="85"/>
      <c r="D53" s="83">
        <v>74</v>
      </c>
      <c r="E53" s="83">
        <v>0</v>
      </c>
      <c r="F53" s="83"/>
      <c r="G53" s="83"/>
      <c r="H53" s="83"/>
      <c r="I53" s="83"/>
      <c r="J53" s="83"/>
      <c r="K53" s="83"/>
      <c r="L53" s="83"/>
      <c r="M53" s="83"/>
      <c r="N53" s="83">
        <v>74</v>
      </c>
      <c r="O53" s="96"/>
    </row>
    <row r="54" s="7" customFormat="1" ht="14.25" spans="1:37">
      <c r="A54" s="80"/>
      <c r="B54" s="87" t="s">
        <v>42</v>
      </c>
      <c r="C54" s="85"/>
      <c r="D54" s="83">
        <v>23804</v>
      </c>
      <c r="E54" s="83">
        <v>19008</v>
      </c>
      <c r="F54" s="83">
        <v>5562</v>
      </c>
      <c r="G54" s="83">
        <v>0</v>
      </c>
      <c r="H54" s="83">
        <v>0</v>
      </c>
      <c r="I54" s="83">
        <v>0</v>
      </c>
      <c r="J54" s="83">
        <v>0</v>
      </c>
      <c r="K54" s="83">
        <v>3932</v>
      </c>
      <c r="L54" s="83">
        <v>788</v>
      </c>
      <c r="M54" s="83">
        <v>0</v>
      </c>
      <c r="N54" s="83">
        <v>76</v>
      </c>
      <c r="O54" s="96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</row>
    <row r="55" ht="14.25" spans="1:15">
      <c r="A55" s="85">
        <v>35</v>
      </c>
      <c r="B55" s="88" t="s">
        <v>75</v>
      </c>
      <c r="C55" s="85"/>
      <c r="D55" s="83">
        <v>2561</v>
      </c>
      <c r="E55" s="83">
        <v>1920</v>
      </c>
      <c r="F55" s="83">
        <v>641</v>
      </c>
      <c r="G55" s="83">
        <v>0</v>
      </c>
      <c r="H55" s="83">
        <v>0</v>
      </c>
      <c r="I55" s="83">
        <v>0</v>
      </c>
      <c r="J55" s="83"/>
      <c r="K55" s="83">
        <v>641</v>
      </c>
      <c r="L55" s="83"/>
      <c r="M55" s="83"/>
      <c r="N55" s="83"/>
      <c r="O55" s="96"/>
    </row>
    <row r="56" ht="14.25" spans="1:15">
      <c r="A56" s="85">
        <v>36</v>
      </c>
      <c r="B56" s="88" t="s">
        <v>76</v>
      </c>
      <c r="C56" s="85"/>
      <c r="D56" s="83">
        <v>2485</v>
      </c>
      <c r="E56" s="83">
        <v>1735</v>
      </c>
      <c r="F56" s="83">
        <v>652</v>
      </c>
      <c r="G56" s="83">
        <v>0</v>
      </c>
      <c r="H56" s="83">
        <v>0</v>
      </c>
      <c r="I56" s="83">
        <v>0</v>
      </c>
      <c r="J56" s="83"/>
      <c r="K56" s="83">
        <v>750</v>
      </c>
      <c r="L56" s="83"/>
      <c r="M56" s="83"/>
      <c r="N56" s="83"/>
      <c r="O56" s="96"/>
    </row>
    <row r="57" ht="14.25" spans="1:15">
      <c r="A57" s="85">
        <v>37</v>
      </c>
      <c r="B57" s="88" t="s">
        <v>77</v>
      </c>
      <c r="C57" s="85"/>
      <c r="D57" s="83">
        <v>1901</v>
      </c>
      <c r="E57" s="83">
        <v>1751</v>
      </c>
      <c r="F57" s="83">
        <v>604</v>
      </c>
      <c r="G57" s="83">
        <v>0</v>
      </c>
      <c r="H57" s="83"/>
      <c r="I57" s="83">
        <v>0</v>
      </c>
      <c r="J57" s="83"/>
      <c r="K57" s="83">
        <v>150</v>
      </c>
      <c r="L57" s="83"/>
      <c r="M57" s="83"/>
      <c r="N57" s="83"/>
      <c r="O57" s="96"/>
    </row>
    <row r="58" ht="14.25" spans="1:15">
      <c r="A58" s="85">
        <v>38</v>
      </c>
      <c r="B58" s="88" t="s">
        <v>78</v>
      </c>
      <c r="C58" s="85"/>
      <c r="D58" s="83">
        <v>2034</v>
      </c>
      <c r="E58" s="83">
        <v>1708</v>
      </c>
      <c r="F58" s="83">
        <v>649</v>
      </c>
      <c r="G58" s="83">
        <v>0</v>
      </c>
      <c r="H58" s="83">
        <v>0</v>
      </c>
      <c r="I58" s="83">
        <v>0</v>
      </c>
      <c r="J58" s="83"/>
      <c r="K58" s="83">
        <v>250</v>
      </c>
      <c r="L58" s="83"/>
      <c r="M58" s="83"/>
      <c r="N58" s="83">
        <v>76</v>
      </c>
      <c r="O58" s="96"/>
    </row>
    <row r="59" ht="14.25" spans="1:15">
      <c r="A59" s="85">
        <v>39</v>
      </c>
      <c r="B59" s="88" t="s">
        <v>79</v>
      </c>
      <c r="C59" s="85"/>
      <c r="D59" s="83">
        <v>3238</v>
      </c>
      <c r="E59" s="83">
        <v>2588</v>
      </c>
      <c r="F59" s="83">
        <v>950</v>
      </c>
      <c r="G59" s="83">
        <v>0</v>
      </c>
      <c r="H59" s="83">
        <v>0</v>
      </c>
      <c r="I59" s="83">
        <v>0</v>
      </c>
      <c r="J59" s="83"/>
      <c r="K59" s="83">
        <v>650</v>
      </c>
      <c r="L59" s="83"/>
      <c r="M59" s="83"/>
      <c r="N59" s="83"/>
      <c r="O59" s="96"/>
    </row>
    <row r="60" ht="14.25" spans="1:15">
      <c r="A60" s="85">
        <v>40</v>
      </c>
      <c r="B60" s="88" t="s">
        <v>80</v>
      </c>
      <c r="C60" s="85"/>
      <c r="D60" s="83">
        <v>2960</v>
      </c>
      <c r="E60" s="83">
        <v>2212</v>
      </c>
      <c r="F60" s="83">
        <v>640</v>
      </c>
      <c r="G60" s="83">
        <v>0</v>
      </c>
      <c r="H60" s="83">
        <v>0</v>
      </c>
      <c r="I60" s="83">
        <v>0</v>
      </c>
      <c r="J60" s="83"/>
      <c r="K60" s="83">
        <v>350</v>
      </c>
      <c r="L60" s="83">
        <v>398</v>
      </c>
      <c r="M60" s="83"/>
      <c r="N60" s="83"/>
      <c r="O60" s="96"/>
    </row>
    <row r="61" ht="14.25" spans="1:15">
      <c r="A61" s="85">
        <v>41</v>
      </c>
      <c r="B61" s="88" t="s">
        <v>81</v>
      </c>
      <c r="C61" s="85"/>
      <c r="D61" s="83">
        <v>2578</v>
      </c>
      <c r="E61" s="83">
        <v>2137</v>
      </c>
      <c r="F61" s="83">
        <v>639</v>
      </c>
      <c r="G61" s="83">
        <v>0</v>
      </c>
      <c r="H61" s="83">
        <v>0</v>
      </c>
      <c r="I61" s="83">
        <v>0</v>
      </c>
      <c r="J61" s="83"/>
      <c r="K61" s="83">
        <v>441</v>
      </c>
      <c r="L61" s="83"/>
      <c r="M61" s="83"/>
      <c r="N61" s="83"/>
      <c r="O61" s="96"/>
    </row>
    <row r="62" ht="14.25" spans="1:15">
      <c r="A62" s="85">
        <v>42</v>
      </c>
      <c r="B62" s="88" t="s">
        <v>82</v>
      </c>
      <c r="C62" s="85"/>
      <c r="D62" s="83">
        <v>3453</v>
      </c>
      <c r="E62" s="83">
        <v>2613</v>
      </c>
      <c r="F62" s="83">
        <v>653</v>
      </c>
      <c r="G62" s="83">
        <v>0</v>
      </c>
      <c r="H62" s="83">
        <v>0</v>
      </c>
      <c r="I62" s="83">
        <v>0</v>
      </c>
      <c r="J62" s="83"/>
      <c r="K62" s="83">
        <v>450</v>
      </c>
      <c r="L62" s="83">
        <v>390</v>
      </c>
      <c r="M62" s="83"/>
      <c r="N62" s="83"/>
      <c r="O62" s="96"/>
    </row>
    <row r="63" ht="14.25" spans="1:15">
      <c r="A63" s="85">
        <v>43</v>
      </c>
      <c r="B63" s="88" t="s">
        <v>83</v>
      </c>
      <c r="C63" s="85"/>
      <c r="D63" s="83">
        <v>2594</v>
      </c>
      <c r="E63" s="83">
        <v>2344</v>
      </c>
      <c r="F63" s="83">
        <v>134</v>
      </c>
      <c r="G63" s="83">
        <v>0</v>
      </c>
      <c r="H63" s="83">
        <v>0</v>
      </c>
      <c r="I63" s="83">
        <v>0</v>
      </c>
      <c r="J63" s="83"/>
      <c r="K63" s="83">
        <v>250</v>
      </c>
      <c r="L63" s="83"/>
      <c r="M63" s="83"/>
      <c r="N63" s="83"/>
      <c r="O63" s="96"/>
    </row>
    <row r="64" s="6" customFormat="1" ht="14.25" spans="1:37">
      <c r="A64" s="80"/>
      <c r="B64" s="86" t="s">
        <v>84</v>
      </c>
      <c r="C64" s="82"/>
      <c r="D64" s="83">
        <v>141018</v>
      </c>
      <c r="E64" s="83">
        <v>131529</v>
      </c>
      <c r="F64" s="83">
        <v>11116</v>
      </c>
      <c r="G64" s="83">
        <v>1306</v>
      </c>
      <c r="H64" s="83">
        <v>3391</v>
      </c>
      <c r="I64" s="83">
        <v>3000</v>
      </c>
      <c r="J64" s="83">
        <v>13000</v>
      </c>
      <c r="K64" s="83">
        <v>6237</v>
      </c>
      <c r="L64" s="83">
        <v>2580</v>
      </c>
      <c r="M64" s="83">
        <v>293</v>
      </c>
      <c r="N64" s="83">
        <v>379</v>
      </c>
      <c r="O64" s="96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</row>
    <row r="65" ht="14.25" spans="1:15">
      <c r="A65" s="80"/>
      <c r="B65" s="87" t="s">
        <v>85</v>
      </c>
      <c r="C65" s="85"/>
      <c r="D65" s="83">
        <v>2669</v>
      </c>
      <c r="E65" s="83">
        <v>2565</v>
      </c>
      <c r="F65" s="83"/>
      <c r="G65" s="83"/>
      <c r="H65" s="83">
        <v>2565</v>
      </c>
      <c r="I65" s="83"/>
      <c r="J65" s="83"/>
      <c r="K65" s="83"/>
      <c r="L65" s="83"/>
      <c r="M65" s="83"/>
      <c r="N65" s="83">
        <v>104</v>
      </c>
      <c r="O65" s="96"/>
    </row>
    <row r="66" s="7" customFormat="1" ht="14.25" spans="1:37">
      <c r="A66" s="80"/>
      <c r="B66" s="87" t="s">
        <v>42</v>
      </c>
      <c r="C66" s="85"/>
      <c r="D66" s="83">
        <v>138349</v>
      </c>
      <c r="E66" s="83">
        <v>128964</v>
      </c>
      <c r="F66" s="83">
        <v>11116</v>
      </c>
      <c r="G66" s="83">
        <v>1306</v>
      </c>
      <c r="H66" s="83">
        <v>826</v>
      </c>
      <c r="I66" s="83">
        <v>3000</v>
      </c>
      <c r="J66" s="83">
        <v>13000</v>
      </c>
      <c r="K66" s="83">
        <v>6237</v>
      </c>
      <c r="L66" s="83">
        <v>2580</v>
      </c>
      <c r="M66" s="83">
        <v>293</v>
      </c>
      <c r="N66" s="83">
        <v>275</v>
      </c>
      <c r="O66" s="96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</row>
    <row r="67" ht="14.25" spans="1:15">
      <c r="A67" s="85">
        <v>44</v>
      </c>
      <c r="B67" s="88" t="s">
        <v>86</v>
      </c>
      <c r="C67" s="85"/>
      <c r="D67" s="83">
        <v>3062</v>
      </c>
      <c r="E67" s="83">
        <v>2423</v>
      </c>
      <c r="F67" s="83">
        <v>485</v>
      </c>
      <c r="G67" s="83">
        <v>135</v>
      </c>
      <c r="H67" s="83">
        <v>36</v>
      </c>
      <c r="I67" s="83">
        <v>0</v>
      </c>
      <c r="J67" s="83"/>
      <c r="K67" s="83">
        <v>550</v>
      </c>
      <c r="L67" s="83"/>
      <c r="M67" s="83"/>
      <c r="N67" s="83">
        <v>89</v>
      </c>
      <c r="O67" s="96"/>
    </row>
    <row r="68" ht="14.25" spans="1:15">
      <c r="A68" s="85">
        <v>45</v>
      </c>
      <c r="B68" s="88" t="s">
        <v>87</v>
      </c>
      <c r="C68" s="85"/>
      <c r="D68" s="83">
        <v>3253</v>
      </c>
      <c r="E68" s="83">
        <v>2803</v>
      </c>
      <c r="F68" s="83">
        <v>668</v>
      </c>
      <c r="G68" s="83">
        <v>0</v>
      </c>
      <c r="H68" s="83">
        <v>0</v>
      </c>
      <c r="I68" s="83">
        <v>0</v>
      </c>
      <c r="J68" s="83"/>
      <c r="K68" s="83">
        <v>450</v>
      </c>
      <c r="L68" s="83"/>
      <c r="M68" s="83"/>
      <c r="N68" s="83"/>
      <c r="O68" s="96"/>
    </row>
    <row r="69" ht="14.25" spans="1:15">
      <c r="A69" s="85">
        <v>46</v>
      </c>
      <c r="B69" s="88" t="s">
        <v>88</v>
      </c>
      <c r="C69" s="85"/>
      <c r="D69" s="83">
        <v>5097</v>
      </c>
      <c r="E69" s="83">
        <v>4497</v>
      </c>
      <c r="F69" s="83">
        <v>981</v>
      </c>
      <c r="G69" s="83">
        <v>0</v>
      </c>
      <c r="H69" s="83">
        <v>31</v>
      </c>
      <c r="I69" s="83">
        <v>0</v>
      </c>
      <c r="J69" s="83"/>
      <c r="K69" s="83">
        <v>600</v>
      </c>
      <c r="L69" s="83"/>
      <c r="M69" s="83"/>
      <c r="N69" s="83"/>
      <c r="O69" s="96"/>
    </row>
    <row r="70" ht="14.25" spans="1:15">
      <c r="A70" s="85">
        <v>47</v>
      </c>
      <c r="B70" s="88" t="s">
        <v>89</v>
      </c>
      <c r="C70" s="85"/>
      <c r="D70" s="83">
        <v>5235</v>
      </c>
      <c r="E70" s="83">
        <v>4594</v>
      </c>
      <c r="F70" s="83">
        <v>735</v>
      </c>
      <c r="G70" s="83">
        <v>0</v>
      </c>
      <c r="H70" s="83">
        <v>0</v>
      </c>
      <c r="I70" s="83">
        <v>0</v>
      </c>
      <c r="J70" s="83"/>
      <c r="K70" s="83">
        <v>641</v>
      </c>
      <c r="L70" s="83"/>
      <c r="M70" s="83"/>
      <c r="N70" s="83"/>
      <c r="O70" s="96"/>
    </row>
    <row r="71" ht="14.25" spans="1:15">
      <c r="A71" s="85">
        <v>48</v>
      </c>
      <c r="B71" s="88" t="s">
        <v>90</v>
      </c>
      <c r="C71" s="85"/>
      <c r="D71" s="83">
        <v>4993</v>
      </c>
      <c r="E71" s="83">
        <v>4552</v>
      </c>
      <c r="F71" s="83">
        <v>1543</v>
      </c>
      <c r="G71" s="83">
        <v>0</v>
      </c>
      <c r="H71" s="83">
        <v>0</v>
      </c>
      <c r="I71" s="83">
        <v>0</v>
      </c>
      <c r="J71" s="83"/>
      <c r="K71" s="83">
        <v>350</v>
      </c>
      <c r="L71" s="83"/>
      <c r="M71" s="83"/>
      <c r="N71" s="83">
        <v>91</v>
      </c>
      <c r="O71" s="96"/>
    </row>
    <row r="72" ht="14.25" spans="1:15">
      <c r="A72" s="85">
        <v>49</v>
      </c>
      <c r="B72" s="88" t="s">
        <v>91</v>
      </c>
      <c r="C72" s="85"/>
      <c r="D72" s="83">
        <v>5386</v>
      </c>
      <c r="E72" s="83">
        <v>4745</v>
      </c>
      <c r="F72" s="83">
        <v>698</v>
      </c>
      <c r="G72" s="83">
        <v>120</v>
      </c>
      <c r="H72" s="83">
        <v>0</v>
      </c>
      <c r="I72" s="83">
        <v>0</v>
      </c>
      <c r="J72" s="83"/>
      <c r="K72" s="83">
        <v>641</v>
      </c>
      <c r="L72" s="83"/>
      <c r="M72" s="83"/>
      <c r="N72" s="83"/>
      <c r="O72" s="96"/>
    </row>
    <row r="73" ht="14.25" spans="1:15">
      <c r="A73" s="85">
        <v>50</v>
      </c>
      <c r="B73" s="88" t="s">
        <v>92</v>
      </c>
      <c r="C73" s="85"/>
      <c r="D73" s="83">
        <v>7377</v>
      </c>
      <c r="E73" s="83">
        <v>6656</v>
      </c>
      <c r="F73" s="83">
        <v>1536</v>
      </c>
      <c r="G73" s="83">
        <v>0</v>
      </c>
      <c r="H73" s="83">
        <v>0</v>
      </c>
      <c r="I73" s="83">
        <v>0</v>
      </c>
      <c r="J73" s="83"/>
      <c r="K73" s="83">
        <v>341</v>
      </c>
      <c r="L73" s="83">
        <v>380</v>
      </c>
      <c r="M73" s="83"/>
      <c r="N73" s="83"/>
      <c r="O73" s="96"/>
    </row>
    <row r="74" ht="14.25" spans="1:15">
      <c r="A74" s="85">
        <v>51</v>
      </c>
      <c r="B74" s="88" t="s">
        <v>93</v>
      </c>
      <c r="C74" s="85" t="s">
        <v>23</v>
      </c>
      <c r="D74" s="83">
        <v>9324</v>
      </c>
      <c r="E74" s="83">
        <v>8528</v>
      </c>
      <c r="F74" s="83">
        <v>963</v>
      </c>
      <c r="G74" s="83">
        <v>443</v>
      </c>
      <c r="H74" s="83">
        <v>164</v>
      </c>
      <c r="I74" s="83">
        <v>0</v>
      </c>
      <c r="J74" s="83"/>
      <c r="K74" s="83">
        <v>400</v>
      </c>
      <c r="L74" s="83">
        <v>396</v>
      </c>
      <c r="M74" s="83"/>
      <c r="N74" s="83"/>
      <c r="O74" s="96"/>
    </row>
    <row r="75" ht="14.25" spans="1:15">
      <c r="A75" s="85">
        <v>52</v>
      </c>
      <c r="B75" s="88" t="s">
        <v>94</v>
      </c>
      <c r="C75" s="85"/>
      <c r="D75" s="83">
        <v>3086</v>
      </c>
      <c r="E75" s="83">
        <v>2193</v>
      </c>
      <c r="F75" s="83">
        <v>460</v>
      </c>
      <c r="G75" s="83">
        <v>0</v>
      </c>
      <c r="H75" s="83">
        <v>36</v>
      </c>
      <c r="I75" s="83">
        <v>0</v>
      </c>
      <c r="J75" s="83">
        <v>0</v>
      </c>
      <c r="K75" s="83">
        <v>350</v>
      </c>
      <c r="L75" s="83">
        <v>387</v>
      </c>
      <c r="M75" s="83">
        <v>156</v>
      </c>
      <c r="N75" s="83"/>
      <c r="O75" s="96"/>
    </row>
    <row r="76" ht="33.75" spans="1:15">
      <c r="A76" s="85">
        <v>53</v>
      </c>
      <c r="B76" s="88" t="s">
        <v>95</v>
      </c>
      <c r="C76" s="85" t="s">
        <v>28</v>
      </c>
      <c r="D76" s="83">
        <v>22176</v>
      </c>
      <c r="E76" s="83">
        <v>20967</v>
      </c>
      <c r="F76" s="83">
        <v>961</v>
      </c>
      <c r="G76" s="83">
        <v>0</v>
      </c>
      <c r="H76" s="83">
        <v>133</v>
      </c>
      <c r="I76" s="83">
        <v>0</v>
      </c>
      <c r="J76" s="83">
        <v>13000</v>
      </c>
      <c r="K76" s="83">
        <v>682</v>
      </c>
      <c r="L76" s="83">
        <v>390</v>
      </c>
      <c r="M76" s="83">
        <v>137</v>
      </c>
      <c r="N76" s="83"/>
      <c r="O76" s="96" t="s">
        <v>96</v>
      </c>
    </row>
    <row r="77" ht="14.25" spans="1:15">
      <c r="A77" s="85">
        <v>54</v>
      </c>
      <c r="B77" s="88" t="s">
        <v>97</v>
      </c>
      <c r="C77" s="85" t="s">
        <v>28</v>
      </c>
      <c r="D77" s="83">
        <v>27436</v>
      </c>
      <c r="E77" s="83">
        <v>26648</v>
      </c>
      <c r="F77" s="83">
        <v>971</v>
      </c>
      <c r="G77" s="83">
        <v>0</v>
      </c>
      <c r="H77" s="83">
        <v>82</v>
      </c>
      <c r="I77" s="83">
        <v>0</v>
      </c>
      <c r="J77" s="83"/>
      <c r="K77" s="83">
        <v>441</v>
      </c>
      <c r="L77" s="83">
        <v>252</v>
      </c>
      <c r="M77" s="83"/>
      <c r="N77" s="83">
        <v>95</v>
      </c>
      <c r="O77" s="96"/>
    </row>
    <row r="78" ht="14.25" spans="1:15">
      <c r="A78" s="85">
        <v>55</v>
      </c>
      <c r="B78" s="88" t="s">
        <v>98</v>
      </c>
      <c r="C78" s="85" t="s">
        <v>28</v>
      </c>
      <c r="D78" s="83">
        <v>21715</v>
      </c>
      <c r="E78" s="83">
        <v>21065</v>
      </c>
      <c r="F78" s="83">
        <v>962</v>
      </c>
      <c r="G78" s="83">
        <v>434</v>
      </c>
      <c r="H78" s="83">
        <v>234</v>
      </c>
      <c r="I78" s="83">
        <v>0</v>
      </c>
      <c r="J78" s="83"/>
      <c r="K78" s="83">
        <v>250</v>
      </c>
      <c r="L78" s="83">
        <v>400</v>
      </c>
      <c r="M78" s="83"/>
      <c r="N78" s="83"/>
      <c r="O78" s="96"/>
    </row>
    <row r="79" ht="14.25" spans="1:15">
      <c r="A79" s="85">
        <v>56</v>
      </c>
      <c r="B79" s="88" t="s">
        <v>99</v>
      </c>
      <c r="C79" s="85" t="s">
        <v>28</v>
      </c>
      <c r="D79" s="83">
        <v>20209</v>
      </c>
      <c r="E79" s="83">
        <v>19293</v>
      </c>
      <c r="F79" s="83">
        <v>153</v>
      </c>
      <c r="G79" s="83">
        <v>174</v>
      </c>
      <c r="H79" s="83">
        <v>110</v>
      </c>
      <c r="I79" s="83">
        <v>3000</v>
      </c>
      <c r="J79" s="83">
        <v>0</v>
      </c>
      <c r="K79" s="83">
        <v>541</v>
      </c>
      <c r="L79" s="83">
        <v>375</v>
      </c>
      <c r="M79" s="83"/>
      <c r="N79" s="83"/>
      <c r="O79" s="96"/>
    </row>
    <row r="80" s="6" customFormat="1" ht="14.25" spans="1:37">
      <c r="A80" s="80"/>
      <c r="B80" s="86" t="s">
        <v>100</v>
      </c>
      <c r="C80" s="82"/>
      <c r="D80" s="83">
        <v>104139</v>
      </c>
      <c r="E80" s="83">
        <v>95493</v>
      </c>
      <c r="F80" s="83">
        <v>6439</v>
      </c>
      <c r="G80" s="83">
        <v>2808</v>
      </c>
      <c r="H80" s="83">
        <v>2645</v>
      </c>
      <c r="I80" s="83">
        <v>3000</v>
      </c>
      <c r="J80" s="83">
        <v>5303</v>
      </c>
      <c r="K80" s="83">
        <v>5793</v>
      </c>
      <c r="L80" s="83">
        <v>2284</v>
      </c>
      <c r="M80" s="83">
        <v>363</v>
      </c>
      <c r="N80" s="83">
        <v>206</v>
      </c>
      <c r="O80" s="96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</row>
    <row r="81" ht="14.25" spans="1:15">
      <c r="A81" s="80"/>
      <c r="B81" s="87" t="s">
        <v>101</v>
      </c>
      <c r="C81" s="85"/>
      <c r="D81" s="83">
        <v>1994</v>
      </c>
      <c r="E81" s="83">
        <v>1994</v>
      </c>
      <c r="F81" s="83"/>
      <c r="G81" s="83"/>
      <c r="H81" s="83">
        <v>1994</v>
      </c>
      <c r="I81" s="83"/>
      <c r="J81" s="83"/>
      <c r="K81" s="83"/>
      <c r="L81" s="83"/>
      <c r="M81" s="83"/>
      <c r="N81" s="83"/>
      <c r="O81" s="96"/>
    </row>
    <row r="82" s="7" customFormat="1" ht="14.25" spans="1:37">
      <c r="A82" s="80"/>
      <c r="B82" s="87" t="s">
        <v>42</v>
      </c>
      <c r="C82" s="85"/>
      <c r="D82" s="83">
        <v>102145</v>
      </c>
      <c r="E82" s="83">
        <v>93499</v>
      </c>
      <c r="F82" s="83">
        <v>6439</v>
      </c>
      <c r="G82" s="83">
        <v>2808</v>
      </c>
      <c r="H82" s="83">
        <v>651</v>
      </c>
      <c r="I82" s="83">
        <v>3000</v>
      </c>
      <c r="J82" s="83">
        <v>5303</v>
      </c>
      <c r="K82" s="83">
        <v>5793</v>
      </c>
      <c r="L82" s="83">
        <v>2284</v>
      </c>
      <c r="M82" s="83">
        <v>363</v>
      </c>
      <c r="N82" s="83">
        <v>206</v>
      </c>
      <c r="O82" s="96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</row>
    <row r="83" ht="14.25" spans="1:15">
      <c r="A83" s="85">
        <v>57</v>
      </c>
      <c r="B83" s="88" t="s">
        <v>102</v>
      </c>
      <c r="C83" s="85"/>
      <c r="D83" s="83">
        <v>7492</v>
      </c>
      <c r="E83" s="83">
        <v>6542</v>
      </c>
      <c r="F83" s="83">
        <v>805</v>
      </c>
      <c r="G83" s="83">
        <v>349</v>
      </c>
      <c r="H83" s="83">
        <v>8</v>
      </c>
      <c r="I83" s="83">
        <v>0</v>
      </c>
      <c r="J83" s="83"/>
      <c r="K83" s="83">
        <v>950</v>
      </c>
      <c r="L83" s="83"/>
      <c r="M83" s="83"/>
      <c r="N83" s="83">
        <v>0</v>
      </c>
      <c r="O83" s="96"/>
    </row>
    <row r="84" ht="14.25" spans="1:15">
      <c r="A84" s="85">
        <v>58</v>
      </c>
      <c r="B84" s="88" t="s">
        <v>103</v>
      </c>
      <c r="C84" s="85"/>
      <c r="D84" s="83">
        <v>6680</v>
      </c>
      <c r="E84" s="83">
        <v>5730</v>
      </c>
      <c r="F84" s="83">
        <v>606</v>
      </c>
      <c r="G84" s="83">
        <v>124</v>
      </c>
      <c r="H84" s="83">
        <v>10</v>
      </c>
      <c r="I84" s="83">
        <v>0</v>
      </c>
      <c r="J84" s="83"/>
      <c r="K84" s="83">
        <v>950</v>
      </c>
      <c r="L84" s="83"/>
      <c r="M84" s="83"/>
      <c r="N84" s="83"/>
      <c r="O84" s="96"/>
    </row>
    <row r="85" ht="14.25" spans="1:15">
      <c r="A85" s="85">
        <v>59</v>
      </c>
      <c r="B85" s="88" t="s">
        <v>104</v>
      </c>
      <c r="C85" s="85" t="s">
        <v>23</v>
      </c>
      <c r="D85" s="83">
        <v>6220</v>
      </c>
      <c r="E85" s="83">
        <v>5478</v>
      </c>
      <c r="F85" s="83">
        <v>346</v>
      </c>
      <c r="G85" s="83">
        <v>228</v>
      </c>
      <c r="H85" s="83">
        <v>66</v>
      </c>
      <c r="I85" s="83">
        <v>0</v>
      </c>
      <c r="J85" s="83"/>
      <c r="K85" s="83">
        <v>350</v>
      </c>
      <c r="L85" s="83">
        <v>392</v>
      </c>
      <c r="M85" s="83"/>
      <c r="N85" s="83"/>
      <c r="O85" s="96"/>
    </row>
    <row r="86" ht="45" spans="1:15">
      <c r="A86" s="85">
        <v>60</v>
      </c>
      <c r="B86" s="88" t="s">
        <v>105</v>
      </c>
      <c r="C86" s="85" t="s">
        <v>23</v>
      </c>
      <c r="D86" s="83">
        <v>8137</v>
      </c>
      <c r="E86" s="83">
        <v>6692</v>
      </c>
      <c r="F86" s="83">
        <v>755</v>
      </c>
      <c r="G86" s="83">
        <v>0</v>
      </c>
      <c r="H86" s="83">
        <v>63</v>
      </c>
      <c r="I86" s="83">
        <v>0</v>
      </c>
      <c r="J86" s="83">
        <v>5303</v>
      </c>
      <c r="K86" s="83">
        <v>870</v>
      </c>
      <c r="L86" s="83">
        <v>386</v>
      </c>
      <c r="M86" s="83">
        <v>189</v>
      </c>
      <c r="N86" s="83"/>
      <c r="O86" s="96" t="s">
        <v>106</v>
      </c>
    </row>
    <row r="87" ht="14.25" spans="1:15">
      <c r="A87" s="85">
        <v>61</v>
      </c>
      <c r="B87" s="88" t="s">
        <v>107</v>
      </c>
      <c r="C87" s="85" t="s">
        <v>28</v>
      </c>
      <c r="D87" s="83">
        <v>19133</v>
      </c>
      <c r="E87" s="83">
        <v>17905</v>
      </c>
      <c r="F87" s="83">
        <v>781</v>
      </c>
      <c r="G87" s="83">
        <v>534</v>
      </c>
      <c r="H87" s="83">
        <v>114</v>
      </c>
      <c r="I87" s="83">
        <v>0</v>
      </c>
      <c r="J87" s="83">
        <v>0</v>
      </c>
      <c r="K87" s="83">
        <v>741</v>
      </c>
      <c r="L87" s="83">
        <v>386</v>
      </c>
      <c r="M87" s="83"/>
      <c r="N87" s="83">
        <v>101</v>
      </c>
      <c r="O87" s="96"/>
    </row>
    <row r="88" ht="14.25" spans="1:15">
      <c r="A88" s="85">
        <v>62</v>
      </c>
      <c r="B88" s="88" t="s">
        <v>108</v>
      </c>
      <c r="C88" s="85" t="s">
        <v>23</v>
      </c>
      <c r="D88" s="83">
        <v>11496</v>
      </c>
      <c r="E88" s="83">
        <v>10285</v>
      </c>
      <c r="F88" s="83">
        <v>946</v>
      </c>
      <c r="G88" s="83">
        <v>245</v>
      </c>
      <c r="H88" s="83">
        <v>34</v>
      </c>
      <c r="I88" s="83">
        <v>0</v>
      </c>
      <c r="J88" s="83"/>
      <c r="K88" s="83">
        <v>841</v>
      </c>
      <c r="L88" s="83">
        <v>370</v>
      </c>
      <c r="M88" s="83"/>
      <c r="N88" s="83"/>
      <c r="O88" s="96"/>
    </row>
    <row r="89" s="7" customFormat="1" ht="14.25" spans="1:16">
      <c r="A89" s="85">
        <v>63</v>
      </c>
      <c r="B89" s="88" t="s">
        <v>109</v>
      </c>
      <c r="C89" s="85" t="s">
        <v>28</v>
      </c>
      <c r="D89" s="83">
        <v>34377</v>
      </c>
      <c r="E89" s="83">
        <v>32997</v>
      </c>
      <c r="F89" s="83">
        <v>1185</v>
      </c>
      <c r="G89" s="83">
        <v>1082</v>
      </c>
      <c r="H89" s="83">
        <v>316</v>
      </c>
      <c r="I89" s="83">
        <v>3000</v>
      </c>
      <c r="J89" s="83"/>
      <c r="K89" s="83">
        <v>741</v>
      </c>
      <c r="L89" s="83">
        <v>360</v>
      </c>
      <c r="M89" s="83">
        <v>174</v>
      </c>
      <c r="N89" s="83">
        <v>105</v>
      </c>
      <c r="O89" s="96"/>
      <c r="P89" s="5"/>
    </row>
    <row r="90" ht="14.25" spans="1:15">
      <c r="A90" s="85">
        <v>64</v>
      </c>
      <c r="B90" s="88" t="s">
        <v>110</v>
      </c>
      <c r="C90" s="85" t="s">
        <v>23</v>
      </c>
      <c r="D90" s="83">
        <v>8610</v>
      </c>
      <c r="E90" s="83">
        <v>7870</v>
      </c>
      <c r="F90" s="83">
        <v>1015</v>
      </c>
      <c r="G90" s="83">
        <v>246</v>
      </c>
      <c r="H90" s="83">
        <v>40</v>
      </c>
      <c r="I90" s="83">
        <v>0</v>
      </c>
      <c r="J90" s="83">
        <v>0</v>
      </c>
      <c r="K90" s="83">
        <v>350</v>
      </c>
      <c r="L90" s="83">
        <v>390</v>
      </c>
      <c r="M90" s="83"/>
      <c r="N90" s="83">
        <v>0</v>
      </c>
      <c r="O90" s="96"/>
    </row>
    <row r="91" s="6" customFormat="1" ht="14.25" spans="1:37">
      <c r="A91" s="80"/>
      <c r="B91" s="86" t="s">
        <v>111</v>
      </c>
      <c r="C91" s="82"/>
      <c r="D91" s="83">
        <v>101996</v>
      </c>
      <c r="E91" s="83">
        <v>92970</v>
      </c>
      <c r="F91" s="83">
        <v>9678</v>
      </c>
      <c r="G91" s="83">
        <v>794</v>
      </c>
      <c r="H91" s="83">
        <v>3643</v>
      </c>
      <c r="I91" s="83">
        <v>0</v>
      </c>
      <c r="J91" s="83">
        <v>1465</v>
      </c>
      <c r="K91" s="83">
        <v>5446</v>
      </c>
      <c r="L91" s="83">
        <v>2815</v>
      </c>
      <c r="M91" s="83">
        <v>390</v>
      </c>
      <c r="N91" s="83">
        <v>375</v>
      </c>
      <c r="O91" s="96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</row>
    <row r="92" ht="14.25" spans="1:15">
      <c r="A92" s="80"/>
      <c r="B92" s="87" t="s">
        <v>112</v>
      </c>
      <c r="C92" s="85"/>
      <c r="D92" s="83">
        <v>2711</v>
      </c>
      <c r="E92" s="83">
        <v>2711</v>
      </c>
      <c r="F92" s="83"/>
      <c r="G92" s="83"/>
      <c r="H92" s="83">
        <v>2711</v>
      </c>
      <c r="I92" s="83"/>
      <c r="J92" s="83"/>
      <c r="K92" s="83"/>
      <c r="L92" s="83"/>
      <c r="M92" s="83"/>
      <c r="N92" s="83"/>
      <c r="O92" s="96"/>
    </row>
    <row r="93" s="7" customFormat="1" ht="14.25" spans="1:37">
      <c r="A93" s="80"/>
      <c r="B93" s="87" t="s">
        <v>42</v>
      </c>
      <c r="C93" s="85"/>
      <c r="D93" s="83">
        <v>99285</v>
      </c>
      <c r="E93" s="83">
        <v>90259</v>
      </c>
      <c r="F93" s="83">
        <v>9678</v>
      </c>
      <c r="G93" s="83">
        <v>794</v>
      </c>
      <c r="H93" s="83">
        <v>932</v>
      </c>
      <c r="I93" s="83">
        <v>0</v>
      </c>
      <c r="J93" s="83">
        <v>1465</v>
      </c>
      <c r="K93" s="83">
        <v>5446</v>
      </c>
      <c r="L93" s="83">
        <v>2815</v>
      </c>
      <c r="M93" s="83">
        <v>390</v>
      </c>
      <c r="N93" s="83">
        <v>375</v>
      </c>
      <c r="O93" s="96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</row>
    <row r="94" ht="14.25" spans="1:15">
      <c r="A94" s="85">
        <v>65</v>
      </c>
      <c r="B94" s="88" t="s">
        <v>113</v>
      </c>
      <c r="C94" s="85"/>
      <c r="D94" s="83">
        <v>3454</v>
      </c>
      <c r="E94" s="83">
        <v>2608</v>
      </c>
      <c r="F94" s="83">
        <v>651</v>
      </c>
      <c r="G94" s="83">
        <v>158</v>
      </c>
      <c r="H94" s="83">
        <v>43</v>
      </c>
      <c r="I94" s="83">
        <v>0</v>
      </c>
      <c r="J94" s="83"/>
      <c r="K94" s="83">
        <v>741</v>
      </c>
      <c r="L94" s="83"/>
      <c r="M94" s="83"/>
      <c r="N94" s="83">
        <v>105</v>
      </c>
      <c r="O94" s="96"/>
    </row>
    <row r="95" ht="14.25" spans="1:15">
      <c r="A95" s="85">
        <v>66</v>
      </c>
      <c r="B95" s="88" t="s">
        <v>114</v>
      </c>
      <c r="C95" s="85"/>
      <c r="D95" s="83">
        <v>5372</v>
      </c>
      <c r="E95" s="83">
        <v>4628</v>
      </c>
      <c r="F95" s="83">
        <v>1774</v>
      </c>
      <c r="G95" s="83">
        <v>0</v>
      </c>
      <c r="H95" s="83">
        <v>0</v>
      </c>
      <c r="I95" s="83">
        <v>0</v>
      </c>
      <c r="J95" s="83"/>
      <c r="K95" s="83">
        <v>250</v>
      </c>
      <c r="L95" s="83">
        <v>400</v>
      </c>
      <c r="M95" s="83"/>
      <c r="N95" s="83">
        <v>94</v>
      </c>
      <c r="O95" s="96"/>
    </row>
    <row r="96" ht="14.25" spans="1:15">
      <c r="A96" s="85">
        <v>67</v>
      </c>
      <c r="B96" s="88" t="s">
        <v>115</v>
      </c>
      <c r="C96" s="85" t="s">
        <v>23</v>
      </c>
      <c r="D96" s="83">
        <v>12567</v>
      </c>
      <c r="E96" s="83">
        <v>11891</v>
      </c>
      <c r="F96" s="83">
        <v>957</v>
      </c>
      <c r="G96" s="83">
        <v>0</v>
      </c>
      <c r="H96" s="83">
        <v>67</v>
      </c>
      <c r="I96" s="83">
        <v>0</v>
      </c>
      <c r="J96" s="83"/>
      <c r="K96" s="83">
        <v>441</v>
      </c>
      <c r="L96" s="83">
        <v>235</v>
      </c>
      <c r="M96" s="83"/>
      <c r="N96" s="83"/>
      <c r="O96" s="96"/>
    </row>
    <row r="97" ht="14.25" spans="1:15">
      <c r="A97" s="85">
        <v>68</v>
      </c>
      <c r="B97" s="88" t="s">
        <v>116</v>
      </c>
      <c r="C97" s="85"/>
      <c r="D97" s="83">
        <v>8031</v>
      </c>
      <c r="E97" s="83">
        <v>7198</v>
      </c>
      <c r="F97" s="83">
        <v>946</v>
      </c>
      <c r="G97" s="83">
        <v>113</v>
      </c>
      <c r="H97" s="83">
        <v>0</v>
      </c>
      <c r="I97" s="83">
        <v>0</v>
      </c>
      <c r="J97" s="83"/>
      <c r="K97" s="83">
        <v>341</v>
      </c>
      <c r="L97" s="83">
        <v>400</v>
      </c>
      <c r="M97" s="83"/>
      <c r="N97" s="83">
        <v>92</v>
      </c>
      <c r="O97" s="96"/>
    </row>
    <row r="98" ht="14.25" spans="1:15">
      <c r="A98" s="85">
        <v>69</v>
      </c>
      <c r="B98" s="88" t="s">
        <v>117</v>
      </c>
      <c r="C98" s="85"/>
      <c r="D98" s="83">
        <v>5806</v>
      </c>
      <c r="E98" s="83">
        <v>5172</v>
      </c>
      <c r="F98" s="83">
        <v>1142</v>
      </c>
      <c r="G98" s="83">
        <v>0</v>
      </c>
      <c r="H98" s="83">
        <v>0</v>
      </c>
      <c r="I98" s="83">
        <v>0</v>
      </c>
      <c r="J98" s="83"/>
      <c r="K98" s="83">
        <v>550</v>
      </c>
      <c r="L98" s="83"/>
      <c r="M98" s="83"/>
      <c r="N98" s="83">
        <v>84</v>
      </c>
      <c r="O98" s="96"/>
    </row>
    <row r="99" ht="14.25" spans="1:15">
      <c r="A99" s="85">
        <v>70</v>
      </c>
      <c r="B99" s="88" t="s">
        <v>118</v>
      </c>
      <c r="C99" s="85" t="s">
        <v>23</v>
      </c>
      <c r="D99" s="83">
        <v>10315</v>
      </c>
      <c r="E99" s="83">
        <v>9565</v>
      </c>
      <c r="F99" s="83">
        <v>349</v>
      </c>
      <c r="G99" s="83">
        <v>141</v>
      </c>
      <c r="H99" s="83">
        <v>242</v>
      </c>
      <c r="I99" s="83">
        <v>0</v>
      </c>
      <c r="J99" s="83"/>
      <c r="K99" s="83">
        <v>350</v>
      </c>
      <c r="L99" s="83">
        <v>400</v>
      </c>
      <c r="M99" s="83"/>
      <c r="N99" s="83"/>
      <c r="O99" s="96"/>
    </row>
    <row r="100" ht="14.25" spans="1:15">
      <c r="A100" s="85">
        <v>71</v>
      </c>
      <c r="B100" s="88" t="s">
        <v>119</v>
      </c>
      <c r="C100" s="85" t="s">
        <v>23</v>
      </c>
      <c r="D100" s="83">
        <v>7149</v>
      </c>
      <c r="E100" s="83">
        <v>5795</v>
      </c>
      <c r="F100" s="83">
        <v>970</v>
      </c>
      <c r="G100" s="83">
        <v>0</v>
      </c>
      <c r="H100" s="83">
        <v>197</v>
      </c>
      <c r="I100" s="83">
        <v>0</v>
      </c>
      <c r="J100" s="83">
        <v>0</v>
      </c>
      <c r="K100" s="83">
        <v>641</v>
      </c>
      <c r="L100" s="83">
        <v>505</v>
      </c>
      <c r="M100" s="83">
        <v>208</v>
      </c>
      <c r="N100" s="83"/>
      <c r="O100" s="96"/>
    </row>
    <row r="101" ht="14.25" spans="1:15">
      <c r="A101" s="85">
        <v>72</v>
      </c>
      <c r="B101" s="88" t="s">
        <v>120</v>
      </c>
      <c r="C101" s="85" t="s">
        <v>28</v>
      </c>
      <c r="D101" s="83">
        <v>34132</v>
      </c>
      <c r="E101" s="83">
        <v>32854</v>
      </c>
      <c r="F101" s="83">
        <v>975</v>
      </c>
      <c r="G101" s="83">
        <v>382</v>
      </c>
      <c r="H101" s="83">
        <v>383</v>
      </c>
      <c r="I101" s="83">
        <v>0</v>
      </c>
      <c r="J101" s="83">
        <v>0</v>
      </c>
      <c r="K101" s="83">
        <v>941</v>
      </c>
      <c r="L101" s="83">
        <v>155</v>
      </c>
      <c r="M101" s="83">
        <v>182</v>
      </c>
      <c r="N101" s="83"/>
      <c r="O101" s="96"/>
    </row>
    <row r="102" ht="14.25" spans="1:15">
      <c r="A102" s="85">
        <v>73</v>
      </c>
      <c r="B102" s="88" t="s">
        <v>121</v>
      </c>
      <c r="C102" s="85" t="s">
        <v>23</v>
      </c>
      <c r="D102" s="83">
        <v>5957</v>
      </c>
      <c r="E102" s="83">
        <v>5027</v>
      </c>
      <c r="F102" s="83">
        <v>957</v>
      </c>
      <c r="G102" s="83">
        <v>0</v>
      </c>
      <c r="H102" s="83">
        <v>0</v>
      </c>
      <c r="I102" s="83">
        <v>0</v>
      </c>
      <c r="J102" s="83">
        <v>0</v>
      </c>
      <c r="K102" s="83">
        <v>550</v>
      </c>
      <c r="L102" s="83">
        <v>380</v>
      </c>
      <c r="M102" s="83"/>
      <c r="N102" s="83"/>
      <c r="O102" s="96"/>
    </row>
    <row r="103" ht="45" spans="1:15">
      <c r="A103" s="85">
        <v>74</v>
      </c>
      <c r="B103" s="88" t="s">
        <v>122</v>
      </c>
      <c r="C103" s="85" t="s">
        <v>23</v>
      </c>
      <c r="D103" s="83">
        <v>6502</v>
      </c>
      <c r="E103" s="83">
        <v>5521</v>
      </c>
      <c r="F103" s="83">
        <v>957</v>
      </c>
      <c r="G103" s="83">
        <v>0</v>
      </c>
      <c r="H103" s="83">
        <v>0</v>
      </c>
      <c r="I103" s="83">
        <v>0</v>
      </c>
      <c r="J103" s="83">
        <v>1465</v>
      </c>
      <c r="K103" s="83">
        <v>641</v>
      </c>
      <c r="L103" s="83">
        <v>340</v>
      </c>
      <c r="M103" s="83"/>
      <c r="N103" s="83"/>
      <c r="O103" s="96" t="s">
        <v>123</v>
      </c>
    </row>
    <row r="104" s="6" customFormat="1" ht="28.5" spans="1:37">
      <c r="A104" s="80"/>
      <c r="B104" s="86" t="s">
        <v>124</v>
      </c>
      <c r="C104" s="82"/>
      <c r="D104" s="83">
        <v>12530</v>
      </c>
      <c r="E104" s="83">
        <v>8681</v>
      </c>
      <c r="F104" s="83">
        <v>1854</v>
      </c>
      <c r="G104" s="83">
        <v>0</v>
      </c>
      <c r="H104" s="83">
        <v>0</v>
      </c>
      <c r="I104" s="83">
        <v>0</v>
      </c>
      <c r="J104" s="83">
        <v>0</v>
      </c>
      <c r="K104" s="83">
        <v>2741</v>
      </c>
      <c r="L104" s="83">
        <v>360</v>
      </c>
      <c r="M104" s="83">
        <v>748</v>
      </c>
      <c r="N104" s="83">
        <v>0</v>
      </c>
      <c r="O104" s="96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</row>
    <row r="105" ht="28.5" spans="1:15">
      <c r="A105" s="80"/>
      <c r="B105" s="87" t="s">
        <v>125</v>
      </c>
      <c r="C105" s="85"/>
      <c r="D105" s="83">
        <v>0</v>
      </c>
      <c r="E105" s="83">
        <v>0</v>
      </c>
      <c r="F105" s="83"/>
      <c r="G105" s="83"/>
      <c r="H105" s="83"/>
      <c r="I105" s="83"/>
      <c r="J105" s="83"/>
      <c r="K105" s="83"/>
      <c r="L105" s="83"/>
      <c r="M105" s="83"/>
      <c r="N105" s="83"/>
      <c r="O105" s="96"/>
    </row>
    <row r="106" s="7" customFormat="1" ht="14.25" spans="1:37">
      <c r="A106" s="80"/>
      <c r="B106" s="87" t="s">
        <v>42</v>
      </c>
      <c r="C106" s="85"/>
      <c r="D106" s="83">
        <v>12530</v>
      </c>
      <c r="E106" s="83">
        <v>8681</v>
      </c>
      <c r="F106" s="83">
        <v>1854</v>
      </c>
      <c r="G106" s="83">
        <v>0</v>
      </c>
      <c r="H106" s="83">
        <v>0</v>
      </c>
      <c r="I106" s="83">
        <v>0</v>
      </c>
      <c r="J106" s="83">
        <v>0</v>
      </c>
      <c r="K106" s="83">
        <v>2741</v>
      </c>
      <c r="L106" s="83">
        <v>360</v>
      </c>
      <c r="M106" s="83">
        <v>748</v>
      </c>
      <c r="N106" s="83">
        <v>0</v>
      </c>
      <c r="O106" s="96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</row>
    <row r="107" ht="14.25" spans="1:15">
      <c r="A107" s="85">
        <v>75</v>
      </c>
      <c r="B107" s="88" t="s">
        <v>126</v>
      </c>
      <c r="C107" s="85"/>
      <c r="D107" s="83">
        <v>3217</v>
      </c>
      <c r="E107" s="83">
        <v>2007</v>
      </c>
      <c r="F107" s="83">
        <v>511</v>
      </c>
      <c r="G107" s="83">
        <v>0</v>
      </c>
      <c r="H107" s="83">
        <v>0</v>
      </c>
      <c r="I107" s="83">
        <v>0</v>
      </c>
      <c r="J107" s="83">
        <v>0</v>
      </c>
      <c r="K107" s="83">
        <v>841</v>
      </c>
      <c r="L107" s="83"/>
      <c r="M107" s="83">
        <v>369</v>
      </c>
      <c r="N107" s="83"/>
      <c r="O107" s="96"/>
    </row>
    <row r="108" ht="14.25" spans="1:15">
      <c r="A108" s="85">
        <v>76</v>
      </c>
      <c r="B108" s="88" t="s">
        <v>127</v>
      </c>
      <c r="C108" s="85"/>
      <c r="D108" s="83">
        <v>5960</v>
      </c>
      <c r="E108" s="83">
        <v>3971</v>
      </c>
      <c r="F108" s="83">
        <v>1187</v>
      </c>
      <c r="G108" s="83">
        <v>0</v>
      </c>
      <c r="H108" s="83">
        <v>0</v>
      </c>
      <c r="I108" s="83">
        <v>0</v>
      </c>
      <c r="J108" s="83">
        <v>0</v>
      </c>
      <c r="K108" s="83">
        <v>1250</v>
      </c>
      <c r="L108" s="83">
        <v>360</v>
      </c>
      <c r="M108" s="83">
        <v>379</v>
      </c>
      <c r="N108" s="83">
        <v>0</v>
      </c>
      <c r="O108" s="96"/>
    </row>
    <row r="109" ht="14.25" spans="1:15">
      <c r="A109" s="85">
        <v>77</v>
      </c>
      <c r="B109" s="88" t="s">
        <v>128</v>
      </c>
      <c r="C109" s="85"/>
      <c r="D109" s="83">
        <v>3353</v>
      </c>
      <c r="E109" s="83">
        <v>2703</v>
      </c>
      <c r="F109" s="83">
        <v>156</v>
      </c>
      <c r="G109" s="83">
        <v>0</v>
      </c>
      <c r="H109" s="83">
        <v>0</v>
      </c>
      <c r="I109" s="83">
        <v>0</v>
      </c>
      <c r="J109" s="83">
        <v>0</v>
      </c>
      <c r="K109" s="83">
        <v>650</v>
      </c>
      <c r="L109" s="83"/>
      <c r="M109" s="83"/>
      <c r="N109" s="83"/>
      <c r="O109" s="96"/>
    </row>
    <row r="110" s="6" customFormat="1" ht="14.25" spans="1:37">
      <c r="A110" s="80"/>
      <c r="B110" s="86" t="s">
        <v>129</v>
      </c>
      <c r="C110" s="82"/>
      <c r="D110" s="83">
        <v>66971</v>
      </c>
      <c r="E110" s="83">
        <v>59926</v>
      </c>
      <c r="F110" s="83">
        <v>11212</v>
      </c>
      <c r="G110" s="83">
        <v>1187</v>
      </c>
      <c r="H110" s="83">
        <v>755</v>
      </c>
      <c r="I110" s="83">
        <v>3000</v>
      </c>
      <c r="J110" s="83">
        <v>0</v>
      </c>
      <c r="K110" s="83">
        <v>5555</v>
      </c>
      <c r="L110" s="83">
        <v>1167</v>
      </c>
      <c r="M110" s="83">
        <v>0</v>
      </c>
      <c r="N110" s="83">
        <v>323</v>
      </c>
      <c r="O110" s="96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</row>
    <row r="111" ht="14.25" spans="1:15">
      <c r="A111" s="80"/>
      <c r="B111" s="87" t="s">
        <v>130</v>
      </c>
      <c r="C111" s="85"/>
      <c r="D111" s="83">
        <v>580</v>
      </c>
      <c r="E111" s="83">
        <v>580</v>
      </c>
      <c r="F111" s="83"/>
      <c r="G111" s="83"/>
      <c r="H111" s="83">
        <v>580</v>
      </c>
      <c r="I111" s="83"/>
      <c r="J111" s="83"/>
      <c r="K111" s="83"/>
      <c r="L111" s="83"/>
      <c r="M111" s="83"/>
      <c r="N111" s="83"/>
      <c r="O111" s="96"/>
    </row>
    <row r="112" s="7" customFormat="1" ht="14.25" spans="1:37">
      <c r="A112" s="80"/>
      <c r="B112" s="87" t="s">
        <v>42</v>
      </c>
      <c r="C112" s="85"/>
      <c r="D112" s="83">
        <v>66391</v>
      </c>
      <c r="E112" s="83">
        <v>59346</v>
      </c>
      <c r="F112" s="83">
        <v>11212</v>
      </c>
      <c r="G112" s="83">
        <v>1187</v>
      </c>
      <c r="H112" s="83">
        <v>175</v>
      </c>
      <c r="I112" s="83">
        <v>3000</v>
      </c>
      <c r="J112" s="83">
        <v>0</v>
      </c>
      <c r="K112" s="83">
        <v>5555</v>
      </c>
      <c r="L112" s="83">
        <v>1167</v>
      </c>
      <c r="M112" s="83">
        <v>0</v>
      </c>
      <c r="N112" s="83">
        <v>323</v>
      </c>
      <c r="O112" s="96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</row>
    <row r="113" ht="14.25" spans="1:15">
      <c r="A113" s="85">
        <v>78</v>
      </c>
      <c r="B113" s="88" t="s">
        <v>131</v>
      </c>
      <c r="C113" s="85"/>
      <c r="D113" s="83">
        <v>4880</v>
      </c>
      <c r="E113" s="83">
        <v>3724</v>
      </c>
      <c r="F113" s="83">
        <v>358</v>
      </c>
      <c r="G113" s="83">
        <v>0</v>
      </c>
      <c r="H113" s="83">
        <v>0</v>
      </c>
      <c r="I113" s="83">
        <v>0</v>
      </c>
      <c r="J113" s="83"/>
      <c r="K113" s="83">
        <v>1050</v>
      </c>
      <c r="L113" s="83"/>
      <c r="M113" s="83"/>
      <c r="N113" s="83">
        <v>106</v>
      </c>
      <c r="O113" s="96"/>
    </row>
    <row r="114" ht="14.25" spans="1:15">
      <c r="A114" s="85">
        <v>79</v>
      </c>
      <c r="B114" s="88" t="s">
        <v>132</v>
      </c>
      <c r="C114" s="85"/>
      <c r="D114" s="83">
        <v>6198</v>
      </c>
      <c r="E114" s="83">
        <v>5744</v>
      </c>
      <c r="F114" s="83">
        <v>1649</v>
      </c>
      <c r="G114" s="83">
        <v>199</v>
      </c>
      <c r="H114" s="83">
        <v>0</v>
      </c>
      <c r="I114" s="83">
        <v>0</v>
      </c>
      <c r="J114" s="83"/>
      <c r="K114" s="83">
        <v>341</v>
      </c>
      <c r="L114" s="83"/>
      <c r="M114" s="83"/>
      <c r="N114" s="83">
        <v>113</v>
      </c>
      <c r="O114" s="96"/>
    </row>
    <row r="115" ht="14.25" spans="1:15">
      <c r="A115" s="85">
        <v>80</v>
      </c>
      <c r="B115" s="88" t="s">
        <v>133</v>
      </c>
      <c r="C115" s="85"/>
      <c r="D115" s="83">
        <v>5267</v>
      </c>
      <c r="E115" s="83">
        <v>4726</v>
      </c>
      <c r="F115" s="83">
        <v>1782</v>
      </c>
      <c r="G115" s="83">
        <v>120</v>
      </c>
      <c r="H115" s="83">
        <v>0</v>
      </c>
      <c r="I115" s="83">
        <v>0</v>
      </c>
      <c r="J115" s="83"/>
      <c r="K115" s="83">
        <v>541</v>
      </c>
      <c r="L115" s="83"/>
      <c r="M115" s="83"/>
      <c r="N115" s="83"/>
      <c r="O115" s="96"/>
    </row>
    <row r="116" ht="14.25" spans="1:15">
      <c r="A116" s="85">
        <v>81</v>
      </c>
      <c r="B116" s="88" t="s">
        <v>134</v>
      </c>
      <c r="C116" s="85"/>
      <c r="D116" s="83">
        <v>6027</v>
      </c>
      <c r="E116" s="83">
        <v>4827</v>
      </c>
      <c r="F116" s="83">
        <v>996</v>
      </c>
      <c r="G116" s="83">
        <v>0</v>
      </c>
      <c r="H116" s="83">
        <v>0</v>
      </c>
      <c r="I116" s="83">
        <v>0</v>
      </c>
      <c r="J116" s="83"/>
      <c r="K116" s="83">
        <v>800</v>
      </c>
      <c r="L116" s="83">
        <v>400</v>
      </c>
      <c r="M116" s="83"/>
      <c r="N116" s="83"/>
      <c r="O116" s="96"/>
    </row>
    <row r="117" ht="14.25" spans="1:15">
      <c r="A117" s="85">
        <v>82</v>
      </c>
      <c r="B117" s="88" t="s">
        <v>135</v>
      </c>
      <c r="C117" s="85"/>
      <c r="D117" s="83">
        <v>5434</v>
      </c>
      <c r="E117" s="83">
        <v>4793</v>
      </c>
      <c r="F117" s="83">
        <v>1780</v>
      </c>
      <c r="G117" s="83">
        <v>0</v>
      </c>
      <c r="H117" s="83">
        <v>0</v>
      </c>
      <c r="I117" s="83">
        <v>0</v>
      </c>
      <c r="J117" s="83"/>
      <c r="K117" s="83">
        <v>641</v>
      </c>
      <c r="L117" s="83"/>
      <c r="M117" s="83"/>
      <c r="N117" s="83"/>
      <c r="O117" s="96"/>
    </row>
    <row r="118" ht="14.25" spans="1:15">
      <c r="A118" s="85">
        <v>83</v>
      </c>
      <c r="B118" s="88" t="s">
        <v>136</v>
      </c>
      <c r="C118" s="85"/>
      <c r="D118" s="83">
        <v>6058</v>
      </c>
      <c r="E118" s="83">
        <v>5217</v>
      </c>
      <c r="F118" s="83">
        <v>348</v>
      </c>
      <c r="G118" s="83">
        <v>156</v>
      </c>
      <c r="H118" s="83">
        <v>0</v>
      </c>
      <c r="I118" s="83">
        <v>0</v>
      </c>
      <c r="J118" s="83"/>
      <c r="K118" s="83">
        <v>441</v>
      </c>
      <c r="L118" s="83">
        <v>400</v>
      </c>
      <c r="M118" s="83"/>
      <c r="N118" s="83"/>
      <c r="O118" s="96"/>
    </row>
    <row r="119" ht="14.25" spans="1:15">
      <c r="A119" s="85">
        <v>84</v>
      </c>
      <c r="B119" s="88" t="s">
        <v>137</v>
      </c>
      <c r="C119" s="85"/>
      <c r="D119" s="83">
        <v>5681</v>
      </c>
      <c r="E119" s="83">
        <v>4810</v>
      </c>
      <c r="F119" s="83">
        <v>1777</v>
      </c>
      <c r="G119" s="83">
        <v>0</v>
      </c>
      <c r="H119" s="83">
        <v>0</v>
      </c>
      <c r="I119" s="83">
        <v>0</v>
      </c>
      <c r="J119" s="83"/>
      <c r="K119" s="83">
        <v>400</v>
      </c>
      <c r="L119" s="83">
        <v>367</v>
      </c>
      <c r="M119" s="83"/>
      <c r="N119" s="83">
        <v>104</v>
      </c>
      <c r="O119" s="96"/>
    </row>
    <row r="120" ht="14.25" spans="1:15">
      <c r="A120" s="85">
        <v>85</v>
      </c>
      <c r="B120" s="88" t="s">
        <v>138</v>
      </c>
      <c r="C120" s="85"/>
      <c r="D120" s="83">
        <v>4607</v>
      </c>
      <c r="E120" s="83">
        <v>4207</v>
      </c>
      <c r="F120" s="83">
        <v>686</v>
      </c>
      <c r="G120" s="83">
        <v>279</v>
      </c>
      <c r="H120" s="83">
        <v>65</v>
      </c>
      <c r="I120" s="83">
        <v>0</v>
      </c>
      <c r="J120" s="83"/>
      <c r="K120" s="83">
        <v>400</v>
      </c>
      <c r="L120" s="83"/>
      <c r="M120" s="83"/>
      <c r="N120" s="83"/>
      <c r="O120" s="96"/>
    </row>
    <row r="121" ht="14.25" spans="1:15">
      <c r="A121" s="85">
        <v>86</v>
      </c>
      <c r="B121" s="88" t="s">
        <v>139</v>
      </c>
      <c r="C121" s="85" t="s">
        <v>28</v>
      </c>
      <c r="D121" s="83">
        <v>18114</v>
      </c>
      <c r="E121" s="83">
        <v>17773</v>
      </c>
      <c r="F121" s="83">
        <v>1166</v>
      </c>
      <c r="G121" s="83">
        <v>249</v>
      </c>
      <c r="H121" s="83">
        <v>0</v>
      </c>
      <c r="I121" s="83">
        <v>3000</v>
      </c>
      <c r="J121" s="83"/>
      <c r="K121" s="83">
        <v>341</v>
      </c>
      <c r="L121" s="83"/>
      <c r="M121" s="83"/>
      <c r="N121" s="83"/>
      <c r="O121" s="96"/>
    </row>
    <row r="122" ht="14.25" spans="1:15">
      <c r="A122" s="85">
        <v>87</v>
      </c>
      <c r="B122" s="88" t="s">
        <v>140</v>
      </c>
      <c r="C122" s="85"/>
      <c r="D122" s="83">
        <v>4125</v>
      </c>
      <c r="E122" s="83">
        <v>3525</v>
      </c>
      <c r="F122" s="83">
        <v>670</v>
      </c>
      <c r="G122" s="83">
        <v>184</v>
      </c>
      <c r="H122" s="83">
        <v>110</v>
      </c>
      <c r="I122" s="83">
        <v>0</v>
      </c>
      <c r="J122" s="83"/>
      <c r="K122" s="83">
        <v>600</v>
      </c>
      <c r="L122" s="83"/>
      <c r="M122" s="83"/>
      <c r="N122" s="83"/>
      <c r="O122" s="96"/>
    </row>
    <row r="123" s="6" customFormat="1" ht="14.25" spans="1:37">
      <c r="A123" s="80"/>
      <c r="B123" s="86" t="s">
        <v>141</v>
      </c>
      <c r="C123" s="82"/>
      <c r="D123" s="83">
        <v>77393</v>
      </c>
      <c r="E123" s="83">
        <v>68986</v>
      </c>
      <c r="F123" s="83">
        <v>11925</v>
      </c>
      <c r="G123" s="83">
        <v>227</v>
      </c>
      <c r="H123" s="83">
        <v>631</v>
      </c>
      <c r="I123" s="83">
        <v>3000</v>
      </c>
      <c r="J123" s="83">
        <v>0</v>
      </c>
      <c r="K123" s="83">
        <v>5955</v>
      </c>
      <c r="L123" s="83">
        <v>2260</v>
      </c>
      <c r="M123" s="83">
        <v>0</v>
      </c>
      <c r="N123" s="83">
        <v>192</v>
      </c>
      <c r="O123" s="96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</row>
    <row r="124" ht="14.25" spans="1:15">
      <c r="A124" s="80"/>
      <c r="B124" s="87" t="s">
        <v>142</v>
      </c>
      <c r="C124" s="85"/>
      <c r="D124" s="83">
        <v>475</v>
      </c>
      <c r="E124" s="83">
        <v>475</v>
      </c>
      <c r="F124" s="83"/>
      <c r="G124" s="83"/>
      <c r="H124" s="83">
        <v>475</v>
      </c>
      <c r="I124" s="83"/>
      <c r="J124" s="83"/>
      <c r="K124" s="83"/>
      <c r="L124" s="83"/>
      <c r="M124" s="83"/>
      <c r="N124" s="83"/>
      <c r="O124" s="96"/>
    </row>
    <row r="125" s="7" customFormat="1" ht="14.25" spans="1:37">
      <c r="A125" s="80"/>
      <c r="B125" s="87" t="s">
        <v>42</v>
      </c>
      <c r="C125" s="85"/>
      <c r="D125" s="83">
        <v>76918</v>
      </c>
      <c r="E125" s="83">
        <v>68511</v>
      </c>
      <c r="F125" s="83">
        <v>11925</v>
      </c>
      <c r="G125" s="83">
        <v>227</v>
      </c>
      <c r="H125" s="83">
        <v>156</v>
      </c>
      <c r="I125" s="83">
        <v>3000</v>
      </c>
      <c r="J125" s="83">
        <v>0</v>
      </c>
      <c r="K125" s="83">
        <v>5955</v>
      </c>
      <c r="L125" s="83">
        <v>2260</v>
      </c>
      <c r="M125" s="83">
        <v>0</v>
      </c>
      <c r="N125" s="83">
        <v>192</v>
      </c>
      <c r="O125" s="96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</row>
    <row r="126" ht="14.25" spans="1:15">
      <c r="A126" s="85">
        <v>88</v>
      </c>
      <c r="B126" s="88" t="s">
        <v>143</v>
      </c>
      <c r="C126" s="85"/>
      <c r="D126" s="83">
        <v>3023</v>
      </c>
      <c r="E126" s="83">
        <v>2373</v>
      </c>
      <c r="F126" s="83">
        <v>748</v>
      </c>
      <c r="G126" s="83">
        <v>0</v>
      </c>
      <c r="H126" s="83">
        <v>0</v>
      </c>
      <c r="I126" s="83">
        <v>0</v>
      </c>
      <c r="J126" s="83"/>
      <c r="K126" s="83">
        <v>650</v>
      </c>
      <c r="L126" s="83"/>
      <c r="M126" s="83"/>
      <c r="N126" s="83"/>
      <c r="O126" s="96"/>
    </row>
    <row r="127" ht="14.25" spans="1:15">
      <c r="A127" s="85">
        <v>89</v>
      </c>
      <c r="B127" s="88" t="s">
        <v>144</v>
      </c>
      <c r="C127" s="85"/>
      <c r="D127" s="83">
        <v>3348</v>
      </c>
      <c r="E127" s="83">
        <v>2598</v>
      </c>
      <c r="F127" s="83">
        <v>374</v>
      </c>
      <c r="G127" s="83">
        <v>0</v>
      </c>
      <c r="H127" s="83">
        <v>0</v>
      </c>
      <c r="I127" s="83">
        <v>0</v>
      </c>
      <c r="J127" s="83"/>
      <c r="K127" s="83">
        <v>750</v>
      </c>
      <c r="L127" s="83"/>
      <c r="M127" s="83"/>
      <c r="N127" s="83"/>
      <c r="O127" s="96"/>
    </row>
    <row r="128" ht="14.25" spans="1:15">
      <c r="A128" s="85">
        <v>90</v>
      </c>
      <c r="B128" s="88" t="s">
        <v>145</v>
      </c>
      <c r="C128" s="85"/>
      <c r="D128" s="83">
        <v>4688</v>
      </c>
      <c r="E128" s="83">
        <v>3942</v>
      </c>
      <c r="F128" s="83">
        <v>1166</v>
      </c>
      <c r="G128" s="83">
        <v>0</v>
      </c>
      <c r="H128" s="83">
        <v>0</v>
      </c>
      <c r="I128" s="83">
        <v>0</v>
      </c>
      <c r="J128" s="83"/>
      <c r="K128" s="83">
        <v>641</v>
      </c>
      <c r="L128" s="83"/>
      <c r="M128" s="83"/>
      <c r="N128" s="83">
        <v>105</v>
      </c>
      <c r="O128" s="96"/>
    </row>
    <row r="129" ht="14.25" spans="1:15">
      <c r="A129" s="85">
        <v>91</v>
      </c>
      <c r="B129" s="88" t="s">
        <v>146</v>
      </c>
      <c r="C129" s="85"/>
      <c r="D129" s="83">
        <v>6239</v>
      </c>
      <c r="E129" s="83">
        <v>5598</v>
      </c>
      <c r="F129" s="83">
        <v>1154</v>
      </c>
      <c r="G129" s="83">
        <v>0</v>
      </c>
      <c r="H129" s="83">
        <v>0</v>
      </c>
      <c r="I129" s="83">
        <v>0</v>
      </c>
      <c r="J129" s="83"/>
      <c r="K129" s="83">
        <v>641</v>
      </c>
      <c r="L129" s="83"/>
      <c r="M129" s="83"/>
      <c r="N129" s="83">
        <v>0</v>
      </c>
      <c r="O129" s="96"/>
    </row>
    <row r="130" ht="14.25" spans="1:15">
      <c r="A130" s="85">
        <v>92</v>
      </c>
      <c r="B130" s="88" t="s">
        <v>147</v>
      </c>
      <c r="C130" s="85" t="s">
        <v>23</v>
      </c>
      <c r="D130" s="83">
        <v>10357</v>
      </c>
      <c r="E130" s="83">
        <v>9621</v>
      </c>
      <c r="F130" s="83">
        <v>822</v>
      </c>
      <c r="G130" s="83">
        <v>0</v>
      </c>
      <c r="H130" s="83">
        <v>0</v>
      </c>
      <c r="I130" s="83">
        <v>0</v>
      </c>
      <c r="J130" s="83"/>
      <c r="K130" s="83">
        <v>341</v>
      </c>
      <c r="L130" s="83">
        <v>395</v>
      </c>
      <c r="M130" s="83"/>
      <c r="N130" s="83"/>
      <c r="O130" s="96"/>
    </row>
    <row r="131" ht="14.25" spans="1:15">
      <c r="A131" s="85">
        <v>93</v>
      </c>
      <c r="B131" s="88" t="s">
        <v>148</v>
      </c>
      <c r="C131" s="85" t="s">
        <v>23</v>
      </c>
      <c r="D131" s="83">
        <v>7930</v>
      </c>
      <c r="E131" s="83">
        <v>7290</v>
      </c>
      <c r="F131" s="83">
        <v>335</v>
      </c>
      <c r="G131" s="83">
        <v>0</v>
      </c>
      <c r="H131" s="83">
        <v>0</v>
      </c>
      <c r="I131" s="83">
        <v>3000</v>
      </c>
      <c r="J131" s="83"/>
      <c r="K131" s="83">
        <v>250</v>
      </c>
      <c r="L131" s="83">
        <v>390</v>
      </c>
      <c r="M131" s="83"/>
      <c r="N131" s="83"/>
      <c r="O131" s="96"/>
    </row>
    <row r="132" ht="14.25" spans="1:15">
      <c r="A132" s="85">
        <v>94</v>
      </c>
      <c r="B132" s="88" t="s">
        <v>149</v>
      </c>
      <c r="C132" s="85" t="s">
        <v>23</v>
      </c>
      <c r="D132" s="83">
        <v>6454</v>
      </c>
      <c r="E132" s="83">
        <v>5814</v>
      </c>
      <c r="F132" s="83">
        <v>338</v>
      </c>
      <c r="G132" s="83">
        <v>0</v>
      </c>
      <c r="H132" s="83">
        <v>0</v>
      </c>
      <c r="I132" s="83">
        <v>0</v>
      </c>
      <c r="J132" s="83"/>
      <c r="K132" s="83">
        <v>250</v>
      </c>
      <c r="L132" s="83">
        <v>390</v>
      </c>
      <c r="M132" s="83"/>
      <c r="N132" s="83"/>
      <c r="O132" s="96"/>
    </row>
    <row r="133" ht="14.25" spans="1:15">
      <c r="A133" s="85">
        <v>95</v>
      </c>
      <c r="B133" s="88" t="s">
        <v>150</v>
      </c>
      <c r="C133" s="85" t="s">
        <v>23</v>
      </c>
      <c r="D133" s="83">
        <v>5676</v>
      </c>
      <c r="E133" s="83">
        <v>4844</v>
      </c>
      <c r="F133" s="83">
        <v>1134</v>
      </c>
      <c r="G133" s="83">
        <v>0</v>
      </c>
      <c r="H133" s="83">
        <v>0</v>
      </c>
      <c r="I133" s="83">
        <v>0</v>
      </c>
      <c r="J133" s="83"/>
      <c r="K133" s="83">
        <v>350</v>
      </c>
      <c r="L133" s="83">
        <v>395</v>
      </c>
      <c r="M133" s="83"/>
      <c r="N133" s="83">
        <v>87</v>
      </c>
      <c r="O133" s="96"/>
    </row>
    <row r="134" ht="14.25" spans="1:15">
      <c r="A134" s="85">
        <v>96</v>
      </c>
      <c r="B134" s="88" t="s">
        <v>151</v>
      </c>
      <c r="C134" s="85" t="s">
        <v>23</v>
      </c>
      <c r="D134" s="83">
        <v>9779</v>
      </c>
      <c r="E134" s="83">
        <v>8839</v>
      </c>
      <c r="F134" s="83">
        <v>1173</v>
      </c>
      <c r="G134" s="83">
        <v>227</v>
      </c>
      <c r="H134" s="83">
        <v>156</v>
      </c>
      <c r="I134" s="83">
        <v>0</v>
      </c>
      <c r="J134" s="83"/>
      <c r="K134" s="83">
        <v>550</v>
      </c>
      <c r="L134" s="83">
        <v>390</v>
      </c>
      <c r="M134" s="83"/>
      <c r="N134" s="83">
        <v>0</v>
      </c>
      <c r="O134" s="96"/>
    </row>
    <row r="135" ht="14.25" spans="1:15">
      <c r="A135" s="85">
        <v>97</v>
      </c>
      <c r="B135" s="88" t="s">
        <v>152</v>
      </c>
      <c r="C135" s="85" t="s">
        <v>23</v>
      </c>
      <c r="D135" s="83">
        <v>4891</v>
      </c>
      <c r="E135" s="83">
        <v>4641</v>
      </c>
      <c r="F135" s="83">
        <v>1172</v>
      </c>
      <c r="G135" s="83">
        <v>0</v>
      </c>
      <c r="H135" s="83">
        <v>0</v>
      </c>
      <c r="I135" s="83">
        <v>0</v>
      </c>
      <c r="J135" s="83"/>
      <c r="K135" s="83">
        <v>250</v>
      </c>
      <c r="L135" s="83"/>
      <c r="M135" s="83"/>
      <c r="N135" s="83"/>
      <c r="O135" s="96"/>
    </row>
    <row r="136" ht="14.25" spans="1:15">
      <c r="A136" s="85">
        <v>98</v>
      </c>
      <c r="B136" s="88" t="s">
        <v>153</v>
      </c>
      <c r="C136" s="85" t="s">
        <v>23</v>
      </c>
      <c r="D136" s="83">
        <v>7860</v>
      </c>
      <c r="E136" s="83">
        <v>6919</v>
      </c>
      <c r="F136" s="83">
        <v>1741</v>
      </c>
      <c r="G136" s="83">
        <v>0</v>
      </c>
      <c r="H136" s="83">
        <v>0</v>
      </c>
      <c r="I136" s="83">
        <v>0</v>
      </c>
      <c r="J136" s="83"/>
      <c r="K136" s="83">
        <v>641</v>
      </c>
      <c r="L136" s="83">
        <v>300</v>
      </c>
      <c r="M136" s="83"/>
      <c r="N136" s="83"/>
      <c r="O136" s="96"/>
    </row>
    <row r="137" ht="14.25" spans="1:15">
      <c r="A137" s="85">
        <v>99</v>
      </c>
      <c r="B137" s="88" t="s">
        <v>154</v>
      </c>
      <c r="C137" s="85"/>
      <c r="D137" s="83">
        <v>6673</v>
      </c>
      <c r="E137" s="83">
        <v>6032</v>
      </c>
      <c r="F137" s="83">
        <v>1768</v>
      </c>
      <c r="G137" s="83">
        <v>0</v>
      </c>
      <c r="H137" s="83">
        <v>0</v>
      </c>
      <c r="I137" s="83">
        <v>0</v>
      </c>
      <c r="J137" s="83"/>
      <c r="K137" s="83">
        <v>641</v>
      </c>
      <c r="L137" s="83"/>
      <c r="M137" s="83"/>
      <c r="N137" s="83"/>
      <c r="O137" s="96"/>
    </row>
    <row r="138" s="6" customFormat="1" ht="14.25" spans="1:37">
      <c r="A138" s="80"/>
      <c r="B138" s="86" t="s">
        <v>155</v>
      </c>
      <c r="C138" s="82"/>
      <c r="D138" s="83">
        <v>52115</v>
      </c>
      <c r="E138" s="83">
        <v>46949</v>
      </c>
      <c r="F138" s="83">
        <v>5157</v>
      </c>
      <c r="G138" s="83">
        <v>2403</v>
      </c>
      <c r="H138" s="83">
        <v>1831</v>
      </c>
      <c r="I138" s="83">
        <v>0</v>
      </c>
      <c r="J138" s="83">
        <v>0</v>
      </c>
      <c r="K138" s="83">
        <v>3805</v>
      </c>
      <c r="L138" s="83">
        <v>778</v>
      </c>
      <c r="M138" s="83">
        <v>305</v>
      </c>
      <c r="N138" s="83">
        <v>278</v>
      </c>
      <c r="O138" s="96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</row>
    <row r="139" ht="14.25" spans="1:15">
      <c r="A139" s="80"/>
      <c r="B139" s="87" t="s">
        <v>156</v>
      </c>
      <c r="C139" s="85"/>
      <c r="D139" s="83">
        <v>1388</v>
      </c>
      <c r="E139" s="83">
        <v>1388</v>
      </c>
      <c r="F139" s="83"/>
      <c r="G139" s="83"/>
      <c r="H139" s="83">
        <v>1388</v>
      </c>
      <c r="I139" s="83"/>
      <c r="J139" s="83"/>
      <c r="K139" s="83"/>
      <c r="L139" s="83"/>
      <c r="M139" s="83"/>
      <c r="N139" s="83"/>
      <c r="O139" s="96"/>
    </row>
    <row r="140" s="7" customFormat="1" ht="14.25" spans="1:37">
      <c r="A140" s="80"/>
      <c r="B140" s="87" t="s">
        <v>42</v>
      </c>
      <c r="C140" s="85"/>
      <c r="D140" s="83">
        <v>50727</v>
      </c>
      <c r="E140" s="83">
        <v>45561</v>
      </c>
      <c r="F140" s="83">
        <v>5157</v>
      </c>
      <c r="G140" s="83">
        <v>2403</v>
      </c>
      <c r="H140" s="83">
        <v>443</v>
      </c>
      <c r="I140" s="83">
        <v>0</v>
      </c>
      <c r="J140" s="83">
        <v>0</v>
      </c>
      <c r="K140" s="83">
        <v>3805</v>
      </c>
      <c r="L140" s="83">
        <v>778</v>
      </c>
      <c r="M140" s="83">
        <v>305</v>
      </c>
      <c r="N140" s="83">
        <v>278</v>
      </c>
      <c r="O140" s="96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</row>
    <row r="141" ht="14.25" spans="1:15">
      <c r="A141" s="85">
        <v>100</v>
      </c>
      <c r="B141" s="88" t="s">
        <v>157</v>
      </c>
      <c r="C141" s="85"/>
      <c r="D141" s="83">
        <v>12479</v>
      </c>
      <c r="E141" s="83">
        <v>11261</v>
      </c>
      <c r="F141" s="83">
        <v>1018</v>
      </c>
      <c r="G141" s="83">
        <v>827</v>
      </c>
      <c r="H141" s="83">
        <v>0</v>
      </c>
      <c r="I141" s="83">
        <v>0</v>
      </c>
      <c r="J141" s="83"/>
      <c r="K141" s="83">
        <v>441</v>
      </c>
      <c r="L141" s="83">
        <v>380</v>
      </c>
      <c r="M141" s="83">
        <v>305</v>
      </c>
      <c r="N141" s="83">
        <v>92</v>
      </c>
      <c r="O141" s="96"/>
    </row>
    <row r="142" ht="14.25" spans="1:15">
      <c r="A142" s="85">
        <v>101</v>
      </c>
      <c r="B142" s="88" t="s">
        <v>158</v>
      </c>
      <c r="C142" s="85" t="s">
        <v>23</v>
      </c>
      <c r="D142" s="83">
        <v>13350</v>
      </c>
      <c r="E142" s="83">
        <v>12809</v>
      </c>
      <c r="F142" s="83">
        <v>1011</v>
      </c>
      <c r="G142" s="83">
        <v>1470</v>
      </c>
      <c r="H142" s="83">
        <v>319</v>
      </c>
      <c r="I142" s="83">
        <v>0</v>
      </c>
      <c r="J142" s="83"/>
      <c r="K142" s="83">
        <v>541</v>
      </c>
      <c r="L142" s="83"/>
      <c r="M142" s="83"/>
      <c r="N142" s="83">
        <v>0</v>
      </c>
      <c r="O142" s="96"/>
    </row>
    <row r="143" ht="14.25" spans="1:15">
      <c r="A143" s="85">
        <v>102</v>
      </c>
      <c r="B143" s="88" t="s">
        <v>159</v>
      </c>
      <c r="C143" s="85"/>
      <c r="D143" s="83">
        <v>6950</v>
      </c>
      <c r="E143" s="83">
        <v>5915</v>
      </c>
      <c r="F143" s="83">
        <v>945</v>
      </c>
      <c r="G143" s="83">
        <v>0</v>
      </c>
      <c r="H143" s="83">
        <v>0</v>
      </c>
      <c r="I143" s="83">
        <v>0</v>
      </c>
      <c r="J143" s="83">
        <v>0</v>
      </c>
      <c r="K143" s="83">
        <v>941</v>
      </c>
      <c r="L143" s="83"/>
      <c r="M143" s="83"/>
      <c r="N143" s="83">
        <v>94</v>
      </c>
      <c r="O143" s="96"/>
    </row>
    <row r="144" ht="14.25" spans="1:15">
      <c r="A144" s="85">
        <v>103</v>
      </c>
      <c r="B144" s="88" t="s">
        <v>160</v>
      </c>
      <c r="C144" s="85"/>
      <c r="D144" s="83">
        <v>9544</v>
      </c>
      <c r="E144" s="83">
        <v>8405</v>
      </c>
      <c r="F144" s="83">
        <v>1166</v>
      </c>
      <c r="G144" s="83">
        <v>0</v>
      </c>
      <c r="H144" s="83">
        <v>67</v>
      </c>
      <c r="I144" s="83">
        <v>0</v>
      </c>
      <c r="J144" s="83"/>
      <c r="K144" s="83">
        <v>741</v>
      </c>
      <c r="L144" s="83">
        <v>398</v>
      </c>
      <c r="M144" s="83"/>
      <c r="N144" s="83"/>
      <c r="O144" s="96"/>
    </row>
    <row r="145" ht="14.25" spans="1:15">
      <c r="A145" s="85">
        <v>104</v>
      </c>
      <c r="B145" s="88" t="s">
        <v>161</v>
      </c>
      <c r="C145" s="85"/>
      <c r="D145" s="83">
        <v>8404</v>
      </c>
      <c r="E145" s="83">
        <v>7171</v>
      </c>
      <c r="F145" s="83">
        <v>1017</v>
      </c>
      <c r="G145" s="83">
        <v>106</v>
      </c>
      <c r="H145" s="83">
        <v>57</v>
      </c>
      <c r="I145" s="83">
        <v>0</v>
      </c>
      <c r="J145" s="83">
        <v>0</v>
      </c>
      <c r="K145" s="83">
        <v>1141</v>
      </c>
      <c r="L145" s="83"/>
      <c r="M145" s="83"/>
      <c r="N145" s="83">
        <v>92</v>
      </c>
      <c r="O145" s="96"/>
    </row>
    <row r="146" s="6" customFormat="1" ht="14.25" spans="1:37">
      <c r="A146" s="80"/>
      <c r="B146" s="86" t="s">
        <v>162</v>
      </c>
      <c r="C146" s="82"/>
      <c r="D146" s="83">
        <v>30306</v>
      </c>
      <c r="E146" s="83">
        <v>24213</v>
      </c>
      <c r="F146" s="83">
        <v>1467</v>
      </c>
      <c r="G146" s="83">
        <v>0</v>
      </c>
      <c r="H146" s="83">
        <v>463</v>
      </c>
      <c r="I146" s="83">
        <v>3000</v>
      </c>
      <c r="J146" s="83">
        <v>4118</v>
      </c>
      <c r="K146" s="83">
        <v>3882</v>
      </c>
      <c r="L146" s="83">
        <v>1566</v>
      </c>
      <c r="M146" s="83">
        <v>457</v>
      </c>
      <c r="N146" s="83">
        <v>188</v>
      </c>
      <c r="O146" s="96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</row>
    <row r="147" ht="14.25" spans="1:15">
      <c r="A147" s="80"/>
      <c r="B147" s="87" t="s">
        <v>163</v>
      </c>
      <c r="C147" s="85"/>
      <c r="D147" s="83">
        <v>362</v>
      </c>
      <c r="E147" s="83">
        <v>362</v>
      </c>
      <c r="F147" s="83"/>
      <c r="G147" s="83"/>
      <c r="H147" s="83">
        <v>362</v>
      </c>
      <c r="I147" s="83"/>
      <c r="J147" s="83"/>
      <c r="K147" s="83"/>
      <c r="L147" s="83"/>
      <c r="M147" s="83"/>
      <c r="N147" s="83"/>
      <c r="O147" s="96"/>
    </row>
    <row r="148" s="7" customFormat="1" ht="14.25" spans="1:37">
      <c r="A148" s="80"/>
      <c r="B148" s="87" t="s">
        <v>42</v>
      </c>
      <c r="C148" s="85"/>
      <c r="D148" s="83">
        <v>29944</v>
      </c>
      <c r="E148" s="83">
        <v>23851</v>
      </c>
      <c r="F148" s="83">
        <v>1467</v>
      </c>
      <c r="G148" s="83">
        <v>0</v>
      </c>
      <c r="H148" s="83">
        <v>101</v>
      </c>
      <c r="I148" s="83">
        <v>3000</v>
      </c>
      <c r="J148" s="83">
        <v>4118</v>
      </c>
      <c r="K148" s="83">
        <v>3882</v>
      </c>
      <c r="L148" s="83">
        <v>1566</v>
      </c>
      <c r="M148" s="83">
        <v>457</v>
      </c>
      <c r="N148" s="83">
        <v>188</v>
      </c>
      <c r="O148" s="96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</row>
    <row r="149" ht="14.25" spans="1:15">
      <c r="A149" s="85">
        <v>105</v>
      </c>
      <c r="B149" s="88" t="s">
        <v>164</v>
      </c>
      <c r="C149" s="85"/>
      <c r="D149" s="83">
        <v>4831</v>
      </c>
      <c r="E149" s="83">
        <v>3972</v>
      </c>
      <c r="F149" s="83">
        <v>799</v>
      </c>
      <c r="G149" s="83">
        <v>0</v>
      </c>
      <c r="H149" s="83">
        <v>0</v>
      </c>
      <c r="I149" s="83">
        <v>0</v>
      </c>
      <c r="J149" s="83">
        <v>0</v>
      </c>
      <c r="K149" s="83">
        <v>241</v>
      </c>
      <c r="L149" s="83">
        <v>390</v>
      </c>
      <c r="M149" s="83">
        <v>228</v>
      </c>
      <c r="N149" s="83"/>
      <c r="O149" s="96"/>
    </row>
    <row r="150" ht="14.25" spans="1:15">
      <c r="A150" s="85">
        <v>106</v>
      </c>
      <c r="B150" s="88" t="s">
        <v>165</v>
      </c>
      <c r="C150" s="85" t="s">
        <v>23</v>
      </c>
      <c r="D150" s="83">
        <v>7312</v>
      </c>
      <c r="E150" s="83">
        <v>6132</v>
      </c>
      <c r="F150" s="83">
        <v>337</v>
      </c>
      <c r="G150" s="83">
        <v>0</v>
      </c>
      <c r="H150" s="83">
        <v>87</v>
      </c>
      <c r="I150" s="83">
        <v>0</v>
      </c>
      <c r="J150" s="83"/>
      <c r="K150" s="83">
        <v>800</v>
      </c>
      <c r="L150" s="83">
        <v>380</v>
      </c>
      <c r="M150" s="83"/>
      <c r="N150" s="83"/>
      <c r="O150" s="96"/>
    </row>
    <row r="151" ht="45" spans="1:15">
      <c r="A151" s="85">
        <v>107</v>
      </c>
      <c r="B151" s="88" t="s">
        <v>166</v>
      </c>
      <c r="C151" s="85" t="s">
        <v>23</v>
      </c>
      <c r="D151" s="83">
        <v>7598</v>
      </c>
      <c r="E151" s="83">
        <v>6032</v>
      </c>
      <c r="F151" s="83">
        <v>9</v>
      </c>
      <c r="G151" s="83">
        <v>0</v>
      </c>
      <c r="H151" s="83">
        <v>0</v>
      </c>
      <c r="I151" s="83">
        <v>3000</v>
      </c>
      <c r="J151" s="83">
        <v>4118</v>
      </c>
      <c r="K151" s="83">
        <v>941</v>
      </c>
      <c r="L151" s="83">
        <v>396</v>
      </c>
      <c r="M151" s="83">
        <v>229</v>
      </c>
      <c r="N151" s="83"/>
      <c r="O151" s="96" t="s">
        <v>167</v>
      </c>
    </row>
    <row r="152" ht="14.25" spans="1:15">
      <c r="A152" s="85">
        <v>108</v>
      </c>
      <c r="B152" s="88" t="s">
        <v>168</v>
      </c>
      <c r="C152" s="85" t="s">
        <v>23</v>
      </c>
      <c r="D152" s="83">
        <v>6568</v>
      </c>
      <c r="E152" s="83">
        <v>5119</v>
      </c>
      <c r="F152" s="83">
        <v>9</v>
      </c>
      <c r="G152" s="83">
        <v>0</v>
      </c>
      <c r="H152" s="83">
        <v>0</v>
      </c>
      <c r="I152" s="83">
        <v>0</v>
      </c>
      <c r="J152" s="83">
        <v>0</v>
      </c>
      <c r="K152" s="83">
        <v>950</v>
      </c>
      <c r="L152" s="83">
        <v>400</v>
      </c>
      <c r="M152" s="83"/>
      <c r="N152" s="83">
        <v>99</v>
      </c>
      <c r="O152" s="96"/>
    </row>
    <row r="153" ht="14.25" spans="1:15">
      <c r="A153" s="85">
        <v>109</v>
      </c>
      <c r="B153" s="88" t="s">
        <v>169</v>
      </c>
      <c r="C153" s="85"/>
      <c r="D153" s="83">
        <v>3635</v>
      </c>
      <c r="E153" s="83">
        <v>2596</v>
      </c>
      <c r="F153" s="83">
        <v>313</v>
      </c>
      <c r="G153" s="83">
        <v>0</v>
      </c>
      <c r="H153" s="83">
        <v>14</v>
      </c>
      <c r="I153" s="83">
        <v>0</v>
      </c>
      <c r="J153" s="83">
        <v>0</v>
      </c>
      <c r="K153" s="83">
        <v>950</v>
      </c>
      <c r="L153" s="83"/>
      <c r="M153" s="83"/>
      <c r="N153" s="83">
        <v>89</v>
      </c>
      <c r="O153" s="96"/>
    </row>
    <row r="154" s="6" customFormat="1" ht="14.25" spans="1:37">
      <c r="A154" s="80"/>
      <c r="B154" s="86" t="s">
        <v>170</v>
      </c>
      <c r="C154" s="82"/>
      <c r="D154" s="83">
        <v>44089</v>
      </c>
      <c r="E154" s="83">
        <v>39102</v>
      </c>
      <c r="F154" s="83">
        <v>2170</v>
      </c>
      <c r="G154" s="83">
        <v>2761</v>
      </c>
      <c r="H154" s="83">
        <v>1426</v>
      </c>
      <c r="I154" s="83">
        <v>3000</v>
      </c>
      <c r="J154" s="83">
        <v>0</v>
      </c>
      <c r="K154" s="83">
        <v>3832</v>
      </c>
      <c r="L154" s="83">
        <v>1155</v>
      </c>
      <c r="M154" s="83">
        <v>0</v>
      </c>
      <c r="N154" s="83">
        <v>0</v>
      </c>
      <c r="O154" s="96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</row>
    <row r="155" ht="14.25" spans="1:15">
      <c r="A155" s="80"/>
      <c r="B155" s="87" t="s">
        <v>171</v>
      </c>
      <c r="C155" s="85"/>
      <c r="D155" s="83">
        <v>1015</v>
      </c>
      <c r="E155" s="83">
        <v>1015</v>
      </c>
      <c r="F155" s="83"/>
      <c r="G155" s="83"/>
      <c r="H155" s="83">
        <v>1015</v>
      </c>
      <c r="I155" s="83"/>
      <c r="J155" s="83"/>
      <c r="K155" s="83"/>
      <c r="L155" s="83"/>
      <c r="M155" s="83"/>
      <c r="N155" s="83"/>
      <c r="O155" s="96"/>
    </row>
    <row r="156" s="7" customFormat="1" ht="14.25" spans="1:37">
      <c r="A156" s="80"/>
      <c r="B156" s="87" t="s">
        <v>42</v>
      </c>
      <c r="C156" s="85"/>
      <c r="D156" s="83">
        <v>43074</v>
      </c>
      <c r="E156" s="83">
        <v>38087</v>
      </c>
      <c r="F156" s="83">
        <v>2170</v>
      </c>
      <c r="G156" s="83">
        <v>2761</v>
      </c>
      <c r="H156" s="83">
        <v>411</v>
      </c>
      <c r="I156" s="83">
        <v>3000</v>
      </c>
      <c r="J156" s="83">
        <v>0</v>
      </c>
      <c r="K156" s="83">
        <v>3832</v>
      </c>
      <c r="L156" s="83">
        <v>1155</v>
      </c>
      <c r="M156" s="83">
        <v>0</v>
      </c>
      <c r="N156" s="83">
        <v>0</v>
      </c>
      <c r="O156" s="96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</row>
    <row r="157" ht="14.25" spans="1:15">
      <c r="A157" s="85">
        <v>110</v>
      </c>
      <c r="B157" s="88" t="s">
        <v>172</v>
      </c>
      <c r="C157" s="85"/>
      <c r="D157" s="83">
        <v>2291</v>
      </c>
      <c r="E157" s="83">
        <v>1641</v>
      </c>
      <c r="F157" s="83">
        <v>644</v>
      </c>
      <c r="G157" s="83">
        <v>0</v>
      </c>
      <c r="H157" s="83">
        <v>0</v>
      </c>
      <c r="I157" s="83">
        <v>0</v>
      </c>
      <c r="J157" s="83"/>
      <c r="K157" s="83">
        <v>650</v>
      </c>
      <c r="L157" s="83"/>
      <c r="M157" s="83"/>
      <c r="N157" s="83"/>
      <c r="O157" s="96"/>
    </row>
    <row r="158" ht="14.25" spans="1:15">
      <c r="A158" s="85">
        <v>111</v>
      </c>
      <c r="B158" s="88" t="s">
        <v>173</v>
      </c>
      <c r="C158" s="85" t="s">
        <v>23</v>
      </c>
      <c r="D158" s="83">
        <v>10259</v>
      </c>
      <c r="E158" s="83">
        <v>9148</v>
      </c>
      <c r="F158" s="83">
        <v>389</v>
      </c>
      <c r="G158" s="83">
        <v>166</v>
      </c>
      <c r="H158" s="83">
        <v>7</v>
      </c>
      <c r="I158" s="83">
        <v>0</v>
      </c>
      <c r="J158" s="83"/>
      <c r="K158" s="83">
        <v>741</v>
      </c>
      <c r="L158" s="83">
        <v>370</v>
      </c>
      <c r="M158" s="83"/>
      <c r="N158" s="83"/>
      <c r="O158" s="96"/>
    </row>
    <row r="159" ht="14.25" spans="1:15">
      <c r="A159" s="85">
        <v>112</v>
      </c>
      <c r="B159" s="88" t="s">
        <v>174</v>
      </c>
      <c r="C159" s="85"/>
      <c r="D159" s="83">
        <v>3962</v>
      </c>
      <c r="E159" s="83">
        <v>3212</v>
      </c>
      <c r="F159" s="83">
        <v>368</v>
      </c>
      <c r="G159" s="83">
        <v>0</v>
      </c>
      <c r="H159" s="83">
        <v>0</v>
      </c>
      <c r="I159" s="83">
        <v>0</v>
      </c>
      <c r="J159" s="83"/>
      <c r="K159" s="83">
        <v>750</v>
      </c>
      <c r="L159" s="83"/>
      <c r="M159" s="83"/>
      <c r="N159" s="83"/>
      <c r="O159" s="96"/>
    </row>
    <row r="160" ht="14.25" spans="1:15">
      <c r="A160" s="85">
        <v>113</v>
      </c>
      <c r="B160" s="88" t="s">
        <v>175</v>
      </c>
      <c r="C160" s="85" t="s">
        <v>28</v>
      </c>
      <c r="D160" s="83">
        <v>22522</v>
      </c>
      <c r="E160" s="83">
        <v>21195</v>
      </c>
      <c r="F160" s="83">
        <v>382</v>
      </c>
      <c r="G160" s="83">
        <v>2595</v>
      </c>
      <c r="H160" s="83">
        <v>404</v>
      </c>
      <c r="I160" s="83">
        <v>3000</v>
      </c>
      <c r="J160" s="83"/>
      <c r="K160" s="83">
        <v>941</v>
      </c>
      <c r="L160" s="83">
        <v>386</v>
      </c>
      <c r="M160" s="83"/>
      <c r="N160" s="83"/>
      <c r="O160" s="96"/>
    </row>
    <row r="161" ht="14.25" spans="1:15">
      <c r="A161" s="85">
        <v>114</v>
      </c>
      <c r="B161" s="88" t="s">
        <v>176</v>
      </c>
      <c r="C161" s="85"/>
      <c r="D161" s="83">
        <v>4040</v>
      </c>
      <c r="E161" s="83">
        <v>2891</v>
      </c>
      <c r="F161" s="83">
        <v>387</v>
      </c>
      <c r="G161" s="83">
        <v>0</v>
      </c>
      <c r="H161" s="83">
        <v>0</v>
      </c>
      <c r="I161" s="83">
        <v>0</v>
      </c>
      <c r="J161" s="83"/>
      <c r="K161" s="83">
        <v>750</v>
      </c>
      <c r="L161" s="83">
        <v>399</v>
      </c>
      <c r="M161" s="83"/>
      <c r="N161" s="83"/>
      <c r="O161" s="96"/>
    </row>
    <row r="162" s="6" customFormat="1" ht="14.25" spans="1:37">
      <c r="A162" s="80"/>
      <c r="B162" s="86" t="s">
        <v>177</v>
      </c>
      <c r="C162" s="82"/>
      <c r="D162" s="83">
        <v>162373</v>
      </c>
      <c r="E162" s="83">
        <v>154010</v>
      </c>
      <c r="F162" s="83">
        <v>5506</v>
      </c>
      <c r="G162" s="83">
        <v>16728</v>
      </c>
      <c r="H162" s="83">
        <v>15090</v>
      </c>
      <c r="I162" s="83">
        <v>0</v>
      </c>
      <c r="J162" s="83">
        <v>15649</v>
      </c>
      <c r="K162" s="83">
        <v>5604</v>
      </c>
      <c r="L162" s="83">
        <v>2662</v>
      </c>
      <c r="M162" s="83">
        <v>0</v>
      </c>
      <c r="N162" s="83">
        <v>97</v>
      </c>
      <c r="O162" s="96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</row>
    <row r="163" ht="14.25" spans="1:15">
      <c r="A163" s="80"/>
      <c r="B163" s="87" t="s">
        <v>178</v>
      </c>
      <c r="C163" s="85"/>
      <c r="D163" s="83">
        <v>11452</v>
      </c>
      <c r="E163" s="83">
        <v>11452</v>
      </c>
      <c r="F163" s="83"/>
      <c r="G163" s="83"/>
      <c r="H163" s="83">
        <v>11452</v>
      </c>
      <c r="I163" s="83"/>
      <c r="J163" s="83"/>
      <c r="K163" s="83"/>
      <c r="L163" s="83"/>
      <c r="M163" s="83"/>
      <c r="N163" s="83"/>
      <c r="O163" s="96"/>
    </row>
    <row r="164" s="7" customFormat="1" ht="14.25" spans="1:37">
      <c r="A164" s="80"/>
      <c r="B164" s="87" t="s">
        <v>42</v>
      </c>
      <c r="C164" s="85"/>
      <c r="D164" s="83">
        <v>150921</v>
      </c>
      <c r="E164" s="83">
        <v>142558</v>
      </c>
      <c r="F164" s="83">
        <v>5506</v>
      </c>
      <c r="G164" s="83">
        <v>16728</v>
      </c>
      <c r="H164" s="83">
        <v>3638</v>
      </c>
      <c r="I164" s="83">
        <v>0</v>
      </c>
      <c r="J164" s="83">
        <v>15649</v>
      </c>
      <c r="K164" s="83">
        <v>5604</v>
      </c>
      <c r="L164" s="83">
        <v>2662</v>
      </c>
      <c r="M164" s="83">
        <v>0</v>
      </c>
      <c r="N164" s="83">
        <v>97</v>
      </c>
      <c r="O164" s="96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</row>
    <row r="165" ht="14.25" spans="1:15">
      <c r="A165" s="85">
        <v>115</v>
      </c>
      <c r="B165" s="88" t="s">
        <v>179</v>
      </c>
      <c r="C165" s="85" t="s">
        <v>28</v>
      </c>
      <c r="D165" s="83">
        <v>46992</v>
      </c>
      <c r="E165" s="83">
        <v>45135</v>
      </c>
      <c r="F165" s="83">
        <v>1825</v>
      </c>
      <c r="G165" s="83">
        <v>7456</v>
      </c>
      <c r="H165" s="83">
        <v>1659</v>
      </c>
      <c r="I165" s="83">
        <v>0</v>
      </c>
      <c r="J165" s="83"/>
      <c r="K165" s="83">
        <v>1000</v>
      </c>
      <c r="L165" s="83">
        <v>760</v>
      </c>
      <c r="M165" s="83"/>
      <c r="N165" s="83">
        <v>97</v>
      </c>
      <c r="O165" s="96"/>
    </row>
    <row r="166" ht="45" spans="1:15">
      <c r="A166" s="85">
        <v>116</v>
      </c>
      <c r="B166" s="88" t="s">
        <v>180</v>
      </c>
      <c r="C166" s="85" t="s">
        <v>28</v>
      </c>
      <c r="D166" s="83">
        <v>40908</v>
      </c>
      <c r="E166" s="83">
        <v>38772</v>
      </c>
      <c r="F166" s="83">
        <v>1220</v>
      </c>
      <c r="G166" s="83">
        <v>3536</v>
      </c>
      <c r="H166" s="83">
        <v>833</v>
      </c>
      <c r="I166" s="83">
        <v>0</v>
      </c>
      <c r="J166" s="83">
        <v>4529</v>
      </c>
      <c r="K166" s="83">
        <v>1351</v>
      </c>
      <c r="L166" s="83">
        <v>785</v>
      </c>
      <c r="M166" s="83"/>
      <c r="N166" s="83"/>
      <c r="O166" s="96" t="s">
        <v>181</v>
      </c>
    </row>
    <row r="167" ht="14.25" spans="1:15">
      <c r="A167" s="85">
        <v>117</v>
      </c>
      <c r="B167" s="88" t="s">
        <v>182</v>
      </c>
      <c r="C167" s="85" t="s">
        <v>28</v>
      </c>
      <c r="D167" s="83">
        <v>23908</v>
      </c>
      <c r="E167" s="83">
        <v>22267</v>
      </c>
      <c r="F167" s="83">
        <v>1242</v>
      </c>
      <c r="G167" s="83">
        <v>298</v>
      </c>
      <c r="H167" s="83">
        <v>101</v>
      </c>
      <c r="I167" s="83">
        <v>0</v>
      </c>
      <c r="J167" s="83">
        <v>0</v>
      </c>
      <c r="K167" s="83">
        <v>1241</v>
      </c>
      <c r="L167" s="83">
        <v>400</v>
      </c>
      <c r="M167" s="83"/>
      <c r="N167" s="83"/>
      <c r="O167" s="96"/>
    </row>
    <row r="168" ht="45" spans="1:15">
      <c r="A168" s="85">
        <v>118</v>
      </c>
      <c r="B168" s="88" t="s">
        <v>183</v>
      </c>
      <c r="C168" s="85" t="s">
        <v>28</v>
      </c>
      <c r="D168" s="83">
        <v>39113</v>
      </c>
      <c r="E168" s="83">
        <v>36384</v>
      </c>
      <c r="F168" s="83">
        <v>1219</v>
      </c>
      <c r="G168" s="83">
        <v>5438</v>
      </c>
      <c r="H168" s="83">
        <v>1045</v>
      </c>
      <c r="I168" s="83">
        <v>0</v>
      </c>
      <c r="J168" s="83">
        <v>11120</v>
      </c>
      <c r="K168" s="83">
        <v>2012</v>
      </c>
      <c r="L168" s="83">
        <v>717</v>
      </c>
      <c r="M168" s="83"/>
      <c r="N168" s="83"/>
      <c r="O168" s="96" t="s">
        <v>184</v>
      </c>
    </row>
    <row r="169" s="6" customFormat="1" ht="14.25" spans="1:37">
      <c r="A169" s="80"/>
      <c r="B169" s="86" t="s">
        <v>185</v>
      </c>
      <c r="C169" s="82"/>
      <c r="D169" s="83">
        <v>87610</v>
      </c>
      <c r="E169" s="83">
        <v>81890</v>
      </c>
      <c r="F169" s="83">
        <v>2141</v>
      </c>
      <c r="G169" s="83">
        <v>301</v>
      </c>
      <c r="H169" s="83">
        <v>773</v>
      </c>
      <c r="I169" s="83">
        <v>3000</v>
      </c>
      <c r="J169" s="83">
        <v>0</v>
      </c>
      <c r="K169" s="83">
        <v>3891</v>
      </c>
      <c r="L169" s="83">
        <v>1520</v>
      </c>
      <c r="M169" s="83">
        <v>0</v>
      </c>
      <c r="N169" s="83">
        <v>309</v>
      </c>
      <c r="O169" s="96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</row>
    <row r="170" ht="14.25" spans="1:15">
      <c r="A170" s="80"/>
      <c r="B170" s="87" t="s">
        <v>186</v>
      </c>
      <c r="C170" s="85"/>
      <c r="D170" s="83">
        <v>584</v>
      </c>
      <c r="E170" s="83">
        <v>584</v>
      </c>
      <c r="F170" s="83"/>
      <c r="G170" s="83"/>
      <c r="H170" s="83">
        <v>584</v>
      </c>
      <c r="I170" s="83"/>
      <c r="J170" s="83"/>
      <c r="K170" s="83"/>
      <c r="L170" s="83"/>
      <c r="M170" s="83"/>
      <c r="N170" s="83"/>
      <c r="O170" s="96"/>
    </row>
    <row r="171" s="7" customFormat="1" ht="14.25" spans="1:37">
      <c r="A171" s="80"/>
      <c r="B171" s="87" t="s">
        <v>42</v>
      </c>
      <c r="C171" s="85"/>
      <c r="D171" s="83">
        <v>87026</v>
      </c>
      <c r="E171" s="83">
        <v>81306</v>
      </c>
      <c r="F171" s="83">
        <v>2141</v>
      </c>
      <c r="G171" s="83">
        <v>301</v>
      </c>
      <c r="H171" s="83">
        <v>189</v>
      </c>
      <c r="I171" s="83">
        <v>3000</v>
      </c>
      <c r="J171" s="83">
        <v>0</v>
      </c>
      <c r="K171" s="83">
        <v>3891</v>
      </c>
      <c r="L171" s="83">
        <v>1520</v>
      </c>
      <c r="M171" s="83">
        <v>0</v>
      </c>
      <c r="N171" s="83">
        <v>309</v>
      </c>
      <c r="O171" s="96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</row>
    <row r="172" ht="14.25" spans="1:15">
      <c r="A172" s="85">
        <v>119</v>
      </c>
      <c r="B172" s="88" t="s">
        <v>187</v>
      </c>
      <c r="C172" s="85" t="s">
        <v>28</v>
      </c>
      <c r="D172" s="83">
        <v>22202</v>
      </c>
      <c r="E172" s="83">
        <v>20287</v>
      </c>
      <c r="F172" s="83">
        <v>760</v>
      </c>
      <c r="G172" s="83">
        <v>0</v>
      </c>
      <c r="H172" s="83">
        <v>0</v>
      </c>
      <c r="I172" s="83">
        <v>0</v>
      </c>
      <c r="J172" s="83"/>
      <c r="K172" s="83">
        <v>1400</v>
      </c>
      <c r="L172" s="83">
        <v>400</v>
      </c>
      <c r="M172" s="83"/>
      <c r="N172" s="83">
        <v>115</v>
      </c>
      <c r="O172" s="96"/>
    </row>
    <row r="173" ht="14.25" spans="1:15">
      <c r="A173" s="85">
        <v>120</v>
      </c>
      <c r="B173" s="88" t="s">
        <v>188</v>
      </c>
      <c r="C173" s="85" t="s">
        <v>28</v>
      </c>
      <c r="D173" s="83">
        <v>44479</v>
      </c>
      <c r="E173" s="83">
        <v>42439</v>
      </c>
      <c r="F173" s="83">
        <v>393</v>
      </c>
      <c r="G173" s="83">
        <v>301</v>
      </c>
      <c r="H173" s="83">
        <v>128</v>
      </c>
      <c r="I173" s="83">
        <v>3000</v>
      </c>
      <c r="J173" s="83"/>
      <c r="K173" s="83">
        <v>1341</v>
      </c>
      <c r="L173" s="83">
        <v>600</v>
      </c>
      <c r="M173" s="83"/>
      <c r="N173" s="83">
        <v>99</v>
      </c>
      <c r="O173" s="96"/>
    </row>
    <row r="174" ht="14.25" spans="1:15">
      <c r="A174" s="85">
        <v>121</v>
      </c>
      <c r="B174" s="88" t="s">
        <v>189</v>
      </c>
      <c r="C174" s="85" t="s">
        <v>28</v>
      </c>
      <c r="D174" s="83">
        <v>20345</v>
      </c>
      <c r="E174" s="83">
        <v>18580</v>
      </c>
      <c r="F174" s="83">
        <v>988</v>
      </c>
      <c r="G174" s="83">
        <v>0</v>
      </c>
      <c r="H174" s="83">
        <v>61</v>
      </c>
      <c r="I174" s="83">
        <v>0</v>
      </c>
      <c r="J174" s="83"/>
      <c r="K174" s="83">
        <v>1150</v>
      </c>
      <c r="L174" s="83">
        <v>520</v>
      </c>
      <c r="M174" s="83"/>
      <c r="N174" s="83">
        <v>95</v>
      </c>
      <c r="O174" s="96"/>
    </row>
    <row r="175" s="6" customFormat="1" ht="14.25" spans="1:37">
      <c r="A175" s="80"/>
      <c r="B175" s="86" t="s">
        <v>190</v>
      </c>
      <c r="C175" s="82"/>
      <c r="D175" s="83">
        <v>53666</v>
      </c>
      <c r="E175" s="83">
        <v>46090</v>
      </c>
      <c r="F175" s="83">
        <v>6541</v>
      </c>
      <c r="G175" s="83">
        <v>0</v>
      </c>
      <c r="H175" s="83">
        <v>9</v>
      </c>
      <c r="I175" s="83">
        <v>3000</v>
      </c>
      <c r="J175" s="83">
        <v>3077</v>
      </c>
      <c r="K175" s="83">
        <v>4650</v>
      </c>
      <c r="L175" s="83">
        <v>1878</v>
      </c>
      <c r="M175" s="83">
        <v>621</v>
      </c>
      <c r="N175" s="83">
        <v>427</v>
      </c>
      <c r="O175" s="96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</row>
    <row r="176" ht="14.25" spans="1:15">
      <c r="A176" s="80"/>
      <c r="B176" s="87" t="s">
        <v>191</v>
      </c>
      <c r="C176" s="85"/>
      <c r="D176" s="83">
        <v>7</v>
      </c>
      <c r="E176" s="83">
        <v>7</v>
      </c>
      <c r="F176" s="83"/>
      <c r="G176" s="83"/>
      <c r="H176" s="83">
        <v>7</v>
      </c>
      <c r="I176" s="83"/>
      <c r="J176" s="83"/>
      <c r="K176" s="83"/>
      <c r="L176" s="83"/>
      <c r="M176" s="83"/>
      <c r="N176" s="83"/>
      <c r="O176" s="96"/>
    </row>
    <row r="177" s="7" customFormat="1" ht="14.25" spans="1:37">
      <c r="A177" s="80"/>
      <c r="B177" s="87" t="s">
        <v>42</v>
      </c>
      <c r="C177" s="85"/>
      <c r="D177" s="83">
        <v>53659</v>
      </c>
      <c r="E177" s="83">
        <v>46083</v>
      </c>
      <c r="F177" s="83">
        <v>6541</v>
      </c>
      <c r="G177" s="83">
        <v>0</v>
      </c>
      <c r="H177" s="83">
        <v>2</v>
      </c>
      <c r="I177" s="83">
        <v>3000</v>
      </c>
      <c r="J177" s="83">
        <v>3077</v>
      </c>
      <c r="K177" s="83">
        <v>4650</v>
      </c>
      <c r="L177" s="83">
        <v>1878</v>
      </c>
      <c r="M177" s="83">
        <v>621</v>
      </c>
      <c r="N177" s="83">
        <v>427</v>
      </c>
      <c r="O177" s="96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</row>
    <row r="178" ht="14.25" spans="1:15">
      <c r="A178" s="85">
        <v>122</v>
      </c>
      <c r="B178" s="88" t="s">
        <v>192</v>
      </c>
      <c r="C178" s="85" t="s">
        <v>23</v>
      </c>
      <c r="D178" s="83">
        <v>9563</v>
      </c>
      <c r="E178" s="83">
        <v>8598</v>
      </c>
      <c r="F178" s="83">
        <v>352</v>
      </c>
      <c r="G178" s="83">
        <v>0</v>
      </c>
      <c r="H178" s="83">
        <v>0</v>
      </c>
      <c r="I178" s="83">
        <v>0</v>
      </c>
      <c r="J178" s="83"/>
      <c r="K178" s="83">
        <v>500</v>
      </c>
      <c r="L178" s="83">
        <v>390</v>
      </c>
      <c r="M178" s="83"/>
      <c r="N178" s="83">
        <v>75</v>
      </c>
      <c r="O178" s="96"/>
    </row>
    <row r="179" ht="14.25" spans="1:15">
      <c r="A179" s="85">
        <v>123</v>
      </c>
      <c r="B179" s="88" t="s">
        <v>193</v>
      </c>
      <c r="C179" s="85"/>
      <c r="D179" s="83">
        <v>5962</v>
      </c>
      <c r="E179" s="83">
        <v>5562</v>
      </c>
      <c r="F179" s="83">
        <v>1135</v>
      </c>
      <c r="G179" s="83">
        <v>0</v>
      </c>
      <c r="H179" s="83">
        <v>0</v>
      </c>
      <c r="I179" s="83">
        <v>0</v>
      </c>
      <c r="J179" s="83"/>
      <c r="K179" s="83">
        <v>400</v>
      </c>
      <c r="L179" s="83"/>
      <c r="M179" s="83"/>
      <c r="N179" s="83"/>
      <c r="O179" s="96"/>
    </row>
    <row r="180" ht="14.25" spans="1:15">
      <c r="A180" s="85">
        <v>124</v>
      </c>
      <c r="B180" s="88" t="s">
        <v>194</v>
      </c>
      <c r="C180" s="85"/>
      <c r="D180" s="83">
        <v>6376</v>
      </c>
      <c r="E180" s="83">
        <v>5595</v>
      </c>
      <c r="F180" s="83">
        <v>1136</v>
      </c>
      <c r="G180" s="83">
        <v>0</v>
      </c>
      <c r="H180" s="83">
        <v>0</v>
      </c>
      <c r="I180" s="83">
        <v>0</v>
      </c>
      <c r="J180" s="83"/>
      <c r="K180" s="83">
        <v>400</v>
      </c>
      <c r="L180" s="83">
        <v>300</v>
      </c>
      <c r="M180" s="83"/>
      <c r="N180" s="83">
        <v>81</v>
      </c>
      <c r="O180" s="96"/>
    </row>
    <row r="181" ht="14.25" spans="1:15">
      <c r="A181" s="85">
        <v>125</v>
      </c>
      <c r="B181" s="88" t="s">
        <v>195</v>
      </c>
      <c r="C181" s="85" t="s">
        <v>23</v>
      </c>
      <c r="D181" s="83">
        <v>8244</v>
      </c>
      <c r="E181" s="83">
        <v>7292</v>
      </c>
      <c r="F181" s="83">
        <v>941</v>
      </c>
      <c r="G181" s="83">
        <v>0</v>
      </c>
      <c r="H181" s="83">
        <v>0</v>
      </c>
      <c r="I181" s="83">
        <v>3000</v>
      </c>
      <c r="J181" s="83"/>
      <c r="K181" s="83">
        <v>350</v>
      </c>
      <c r="L181" s="83">
        <v>398</v>
      </c>
      <c r="M181" s="83">
        <v>204</v>
      </c>
      <c r="N181" s="83"/>
      <c r="O181" s="96"/>
    </row>
    <row r="182" ht="45" spans="1:15">
      <c r="A182" s="85">
        <v>126</v>
      </c>
      <c r="B182" s="88" t="s">
        <v>196</v>
      </c>
      <c r="C182" s="85"/>
      <c r="D182" s="83">
        <v>5047</v>
      </c>
      <c r="E182" s="83">
        <v>4102</v>
      </c>
      <c r="F182" s="83">
        <v>362</v>
      </c>
      <c r="G182" s="83">
        <v>0</v>
      </c>
      <c r="H182" s="83">
        <v>0</v>
      </c>
      <c r="I182" s="83">
        <v>0</v>
      </c>
      <c r="J182" s="83">
        <v>3077</v>
      </c>
      <c r="K182" s="83">
        <v>550</v>
      </c>
      <c r="L182" s="83">
        <v>395</v>
      </c>
      <c r="M182" s="83"/>
      <c r="N182" s="83"/>
      <c r="O182" s="96" t="s">
        <v>197</v>
      </c>
    </row>
    <row r="183" ht="14.25" spans="1:15">
      <c r="A183" s="85">
        <v>127</v>
      </c>
      <c r="B183" s="88" t="s">
        <v>198</v>
      </c>
      <c r="C183" s="85"/>
      <c r="D183" s="83">
        <v>5119</v>
      </c>
      <c r="E183" s="83">
        <v>4533</v>
      </c>
      <c r="F183" s="83">
        <v>1127</v>
      </c>
      <c r="G183" s="83">
        <v>0</v>
      </c>
      <c r="H183" s="83">
        <v>0</v>
      </c>
      <c r="I183" s="83">
        <v>0</v>
      </c>
      <c r="J183" s="83"/>
      <c r="K183" s="83">
        <v>500</v>
      </c>
      <c r="L183" s="83"/>
      <c r="M183" s="83"/>
      <c r="N183" s="83">
        <v>86</v>
      </c>
      <c r="O183" s="96"/>
    </row>
    <row r="184" ht="14.25" spans="1:15">
      <c r="A184" s="85">
        <v>128</v>
      </c>
      <c r="B184" s="88" t="s">
        <v>199</v>
      </c>
      <c r="C184" s="85"/>
      <c r="D184" s="83">
        <v>4672</v>
      </c>
      <c r="E184" s="83">
        <v>3762</v>
      </c>
      <c r="F184" s="83">
        <v>343</v>
      </c>
      <c r="G184" s="83">
        <v>0</v>
      </c>
      <c r="H184" s="83">
        <v>0</v>
      </c>
      <c r="I184" s="83">
        <v>0</v>
      </c>
      <c r="J184" s="83">
        <v>0</v>
      </c>
      <c r="K184" s="83">
        <v>600</v>
      </c>
      <c r="L184" s="83"/>
      <c r="M184" s="83">
        <v>221</v>
      </c>
      <c r="N184" s="83">
        <v>89</v>
      </c>
      <c r="O184" s="96"/>
    </row>
    <row r="185" ht="14.25" spans="1:15">
      <c r="A185" s="85">
        <v>129</v>
      </c>
      <c r="B185" s="88" t="s">
        <v>200</v>
      </c>
      <c r="C185" s="85" t="s">
        <v>23</v>
      </c>
      <c r="D185" s="83">
        <v>8676</v>
      </c>
      <c r="E185" s="83">
        <v>6639</v>
      </c>
      <c r="F185" s="83">
        <v>1145</v>
      </c>
      <c r="G185" s="83">
        <v>0</v>
      </c>
      <c r="H185" s="83">
        <v>2</v>
      </c>
      <c r="I185" s="83">
        <v>0</v>
      </c>
      <c r="J185" s="83">
        <v>0</v>
      </c>
      <c r="K185" s="83">
        <v>1350</v>
      </c>
      <c r="L185" s="83">
        <v>395</v>
      </c>
      <c r="M185" s="83">
        <v>196</v>
      </c>
      <c r="N185" s="83">
        <v>96</v>
      </c>
      <c r="O185" s="96"/>
    </row>
    <row r="187" spans="2:2">
      <c r="B187" s="9"/>
    </row>
  </sheetData>
  <autoFilter ref="A6:AK185">
    <extLst/>
  </autoFilter>
  <mergeCells count="13">
    <mergeCell ref="A2:N2"/>
    <mergeCell ref="E4:J4"/>
    <mergeCell ref="F5:J5"/>
    <mergeCell ref="A4:A6"/>
    <mergeCell ref="B4:B6"/>
    <mergeCell ref="C4:C6"/>
    <mergeCell ref="D4:D6"/>
    <mergeCell ref="E5:E6"/>
    <mergeCell ref="K4:K6"/>
    <mergeCell ref="L4:L6"/>
    <mergeCell ref="M4:M6"/>
    <mergeCell ref="N4:N6"/>
    <mergeCell ref="O4:O6"/>
  </mergeCells>
  <printOptions horizontalCentered="1"/>
  <pageMargins left="0.751388888888889" right="0.751388888888889" top="0.802777777777778" bottom="0.60625" header="0.5" footer="0.302777777777778"/>
  <pageSetup paperSize="9" fitToHeight="0" orientation="landscape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Z193"/>
  <sheetViews>
    <sheetView workbookViewId="0">
      <pane xSplit="3" ySplit="5" topLeftCell="D6" activePane="bottomRight" state="frozen"/>
      <selection/>
      <selection pane="topRight"/>
      <selection pane="bottomLeft"/>
      <selection pane="bottomRight" activeCell="H35" sqref="H35"/>
    </sheetView>
  </sheetViews>
  <sheetFormatPr defaultColWidth="9" defaultRowHeight="13.5"/>
  <cols>
    <col min="1" max="1" width="4.875" style="9" customWidth="1"/>
    <col min="2" max="2" width="10.8833333333333" style="10" customWidth="1"/>
    <col min="3" max="3" width="8.125" style="9" customWidth="1"/>
    <col min="4" max="4" width="5.29166666666667" style="9" customWidth="1"/>
    <col min="5" max="5" width="7" style="9" customWidth="1"/>
    <col min="6" max="6" width="7.5" style="9" hidden="1" customWidth="1"/>
    <col min="7" max="7" width="7.5" style="9" customWidth="1"/>
    <col min="8" max="13" width="8.38333333333333" style="11" customWidth="1"/>
    <col min="14" max="14" width="6.375" style="11" customWidth="1"/>
    <col min="15" max="15" width="7.49166666666667" style="5" customWidth="1"/>
    <col min="16" max="16" width="7.34166666666667" style="5" customWidth="1"/>
    <col min="17" max="17" width="6.875" style="5" customWidth="1"/>
    <col min="18" max="18" width="7" style="5" customWidth="1"/>
    <col min="19" max="19" width="8" style="5" customWidth="1"/>
    <col min="20" max="20" width="11.4666666666667" style="5" customWidth="1"/>
    <col min="21" max="22" width="12.625" style="5" customWidth="1"/>
    <col min="23" max="30" width="9" style="5" customWidth="1"/>
    <col min="31" max="52" width="9" style="5"/>
  </cols>
  <sheetData>
    <row r="1" spans="1:52">
      <c r="A1" s="9" t="s">
        <v>31</v>
      </c>
      <c r="F1" s="12"/>
      <c r="G1" s="12"/>
      <c r="H1"/>
      <c r="I1"/>
      <c r="J1"/>
      <c r="K1"/>
      <c r="L1"/>
      <c r="M1"/>
      <c r="N1"/>
      <c r="O1"/>
      <c r="P1"/>
      <c r="Q1"/>
      <c r="R1"/>
      <c r="S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</row>
    <row r="2" ht="30" customHeight="1" spans="1:19">
      <c r="A2" s="13" t="s">
        <v>201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ht="17" customHeight="1" spans="1:19">
      <c r="A3" s="14"/>
      <c r="B3" s="15"/>
      <c r="C3" s="14"/>
      <c r="D3" s="14"/>
      <c r="E3" s="14"/>
      <c r="F3" s="14"/>
      <c r="G3" s="14"/>
      <c r="S3" s="55" t="s">
        <v>2</v>
      </c>
    </row>
    <row r="4" customFormat="1" ht="22" customHeight="1" spans="1:25">
      <c r="A4" s="16" t="s">
        <v>3</v>
      </c>
      <c r="B4" s="16" t="s">
        <v>4</v>
      </c>
      <c r="C4" s="16" t="s">
        <v>202</v>
      </c>
      <c r="D4" s="16" t="s">
        <v>203</v>
      </c>
      <c r="E4" s="16" t="s">
        <v>5</v>
      </c>
      <c r="F4" s="16" t="s">
        <v>204</v>
      </c>
      <c r="G4" s="17" t="s">
        <v>205</v>
      </c>
      <c r="H4" s="18"/>
      <c r="I4" s="18"/>
      <c r="J4" s="18"/>
      <c r="K4" s="18"/>
      <c r="L4" s="18"/>
      <c r="M4" s="18"/>
      <c r="N4" s="18"/>
      <c r="O4" s="18"/>
      <c r="P4" s="18"/>
      <c r="Q4" s="56"/>
      <c r="R4" s="57" t="s">
        <v>206</v>
      </c>
      <c r="S4" s="57" t="s">
        <v>207</v>
      </c>
      <c r="T4" s="5">
        <f>1587507/1736432</f>
        <v>0.914235052106849</v>
      </c>
      <c r="U4" s="5"/>
      <c r="V4" s="5"/>
      <c r="W4" s="5"/>
      <c r="X4" s="5"/>
      <c r="Y4" s="5"/>
    </row>
    <row r="5" s="1" customFormat="1" ht="81" customHeight="1" spans="1:19">
      <c r="A5" s="19"/>
      <c r="B5" s="19"/>
      <c r="C5" s="19"/>
      <c r="D5" s="19"/>
      <c r="E5" s="19"/>
      <c r="F5" s="19"/>
      <c r="G5" s="20" t="s">
        <v>12</v>
      </c>
      <c r="H5" s="21" t="s">
        <v>7</v>
      </c>
      <c r="I5" s="67" t="s">
        <v>208</v>
      </c>
      <c r="J5" s="67" t="s">
        <v>15</v>
      </c>
      <c r="K5" s="67" t="s">
        <v>35</v>
      </c>
      <c r="L5" s="67" t="s">
        <v>36</v>
      </c>
      <c r="M5" s="21" t="s">
        <v>209</v>
      </c>
      <c r="N5" s="21" t="s">
        <v>8</v>
      </c>
      <c r="O5" s="58" t="s">
        <v>33</v>
      </c>
      <c r="P5" s="21" t="s">
        <v>34</v>
      </c>
      <c r="Q5" s="21" t="s">
        <v>10</v>
      </c>
      <c r="R5" s="59"/>
      <c r="S5" s="59"/>
    </row>
    <row r="6" s="2" customFormat="1" ht="24" customHeight="1" spans="1:52">
      <c r="A6" s="22">
        <v>1</v>
      </c>
      <c r="B6" s="22">
        <v>2</v>
      </c>
      <c r="C6" s="22">
        <v>3</v>
      </c>
      <c r="D6" s="22">
        <v>4</v>
      </c>
      <c r="E6" s="22">
        <v>5</v>
      </c>
      <c r="F6" s="22">
        <v>6</v>
      </c>
      <c r="G6" s="22">
        <v>7</v>
      </c>
      <c r="H6" s="22">
        <v>8</v>
      </c>
      <c r="I6" s="22"/>
      <c r="J6" s="22"/>
      <c r="K6" s="22"/>
      <c r="L6" s="22"/>
      <c r="M6" s="22">
        <v>9</v>
      </c>
      <c r="N6" s="22">
        <v>10</v>
      </c>
      <c r="O6" s="22">
        <v>11</v>
      </c>
      <c r="P6" s="22">
        <v>12</v>
      </c>
      <c r="Q6" s="22">
        <v>13</v>
      </c>
      <c r="R6" s="22">
        <v>14</v>
      </c>
      <c r="S6" s="22">
        <v>15</v>
      </c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</row>
    <row r="7" s="3" customFormat="1" ht="17" customHeight="1" spans="1:52">
      <c r="A7" s="23"/>
      <c r="B7" s="24" t="s">
        <v>37</v>
      </c>
      <c r="C7" s="25">
        <v>0</v>
      </c>
      <c r="D7" s="26"/>
      <c r="E7" s="26"/>
      <c r="F7" s="27">
        <f>SUM(SUMIF($C:$C,"1",F:F))</f>
        <v>1736432</v>
      </c>
      <c r="G7" s="27">
        <f>SUM(SUMIF($C:$C,"1",G:G))</f>
        <v>1587507</v>
      </c>
      <c r="H7" s="27">
        <f>SUM(SUMIF($C:$C,"1",H:H))</f>
        <v>1348663</v>
      </c>
      <c r="I7" s="27">
        <f>SUM(SUMIF($C:$C,"1",I:I))</f>
        <v>107893</v>
      </c>
      <c r="J7" s="27">
        <f>SUM(SUMIF($C:$C,"1",J:J))</f>
        <v>100000</v>
      </c>
      <c r="K7" s="27">
        <f>SUM(SUMIF($C:$C,"1",K:K))</f>
        <v>30000</v>
      </c>
      <c r="L7" s="27">
        <f>SUM(SUMIF($C:$C,"1",L:L))</f>
        <v>42612</v>
      </c>
      <c r="M7" s="27">
        <f>SUM(SUMIF($C:$C,"1",M:M))</f>
        <v>126738</v>
      </c>
      <c r="N7" s="27">
        <f>SUM(SUMIF($C:$C,"1",N:N))</f>
        <v>75834</v>
      </c>
      <c r="O7" s="60">
        <f>SUM(SUMIF($C:$C,"1",O:O))</f>
        <v>29605</v>
      </c>
      <c r="P7" s="60">
        <f>SUM(SUMIF($C:$C,"1",P:P))</f>
        <v>3177</v>
      </c>
      <c r="Q7" s="60">
        <f>SUM(SUMIF($C:$C,"1",Q:Q))</f>
        <v>3490</v>
      </c>
      <c r="R7" s="60">
        <f>SUM(SUMIF($C:$C,"1",R:R))</f>
        <v>0</v>
      </c>
      <c r="S7" s="61">
        <f t="shared" ref="S7:S16" si="0">R7/F7</f>
        <v>0</v>
      </c>
      <c r="T7" s="5"/>
      <c r="U7" s="5">
        <f>H7+M7</f>
        <v>1475401</v>
      </c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</row>
    <row r="8" ht="17" customHeight="1" spans="1:19">
      <c r="A8" s="28"/>
      <c r="B8" s="29" t="s">
        <v>38</v>
      </c>
      <c r="C8" s="30">
        <v>1</v>
      </c>
      <c r="D8" s="30"/>
      <c r="E8" s="30"/>
      <c r="F8" s="31">
        <v>35447</v>
      </c>
      <c r="G8" s="32">
        <f>H8+M8+N8+O8+P8+Q8</f>
        <v>32358</v>
      </c>
      <c r="H8" s="33"/>
      <c r="I8" s="33"/>
      <c r="J8" s="33"/>
      <c r="K8" s="33"/>
      <c r="L8" s="33"/>
      <c r="M8" s="33">
        <v>32358</v>
      </c>
      <c r="N8" s="32"/>
      <c r="O8" s="32"/>
      <c r="P8" s="32"/>
      <c r="Q8" s="32"/>
      <c r="R8" s="42">
        <f>ROUND(G8-F8*1587507/1736432,0)</f>
        <v>-49</v>
      </c>
      <c r="S8" s="62">
        <f t="shared" si="0"/>
        <v>-0.00138234547352385</v>
      </c>
    </row>
    <row r="9" s="4" customFormat="1" ht="17" customHeight="1" spans="1:52">
      <c r="A9" s="28"/>
      <c r="B9" s="29" t="s">
        <v>210</v>
      </c>
      <c r="C9" s="34">
        <v>0</v>
      </c>
      <c r="D9" s="34"/>
      <c r="E9" s="34"/>
      <c r="F9" s="31">
        <f>SUM(SUMIF($C:$C,"2",F:F))</f>
        <v>64805</v>
      </c>
      <c r="G9" s="32">
        <f>SUM(SUMIF($C:$C,"2",G:G))</f>
        <v>60677</v>
      </c>
      <c r="H9" s="35">
        <f>SUM(SUMIF($C:$C,"2",H:H))</f>
        <v>468</v>
      </c>
      <c r="I9" s="35">
        <f>SUM(SUMIF($C:$C,"2",I:I))</f>
        <v>0</v>
      </c>
      <c r="J9" s="35">
        <f>SUM(SUMIF($C:$C,"2",J:J))</f>
        <v>0</v>
      </c>
      <c r="K9" s="35">
        <f>SUM(SUMIF($C:$C,"2",K:K))</f>
        <v>0</v>
      </c>
      <c r="L9" s="35">
        <f>SUM(SUMIF($C:$C,"2",L:L))</f>
        <v>0</v>
      </c>
      <c r="M9" s="35">
        <f>SUM(SUMIF($C:$C,"2",M:M))</f>
        <v>59828</v>
      </c>
      <c r="N9" s="35">
        <f>SUM(SUMIF($C:$C,"2",N:N))</f>
        <v>0</v>
      </c>
      <c r="O9" s="35">
        <f>SUM(SUMIF($C:$C,"2",O:O))</f>
        <v>0</v>
      </c>
      <c r="P9" s="35">
        <f>SUM(SUMIF($C:$C,"2",P:P))</f>
        <v>0</v>
      </c>
      <c r="Q9" s="32">
        <f>SUM(SUMIF($C:$C,"2",Q:Q))</f>
        <v>381</v>
      </c>
      <c r="R9" s="63">
        <f>SUM(SUMIF($C:$C,"2",R:R))</f>
        <v>1430</v>
      </c>
      <c r="S9" s="62">
        <f t="shared" si="0"/>
        <v>0.0220661985957874</v>
      </c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</row>
    <row r="10" s="5" customFormat="1" ht="17" customHeight="1" spans="1:20">
      <c r="A10" s="28"/>
      <c r="B10" s="29" t="s">
        <v>211</v>
      </c>
      <c r="C10" s="30"/>
      <c r="D10" s="30"/>
      <c r="E10" s="30"/>
      <c r="F10" s="31">
        <f>SUM(SUMIF($C:$C,"贫困",F:F))+SUM(SUMIF($C:$C,"深度贫困",F:F))</f>
        <v>1519987</v>
      </c>
      <c r="G10" s="32">
        <f>SUM(SUMIF($C:$C,"贫困",G:G))+SUM(SUMIF($C:$C,"深度贫困",G:G))</f>
        <v>1375746</v>
      </c>
      <c r="H10" s="35">
        <f>SUM(SUMIF($C:$C,"贫困",H:H))+SUM(SUMIF($C:$C,"深度贫困",H:H))</f>
        <v>1252641</v>
      </c>
      <c r="I10" s="35">
        <f>SUM(SUMIF($C:$C,"贫困",I:I))+SUM(SUMIF($C:$C,"深度贫困",I:I))</f>
        <v>85634</v>
      </c>
      <c r="J10" s="35">
        <f>SUM(SUMIF($C:$C,"贫困",J:J))+SUM(SUMIF($C:$C,"深度贫困",J:J))</f>
        <v>99124</v>
      </c>
      <c r="K10" s="35">
        <f>SUM(SUMIF($C:$C,"贫困",K:K))+SUM(SUMIF($C:$C,"深度贫困",K:K))</f>
        <v>30000</v>
      </c>
      <c r="L10" s="35">
        <f>SUM(SUMIF($C:$C,"贫困",L:L))+SUM(SUMIF($C:$C,"深度贫困",L:L))</f>
        <v>42612</v>
      </c>
      <c r="M10" s="35">
        <f>SUM(SUMIF($C:$C,"贫困",M:M))+SUM(SUMIF($C:$C,"深度贫困",M:M))</f>
        <v>34206</v>
      </c>
      <c r="N10" s="32">
        <f>SUM(SUMIF($C:$C,"贫困",N:N))+SUM(SUMIF($C:$C,"深度贫困",N:N))</f>
        <v>55637</v>
      </c>
      <c r="O10" s="32">
        <f>SUM(SUMIF($C:$C,"贫困",O:O))+SUM(SUMIF($C:$C,"深度贫困",O:O))</f>
        <v>28230</v>
      </c>
      <c r="P10" s="32">
        <f>SUM(SUMIF($C:$C,"贫困",P:P))+SUM(SUMIF($C:$C,"深度贫困",P:P))</f>
        <v>2652</v>
      </c>
      <c r="Q10" s="32">
        <f>SUM(SUMIF($C:$C,"贫困",Q:Q))+SUM(SUMIF($C:$C,"深度贫困",Q:Q))</f>
        <v>2380</v>
      </c>
      <c r="R10" s="63">
        <f>SUM(SUMIF($C:$C,"贫困",R:R))+SUM(SUMIF($C:$C,"深度贫困",R:R))</f>
        <v>-13881</v>
      </c>
      <c r="S10" s="62">
        <f t="shared" si="0"/>
        <v>-0.00913231494743047</v>
      </c>
      <c r="T10" s="5">
        <f>ROUND(G10/88,0)</f>
        <v>15633</v>
      </c>
    </row>
    <row r="11" ht="17" customHeight="1" spans="1:20">
      <c r="A11" s="28"/>
      <c r="B11" s="29" t="s">
        <v>212</v>
      </c>
      <c r="C11" s="30"/>
      <c r="D11" s="30"/>
      <c r="E11" s="30"/>
      <c r="F11" s="31">
        <f>SUM(SUMIF($C:$C,"非贫困县",F:F))</f>
        <v>116193</v>
      </c>
      <c r="G11" s="32">
        <f>SUM(SUMIF($C:$C,"非贫困县",G:G))</f>
        <v>118726</v>
      </c>
      <c r="H11" s="35">
        <f>SUM(SUMIF($C:$C,"非贫困县",H:H))</f>
        <v>95554</v>
      </c>
      <c r="I11" s="35">
        <f>SUM(SUMIF($C:$C,"非贫困县",I:I))</f>
        <v>22259</v>
      </c>
      <c r="J11" s="35">
        <f>SUM(SUMIF($C:$C,"非贫困县",J:J))</f>
        <v>876</v>
      </c>
      <c r="K11" s="35">
        <f>SUM(SUMIF($C:$C,"非贫困县",K:K))</f>
        <v>0</v>
      </c>
      <c r="L11" s="35">
        <f>SUM(SUMIF($C:$C,"非贫困县",L:L))</f>
        <v>0</v>
      </c>
      <c r="M11" s="35">
        <f>SUM(SUMIF($C:$C,"非贫困县",M:M))</f>
        <v>346</v>
      </c>
      <c r="N11" s="32">
        <f>SUM(SUMIF($C:$C,"非贫困县",N:N))</f>
        <v>20197</v>
      </c>
      <c r="O11" s="32">
        <f>SUM(SUMIF($C:$C,"非贫困县",O:O))</f>
        <v>1375</v>
      </c>
      <c r="P11" s="32">
        <f>SUM(SUMIF($C:$C,"非贫困县",P:P))</f>
        <v>525</v>
      </c>
      <c r="Q11" s="32">
        <f>SUM(SUMIF($C:$C,"非贫困县",Q:Q))</f>
        <v>729</v>
      </c>
      <c r="R11" s="63">
        <f>SUM(SUMIF($C:$C,"非贫困县",R:R))</f>
        <v>12500</v>
      </c>
      <c r="S11" s="62">
        <f t="shared" si="0"/>
        <v>0.107579630442453</v>
      </c>
      <c r="T11" s="5">
        <f>ROUND(G11/41,0)</f>
        <v>2896</v>
      </c>
    </row>
    <row r="12" s="5" customFormat="1" ht="17" customHeight="1" spans="1:22">
      <c r="A12" s="28"/>
      <c r="B12" s="29" t="s">
        <v>213</v>
      </c>
      <c r="C12" s="30"/>
      <c r="D12" s="30"/>
      <c r="E12" s="30"/>
      <c r="F12" s="31">
        <f>SUM(SUMIF($E:$E,"国家",F:F))+SUM(SUMIF($E:$E,"省级",F:F))</f>
        <v>1329034</v>
      </c>
      <c r="G12" s="32">
        <f>SUM(SUMIF($E:$E,"国家",G:G))+SUM(SUMIF($E:$E,"省级",G:G))</f>
        <v>1185752</v>
      </c>
      <c r="H12" s="35">
        <f>SUM(SUMIF($E:$E,"国家",H:H))+SUM(SUMIF($E:$E,"省级",H:H))</f>
        <v>1088933</v>
      </c>
      <c r="I12" s="35">
        <f>SUM(SUMIF($E:$E,"国家",I:I))+SUM(SUMIF($E:$E,"省级",I:I))</f>
        <v>53700</v>
      </c>
      <c r="J12" s="35">
        <f>SUM(SUMIF($E:$E,"国家",J:J))+SUM(SUMIF($E:$E,"省级",J:J))</f>
        <v>97008</v>
      </c>
      <c r="K12" s="35">
        <f>SUM(SUMIF($E:$E,"国家",K:K))+SUM(SUMIF($E:$E,"省级",K:K))</f>
        <v>30000</v>
      </c>
      <c r="L12" s="35">
        <f>SUM(SUMIF($E:$E,"国家",L:L))+SUM(SUMIF($E:$E,"省级",L:L))</f>
        <v>39535</v>
      </c>
      <c r="M12" s="35">
        <f>SUM(SUMIF($E:$E,"国家",M:M))+SUM(SUMIF($E:$E,"省级",M:M))</f>
        <v>34047</v>
      </c>
      <c r="N12" s="32">
        <f>SUM(SUMIF($E:$E,"国家",N:N))+SUM(SUMIF($E:$E,"省级",N:N))</f>
        <v>37604</v>
      </c>
      <c r="O12" s="32">
        <f>SUM(SUMIF($E:$E,"国家",O:O))+SUM(SUMIF($E:$E,"省级",O:O))</f>
        <v>22491</v>
      </c>
      <c r="P12" s="32">
        <f>SUM(SUMIF($E:$E,"国家",P:P))+SUM(SUMIF($E:$E,"省级",P:P))</f>
        <v>1519</v>
      </c>
      <c r="Q12" s="32">
        <f>SUM(SUMIF($E:$E,"国家",Q:Q))+SUM(SUMIF($E:$E,"省级",Q:Q))</f>
        <v>1158</v>
      </c>
      <c r="R12" s="63">
        <f>SUM(SUMIF($E:$E,"国家",R:R))+SUM(SUMIF($E:$E,"省级",R:R))</f>
        <v>-29297</v>
      </c>
      <c r="S12" s="62">
        <f t="shared" si="0"/>
        <v>-0.022043830330902</v>
      </c>
      <c r="U12" s="65"/>
      <c r="V12" s="65"/>
    </row>
    <row r="13" s="5" customFormat="1" ht="17" customHeight="1" spans="1:22">
      <c r="A13" s="28"/>
      <c r="B13" s="29" t="s">
        <v>214</v>
      </c>
      <c r="C13" s="30"/>
      <c r="D13" s="30"/>
      <c r="E13" s="30"/>
      <c r="F13" s="31">
        <f>SUM(SUMIF($E:$E,"国家",F:F))</f>
        <v>958898</v>
      </c>
      <c r="G13" s="32">
        <f>SUM(SUMIF($E:$E,"国家",G:G))</f>
        <v>917456</v>
      </c>
      <c r="H13" s="35">
        <f>SUM(SUMIF($E:$E,"国家",H:H))</f>
        <v>850892</v>
      </c>
      <c r="I13" s="35">
        <f>SUM(SUMIF($E:$E,"国家",I:I))</f>
        <v>29168</v>
      </c>
      <c r="J13" s="35">
        <f>SUM(SUMIF($E:$E,"国家",J:J))</f>
        <v>91855</v>
      </c>
      <c r="K13" s="35">
        <f>SUM(SUMIF($E:$E,"国家",K:K))</f>
        <v>18000</v>
      </c>
      <c r="L13" s="35">
        <f>SUM(SUMIF($E:$E,"国家",L:L))</f>
        <v>28649</v>
      </c>
      <c r="M13" s="35">
        <f>SUM(SUMIF($E:$E,"国家",M:M))</f>
        <v>32058</v>
      </c>
      <c r="N13" s="32">
        <f>SUM(SUMIF($E:$E,"国家",N:N))</f>
        <v>21051</v>
      </c>
      <c r="O13" s="32">
        <f>SUM(SUMIF($E:$E,"国家",O:O))</f>
        <v>12161</v>
      </c>
      <c r="P13" s="32">
        <f>SUM(SUMIF($E:$E,"国家",P:P))</f>
        <v>493</v>
      </c>
      <c r="Q13" s="32">
        <f>SUM(SUMIF($E:$E,"国家",Q:Q))</f>
        <v>801</v>
      </c>
      <c r="R13" s="63">
        <f>SUM(SUMIF($E:$E,"国家",R:R))</f>
        <v>40797</v>
      </c>
      <c r="S13" s="62">
        <f t="shared" si="0"/>
        <v>0.0425457139341202</v>
      </c>
      <c r="T13" s="5">
        <f>ROUND(G13/27,0)</f>
        <v>33980</v>
      </c>
      <c r="U13" s="65">
        <f>F13*1587507/1736432</f>
        <v>876658.162995153</v>
      </c>
      <c r="V13" s="65">
        <f>G13-R13</f>
        <v>876659</v>
      </c>
    </row>
    <row r="14" s="5" customFormat="1" ht="17" customHeight="1" spans="1:20">
      <c r="A14" s="28"/>
      <c r="B14" s="29" t="s">
        <v>215</v>
      </c>
      <c r="C14" s="30"/>
      <c r="D14" s="30"/>
      <c r="E14" s="30"/>
      <c r="F14" s="31">
        <f>SUM(SUMIF($E:$E,"省级",F:F))</f>
        <v>370136</v>
      </c>
      <c r="G14" s="32">
        <f>SUM(SUMIF($E:$E,"省级",G:G))</f>
        <v>268296</v>
      </c>
      <c r="H14" s="35">
        <f>SUM(SUMIF($E:$E,"省级",H:H))</f>
        <v>238041</v>
      </c>
      <c r="I14" s="35">
        <f>SUM(SUMIF($E:$E,"省级",I:I))</f>
        <v>24532</v>
      </c>
      <c r="J14" s="35">
        <f>SUM(SUMIF($E:$E,"省级",J:J))</f>
        <v>5153</v>
      </c>
      <c r="K14" s="35">
        <f>SUM(SUMIF($E:$E,"省级",K:K))</f>
        <v>12000</v>
      </c>
      <c r="L14" s="35">
        <f>SUM(SUMIF($E:$E,"省级",L:L))</f>
        <v>10886</v>
      </c>
      <c r="M14" s="35">
        <f>SUM(SUMIF($E:$E,"省级",M:M))</f>
        <v>1989</v>
      </c>
      <c r="N14" s="32">
        <f>SUM(SUMIF($E:$E,"省级",N:N))</f>
        <v>16553</v>
      </c>
      <c r="O14" s="32">
        <f>SUM(SUMIF($E:$E,"省级",O:O))</f>
        <v>10330</v>
      </c>
      <c r="P14" s="32">
        <f>SUM(SUMIF($E:$E,"省级",P:P))</f>
        <v>1026</v>
      </c>
      <c r="Q14" s="32">
        <f>SUM(SUMIF($E:$E,"省级",Q:Q))</f>
        <v>357</v>
      </c>
      <c r="R14" s="63">
        <f>SUM(SUMIF($E:$E,"省级",R:R))</f>
        <v>-70094</v>
      </c>
      <c r="S14" s="62">
        <f t="shared" si="0"/>
        <v>-0.189373635636631</v>
      </c>
      <c r="T14" s="5">
        <f>ROUND(G14/30,0)</f>
        <v>8943</v>
      </c>
    </row>
    <row r="15" s="6" customFormat="1" ht="17" customHeight="1" spans="1:52">
      <c r="A15" s="36"/>
      <c r="B15" s="37" t="s">
        <v>39</v>
      </c>
      <c r="C15" s="38">
        <v>1</v>
      </c>
      <c r="D15" s="38"/>
      <c r="E15" s="38"/>
      <c r="F15" s="39">
        <f t="shared" ref="F15:K15" si="1">F16+F17</f>
        <v>68007</v>
      </c>
      <c r="G15" s="40">
        <f t="shared" si="1"/>
        <v>63229</v>
      </c>
      <c r="H15" s="40">
        <f t="shared" si="1"/>
        <v>55954</v>
      </c>
      <c r="I15" s="40">
        <v>7659</v>
      </c>
      <c r="J15" s="40">
        <v>3213</v>
      </c>
      <c r="K15" s="40">
        <f>K16+K17</f>
        <v>3000</v>
      </c>
      <c r="L15" s="40">
        <f>L16+L17</f>
        <v>0</v>
      </c>
      <c r="M15" s="40">
        <f t="shared" ref="M15:R15" si="2">M16+M17</f>
        <v>1147</v>
      </c>
      <c r="N15" s="40">
        <f t="shared" si="2"/>
        <v>4851</v>
      </c>
      <c r="O15" s="40">
        <f t="shared" si="2"/>
        <v>1013</v>
      </c>
      <c r="P15" s="40">
        <f t="shared" si="2"/>
        <v>0</v>
      </c>
      <c r="Q15" s="40">
        <f t="shared" si="2"/>
        <v>264</v>
      </c>
      <c r="R15" s="39">
        <f t="shared" si="2"/>
        <v>1056</v>
      </c>
      <c r="S15" s="64">
        <f t="shared" si="0"/>
        <v>0.0155278133133354</v>
      </c>
      <c r="T15" s="5"/>
      <c r="U15" s="5">
        <f t="shared" ref="U15:U78" si="3">H15+M15</f>
        <v>57101</v>
      </c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</row>
    <row r="16" ht="17" customHeight="1" spans="1:21">
      <c r="A16" s="28"/>
      <c r="B16" s="41" t="s">
        <v>40</v>
      </c>
      <c r="C16" s="30">
        <v>2</v>
      </c>
      <c r="D16" s="30"/>
      <c r="E16" s="30"/>
      <c r="F16" s="42">
        <v>982</v>
      </c>
      <c r="G16" s="32">
        <f>H16+M16+N16+O16+P16+Q16</f>
        <v>1466</v>
      </c>
      <c r="H16" s="32">
        <f>ROUND(VLOOKUP(B:B,[8]财政调整4!$B:$AZ,51,0),0)</f>
        <v>468</v>
      </c>
      <c r="I16" s="32"/>
      <c r="J16" s="32"/>
      <c r="K16" s="32"/>
      <c r="L16" s="32"/>
      <c r="M16" s="32">
        <f>VLOOKUP(B:B,'[1]对州（市）贴息'!$B:$Z,25,0)</f>
        <v>904</v>
      </c>
      <c r="N16" s="35"/>
      <c r="O16" s="32"/>
      <c r="P16" s="32"/>
      <c r="Q16" s="32">
        <f>VLOOKUP(B:B,[5]测算表11.15!$B:$D,3,FALSE)</f>
        <v>94</v>
      </c>
      <c r="R16" s="42">
        <f>ROUND(G16-F16*1587507/1736432,0)</f>
        <v>568</v>
      </c>
      <c r="S16" s="62">
        <f t="shared" ref="S16:S32" si="4">R16/F16</f>
        <v>0.578411405295316</v>
      </c>
      <c r="T16" s="68" t="s">
        <v>216</v>
      </c>
      <c r="U16" s="5">
        <f t="shared" si="3"/>
        <v>1372</v>
      </c>
    </row>
    <row r="17" s="7" customFormat="1" ht="17" customHeight="1" spans="1:52">
      <c r="A17" s="43"/>
      <c r="B17" s="44" t="s">
        <v>42</v>
      </c>
      <c r="C17" s="45">
        <v>3</v>
      </c>
      <c r="D17" s="45"/>
      <c r="E17" s="45"/>
      <c r="F17" s="46">
        <f t="shared" ref="F17:K17" si="5">SUM(F18:F31)</f>
        <v>67025</v>
      </c>
      <c r="G17" s="47">
        <f t="shared" si="5"/>
        <v>61763</v>
      </c>
      <c r="H17" s="47">
        <f t="shared" si="5"/>
        <v>55486</v>
      </c>
      <c r="I17" s="47">
        <v>7659</v>
      </c>
      <c r="J17" s="47">
        <v>3213</v>
      </c>
      <c r="K17" s="47">
        <f>SUM(K18:K31)</f>
        <v>3000</v>
      </c>
      <c r="L17" s="47">
        <f>SUM(L18:L31)</f>
        <v>0</v>
      </c>
      <c r="M17" s="47">
        <f t="shared" ref="M17:R17" si="6">SUM(M18:M31)</f>
        <v>243</v>
      </c>
      <c r="N17" s="47">
        <f t="shared" si="6"/>
        <v>4851</v>
      </c>
      <c r="O17" s="47">
        <f t="shared" si="6"/>
        <v>1013</v>
      </c>
      <c r="P17" s="47">
        <f t="shared" si="6"/>
        <v>0</v>
      </c>
      <c r="Q17" s="47">
        <f t="shared" si="6"/>
        <v>170</v>
      </c>
      <c r="R17" s="46">
        <f t="shared" si="6"/>
        <v>488</v>
      </c>
      <c r="S17" s="62">
        <f t="shared" si="4"/>
        <v>0.00728086534875047</v>
      </c>
      <c r="T17" s="5"/>
      <c r="U17" s="5">
        <f t="shared" si="3"/>
        <v>55729</v>
      </c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="5" customFormat="1" ht="17" customHeight="1" spans="1:21">
      <c r="A18" s="30">
        <v>1</v>
      </c>
      <c r="B18" s="48" t="s">
        <v>43</v>
      </c>
      <c r="C18" s="30" t="s">
        <v>217</v>
      </c>
      <c r="D18" s="30"/>
      <c r="E18" s="30"/>
      <c r="F18" s="42">
        <v>842</v>
      </c>
      <c r="G18" s="32">
        <f>H18+M18+N18+O18+P18+Q18</f>
        <v>658</v>
      </c>
      <c r="H18" s="32">
        <f>ROUND(VLOOKUP(B:B,[8]财政调整4!$B:$AZ,51,0),0)</f>
        <v>508</v>
      </c>
      <c r="I18" s="32">
        <v>404</v>
      </c>
      <c r="J18" s="32">
        <v>0</v>
      </c>
      <c r="K18" s="32">
        <f>VLOOKUP(B:B,[8]财政调整4!$B:$AD,29,0)*3000</f>
        <v>0</v>
      </c>
      <c r="L18" s="32"/>
      <c r="M18" s="32"/>
      <c r="N18" s="35">
        <f>VLOOKUP(B:B,[7]测算表!$A:$J,10,0)</f>
        <v>150</v>
      </c>
      <c r="O18" s="32"/>
      <c r="P18" s="32"/>
      <c r="Q18" s="32"/>
      <c r="R18" s="42">
        <f>ROUND(G18-F18*1587507/1736432,0)</f>
        <v>-112</v>
      </c>
      <c r="S18" s="62">
        <f t="shared" si="4"/>
        <v>-0.133016627078385</v>
      </c>
      <c r="U18" s="5">
        <f t="shared" si="3"/>
        <v>508</v>
      </c>
    </row>
    <row r="19" ht="17" customHeight="1" spans="1:21">
      <c r="A19" s="30">
        <v>2</v>
      </c>
      <c r="B19" s="48" t="s">
        <v>44</v>
      </c>
      <c r="C19" s="30" t="s">
        <v>217</v>
      </c>
      <c r="D19" s="30"/>
      <c r="E19" s="30"/>
      <c r="F19" s="42">
        <v>200</v>
      </c>
      <c r="G19" s="32">
        <f t="shared" ref="G16:G31" si="7">H19+M19+N19+O19+P19+Q19</f>
        <v>300</v>
      </c>
      <c r="H19" s="32">
        <f>ROUND(VLOOKUP(B:B,[8]财政调整4!$B:$AZ,51,0),0)</f>
        <v>100</v>
      </c>
      <c r="I19" s="32">
        <v>0</v>
      </c>
      <c r="J19" s="32">
        <v>0</v>
      </c>
      <c r="K19" s="32">
        <f>VLOOKUP(B:B,[8]财政调整4!$B:$AD,29,0)*3000</f>
        <v>0</v>
      </c>
      <c r="L19" s="32"/>
      <c r="M19" s="32"/>
      <c r="N19" s="35">
        <f>VLOOKUP(B:B,[7]测算表!$A:$J,10,0)</f>
        <v>200</v>
      </c>
      <c r="O19" s="32"/>
      <c r="P19" s="32"/>
      <c r="Q19" s="32"/>
      <c r="R19" s="42">
        <f>ROUND(G19-F19*1587507/1736432,0)+1</f>
        <v>118</v>
      </c>
      <c r="S19" s="62">
        <f t="shared" si="4"/>
        <v>0.59</v>
      </c>
      <c r="U19" s="5">
        <f t="shared" si="3"/>
        <v>100</v>
      </c>
    </row>
    <row r="20" ht="17" customHeight="1" spans="1:21">
      <c r="A20" s="30">
        <v>3</v>
      </c>
      <c r="B20" s="48" t="s">
        <v>45</v>
      </c>
      <c r="C20" s="30" t="s">
        <v>217</v>
      </c>
      <c r="D20" s="30"/>
      <c r="E20" s="30"/>
      <c r="F20" s="42">
        <v>200</v>
      </c>
      <c r="G20" s="32">
        <f t="shared" si="7"/>
        <v>351</v>
      </c>
      <c r="H20" s="32">
        <f>ROUND(VLOOKUP(B:B,[8]财政调整4!$B:$AZ,51,0),0)</f>
        <v>0</v>
      </c>
      <c r="I20" s="32">
        <v>0</v>
      </c>
      <c r="J20" s="32">
        <v>0</v>
      </c>
      <c r="K20" s="32">
        <f>VLOOKUP(B:B,[8]财政调整4!$B:$AD,29,0)*3000</f>
        <v>0</v>
      </c>
      <c r="L20" s="32"/>
      <c r="M20" s="32"/>
      <c r="N20" s="35">
        <f>VLOOKUP(B:B,[7]测算表!$A:$J,10,0)</f>
        <v>351</v>
      </c>
      <c r="O20" s="32"/>
      <c r="P20" s="32"/>
      <c r="Q20" s="32"/>
      <c r="R20" s="42">
        <f t="shared" ref="R18:R31" si="8">ROUND(G20-F20*1587507/1736432,0)</f>
        <v>168</v>
      </c>
      <c r="S20" s="62">
        <f t="shared" si="4"/>
        <v>0.84</v>
      </c>
      <c r="U20" s="5">
        <f t="shared" si="3"/>
        <v>0</v>
      </c>
    </row>
    <row r="21" ht="17" customHeight="1" spans="1:21">
      <c r="A21" s="30">
        <v>4</v>
      </c>
      <c r="B21" s="48" t="s">
        <v>46</v>
      </c>
      <c r="C21" s="30" t="s">
        <v>217</v>
      </c>
      <c r="D21" s="30"/>
      <c r="E21" s="30"/>
      <c r="F21" s="42">
        <v>100</v>
      </c>
      <c r="G21" s="32">
        <f t="shared" si="7"/>
        <v>0</v>
      </c>
      <c r="H21" s="32">
        <f>ROUND(VLOOKUP(B:B,[8]财政调整4!$B:$AZ,51,0),0)</f>
        <v>0</v>
      </c>
      <c r="I21" s="32">
        <v>0</v>
      </c>
      <c r="J21" s="32">
        <v>0</v>
      </c>
      <c r="K21" s="32">
        <f>VLOOKUP(B:B,[8]财政调整4!$B:$AD,29,0)*3000</f>
        <v>0</v>
      </c>
      <c r="L21" s="32"/>
      <c r="M21" s="32"/>
      <c r="N21" s="35">
        <f>VLOOKUP(B:B,[7]测算表!$A:$J,10,0)</f>
        <v>0</v>
      </c>
      <c r="O21" s="32"/>
      <c r="P21" s="32"/>
      <c r="Q21" s="32"/>
      <c r="R21" s="42">
        <f t="shared" si="8"/>
        <v>-91</v>
      </c>
      <c r="S21" s="62">
        <f t="shared" si="4"/>
        <v>-0.91</v>
      </c>
      <c r="U21" s="5">
        <f t="shared" si="3"/>
        <v>0</v>
      </c>
    </row>
    <row r="22" ht="17" customHeight="1" spans="1:21">
      <c r="A22" s="30">
        <v>5</v>
      </c>
      <c r="B22" s="48" t="s">
        <v>47</v>
      </c>
      <c r="C22" s="30" t="s">
        <v>217</v>
      </c>
      <c r="D22" s="30"/>
      <c r="E22" s="30"/>
      <c r="F22" s="42">
        <v>100</v>
      </c>
      <c r="G22" s="32">
        <f t="shared" si="7"/>
        <v>0</v>
      </c>
      <c r="H22" s="32">
        <f>ROUND(VLOOKUP(B:B,[8]财政调整4!$B:$AZ,51,0),0)</f>
        <v>0</v>
      </c>
      <c r="I22" s="32">
        <v>0</v>
      </c>
      <c r="J22" s="32">
        <v>0</v>
      </c>
      <c r="K22" s="32">
        <f>VLOOKUP(B:B,[8]财政调整4!$B:$AD,29,0)*3000</f>
        <v>0</v>
      </c>
      <c r="L22" s="32"/>
      <c r="M22" s="32"/>
      <c r="N22" s="35">
        <f>VLOOKUP(B:B,[7]测算表!$A:$J,10,0)</f>
        <v>0</v>
      </c>
      <c r="O22" s="32"/>
      <c r="P22" s="32"/>
      <c r="Q22" s="32"/>
      <c r="R22" s="42">
        <f t="shared" si="8"/>
        <v>-91</v>
      </c>
      <c r="S22" s="62">
        <f t="shared" si="4"/>
        <v>-0.91</v>
      </c>
      <c r="U22" s="5">
        <f t="shared" si="3"/>
        <v>0</v>
      </c>
    </row>
    <row r="23" ht="17" customHeight="1" spans="1:21">
      <c r="A23" s="30">
        <v>6</v>
      </c>
      <c r="B23" s="48" t="s">
        <v>48</v>
      </c>
      <c r="C23" s="30" t="s">
        <v>217</v>
      </c>
      <c r="D23" s="30"/>
      <c r="E23" s="30"/>
      <c r="F23" s="42">
        <v>100</v>
      </c>
      <c r="G23" s="32">
        <f t="shared" si="7"/>
        <v>400</v>
      </c>
      <c r="H23" s="32">
        <f>ROUND(VLOOKUP(B:B,[8]财政调整4!$B:$AZ,51,0),0)</f>
        <v>0</v>
      </c>
      <c r="I23" s="32">
        <v>0</v>
      </c>
      <c r="J23" s="32">
        <v>0</v>
      </c>
      <c r="K23" s="32">
        <f>VLOOKUP(B:B,[8]财政调整4!$B:$AD,29,0)*3000</f>
        <v>0</v>
      </c>
      <c r="L23" s="32"/>
      <c r="M23" s="32"/>
      <c r="N23" s="35">
        <f>VLOOKUP(B:B,[7]测算表!$A:$J,10,0)</f>
        <v>400</v>
      </c>
      <c r="O23" s="32"/>
      <c r="P23" s="32"/>
      <c r="Q23" s="32"/>
      <c r="R23" s="42">
        <f t="shared" si="8"/>
        <v>309</v>
      </c>
      <c r="S23" s="62">
        <f t="shared" si="4"/>
        <v>3.09</v>
      </c>
      <c r="U23" s="5">
        <f t="shared" si="3"/>
        <v>0</v>
      </c>
    </row>
    <row r="24" ht="17" customHeight="1" spans="1:21">
      <c r="A24" s="30">
        <v>7</v>
      </c>
      <c r="B24" s="48" t="s">
        <v>49</v>
      </c>
      <c r="C24" s="30" t="s">
        <v>217</v>
      </c>
      <c r="D24" s="30"/>
      <c r="E24" s="30"/>
      <c r="F24" s="42">
        <v>1747</v>
      </c>
      <c r="G24" s="32">
        <f t="shared" si="7"/>
        <v>2219</v>
      </c>
      <c r="H24" s="32">
        <f>ROUND(VLOOKUP(B:B,[8]财政调整4!$B:$AZ,51,0),0)</f>
        <v>1869</v>
      </c>
      <c r="I24" s="32">
        <v>690</v>
      </c>
      <c r="J24" s="32">
        <v>0</v>
      </c>
      <c r="K24" s="32">
        <f>VLOOKUP(B:B,[8]财政调整4!$B:$AD,29,0)*3000</f>
        <v>0</v>
      </c>
      <c r="L24" s="32"/>
      <c r="M24" s="32">
        <f>VLOOKUP(B:B,[1]补助各县!$B:$AU,46,0)</f>
        <v>0</v>
      </c>
      <c r="N24" s="35">
        <f>VLOOKUP(B:B,[7]测算表!$A:$J,10,0)</f>
        <v>350</v>
      </c>
      <c r="O24" s="32"/>
      <c r="P24" s="32"/>
      <c r="Q24" s="32"/>
      <c r="R24" s="42">
        <f t="shared" si="8"/>
        <v>622</v>
      </c>
      <c r="S24" s="62">
        <f t="shared" si="4"/>
        <v>0.356038923869491</v>
      </c>
      <c r="U24" s="5">
        <f t="shared" si="3"/>
        <v>1869</v>
      </c>
    </row>
    <row r="25" s="4" customFormat="1" ht="17" customHeight="1" spans="1:52">
      <c r="A25" s="30">
        <v>8</v>
      </c>
      <c r="B25" s="48" t="s">
        <v>50</v>
      </c>
      <c r="C25" s="34" t="s">
        <v>217</v>
      </c>
      <c r="D25" s="34"/>
      <c r="E25" s="34"/>
      <c r="F25" s="42">
        <v>1646</v>
      </c>
      <c r="G25" s="32">
        <f t="shared" si="7"/>
        <v>1832</v>
      </c>
      <c r="H25" s="32">
        <f>ROUND(VLOOKUP(B:B,[8]财政调整4!$B:$AZ,51,0),0)</f>
        <v>1496</v>
      </c>
      <c r="I25" s="32">
        <v>777</v>
      </c>
      <c r="J25" s="32">
        <v>0</v>
      </c>
      <c r="K25" s="32">
        <f>VLOOKUP(B:B,[8]财政调整4!$B:$AD,29,0)*3000</f>
        <v>0</v>
      </c>
      <c r="L25" s="32"/>
      <c r="M25" s="32"/>
      <c r="N25" s="35">
        <f>VLOOKUP(B:B,[7]测算表!$A:$J,10,0)</f>
        <v>336</v>
      </c>
      <c r="O25" s="32"/>
      <c r="P25" s="32"/>
      <c r="Q25" s="32"/>
      <c r="R25" s="42">
        <f t="shared" si="8"/>
        <v>327</v>
      </c>
      <c r="S25" s="62">
        <f t="shared" si="4"/>
        <v>0.198663426488457</v>
      </c>
      <c r="T25" s="5"/>
      <c r="U25" s="5">
        <f t="shared" si="3"/>
        <v>1496</v>
      </c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</row>
    <row r="26" ht="17" customHeight="1" spans="1:21">
      <c r="A26" s="30">
        <v>9</v>
      </c>
      <c r="B26" s="48" t="s">
        <v>51</v>
      </c>
      <c r="C26" s="30" t="s">
        <v>217</v>
      </c>
      <c r="D26" s="30"/>
      <c r="E26" s="30"/>
      <c r="F26" s="42">
        <v>1510</v>
      </c>
      <c r="G26" s="32">
        <f t="shared" si="7"/>
        <v>2027</v>
      </c>
      <c r="H26" s="32">
        <f>ROUND(VLOOKUP(B:B,[8]财政调整4!$B:$AZ,51,0),0)</f>
        <v>1492</v>
      </c>
      <c r="I26" s="32">
        <v>2</v>
      </c>
      <c r="J26" s="32">
        <v>0</v>
      </c>
      <c r="K26" s="32">
        <f>VLOOKUP(B:B,[8]财政调整4!$B:$AD,29,0)*3000</f>
        <v>0</v>
      </c>
      <c r="L26" s="32"/>
      <c r="M26" s="32">
        <f>VLOOKUP(B:B,[1]补助各县!$B:$AU,46,0)</f>
        <v>0</v>
      </c>
      <c r="N26" s="35">
        <f>VLOOKUP(B:B,[7]测算表!$A:$J,10,0)</f>
        <v>450</v>
      </c>
      <c r="O26" s="32"/>
      <c r="P26" s="32"/>
      <c r="Q26" s="32">
        <f>VLOOKUP(B:B,[5]测算表11.15!$B:$D,3,FALSE)</f>
        <v>85</v>
      </c>
      <c r="R26" s="42">
        <f t="shared" si="8"/>
        <v>647</v>
      </c>
      <c r="S26" s="62">
        <f t="shared" si="4"/>
        <v>0.428476821192053</v>
      </c>
      <c r="U26" s="5">
        <f t="shared" si="3"/>
        <v>1492</v>
      </c>
    </row>
    <row r="27" ht="17" customHeight="1" spans="1:21">
      <c r="A27" s="30">
        <v>10</v>
      </c>
      <c r="B27" s="48" t="s">
        <v>52</v>
      </c>
      <c r="C27" s="30" t="s">
        <v>217</v>
      </c>
      <c r="D27" s="30"/>
      <c r="E27" s="30"/>
      <c r="F27" s="42">
        <v>1800</v>
      </c>
      <c r="G27" s="32">
        <f t="shared" si="7"/>
        <v>2318</v>
      </c>
      <c r="H27" s="32">
        <f>ROUND(VLOOKUP(B:B,[8]财政调整4!$B:$AZ,51,0),0)</f>
        <v>1883</v>
      </c>
      <c r="I27" s="32">
        <v>676</v>
      </c>
      <c r="J27" s="32">
        <v>0</v>
      </c>
      <c r="K27" s="32">
        <f>VLOOKUP(B:B,[8]财政调整4!$B:$AD,29,0)*3000</f>
        <v>0</v>
      </c>
      <c r="L27" s="32"/>
      <c r="M27" s="32"/>
      <c r="N27" s="35">
        <f>VLOOKUP(B:B,[7]测算表!$A:$J,10,0)</f>
        <v>350</v>
      </c>
      <c r="O27" s="32"/>
      <c r="P27" s="32"/>
      <c r="Q27" s="32">
        <f>VLOOKUP(B:B,[5]测算表11.15!$B:$D,3,FALSE)</f>
        <v>85</v>
      </c>
      <c r="R27" s="42">
        <f t="shared" si="8"/>
        <v>672</v>
      </c>
      <c r="S27" s="62">
        <f t="shared" si="4"/>
        <v>0.373333333333333</v>
      </c>
      <c r="U27" s="5">
        <f t="shared" si="3"/>
        <v>1883</v>
      </c>
    </row>
    <row r="28" ht="17" customHeight="1" spans="1:21">
      <c r="A28" s="30">
        <v>11</v>
      </c>
      <c r="B28" s="48" t="s">
        <v>53</v>
      </c>
      <c r="C28" s="30" t="s">
        <v>217</v>
      </c>
      <c r="D28" s="30"/>
      <c r="E28" s="30"/>
      <c r="F28" s="42">
        <v>1656</v>
      </c>
      <c r="G28" s="32">
        <f t="shared" si="7"/>
        <v>2791</v>
      </c>
      <c r="H28" s="32">
        <f>ROUND(VLOOKUP(B:B,[8]财政调整4!$B:$AZ,51,0),0)</f>
        <v>2250</v>
      </c>
      <c r="I28" s="32">
        <v>990</v>
      </c>
      <c r="J28" s="32">
        <v>0</v>
      </c>
      <c r="K28" s="32">
        <f>VLOOKUP(B:B,[8]财政调整4!$B:$AD,29,0)*3000</f>
        <v>0</v>
      </c>
      <c r="L28" s="32"/>
      <c r="M28" s="32">
        <f>VLOOKUP(B:B,[1]补助各县!$B:$AU,46,0)</f>
        <v>0</v>
      </c>
      <c r="N28" s="35">
        <f>VLOOKUP(B:B,[7]测算表!$A:$J,10,0)</f>
        <v>541</v>
      </c>
      <c r="O28" s="32"/>
      <c r="P28" s="32"/>
      <c r="Q28" s="32"/>
      <c r="R28" s="42">
        <f t="shared" si="8"/>
        <v>1277</v>
      </c>
      <c r="S28" s="62">
        <f t="shared" si="4"/>
        <v>0.771135265700483</v>
      </c>
      <c r="U28" s="5">
        <f t="shared" si="3"/>
        <v>2250</v>
      </c>
    </row>
    <row r="29" ht="17" customHeight="1" spans="1:21">
      <c r="A29" s="30">
        <v>12</v>
      </c>
      <c r="B29" s="48" t="s">
        <v>54</v>
      </c>
      <c r="C29" s="30" t="s">
        <v>218</v>
      </c>
      <c r="D29" s="30">
        <v>2018</v>
      </c>
      <c r="E29" s="30" t="s">
        <v>23</v>
      </c>
      <c r="F29" s="42">
        <v>15680</v>
      </c>
      <c r="G29" s="32">
        <f t="shared" si="7"/>
        <v>11595</v>
      </c>
      <c r="H29" s="32">
        <f>ROUND(VLOOKUP(B:B,[8]财政调整4!$B:$AZ,51,0),0)</f>
        <v>10954</v>
      </c>
      <c r="I29" s="32">
        <v>763</v>
      </c>
      <c r="J29" s="32">
        <v>0</v>
      </c>
      <c r="K29" s="32">
        <f>VLOOKUP(B:B,[8]财政调整4!$B:$AD,29,0)*3000</f>
        <v>3000</v>
      </c>
      <c r="L29" s="32"/>
      <c r="M29" s="32">
        <f>VLOOKUP(B:B,[1]补助各县!$B:$AU,46,0)</f>
        <v>0</v>
      </c>
      <c r="N29" s="35">
        <f>VLOOKUP(B:B,[7]测算表!$A:$J,10,0)</f>
        <v>641</v>
      </c>
      <c r="O29" s="32"/>
      <c r="P29" s="32"/>
      <c r="Q29" s="32">
        <f>VLOOKUP(B:B,[5]测算表11.15!$B:$D,3,FALSE)</f>
        <v>0</v>
      </c>
      <c r="R29" s="42">
        <f t="shared" si="8"/>
        <v>-2740</v>
      </c>
      <c r="S29" s="62">
        <f t="shared" si="4"/>
        <v>-0.174744897959184</v>
      </c>
      <c r="U29" s="5">
        <f t="shared" si="3"/>
        <v>10954</v>
      </c>
    </row>
    <row r="30" s="8" customFormat="1" ht="17" customHeight="1" spans="1:21">
      <c r="A30" s="49">
        <v>13</v>
      </c>
      <c r="B30" s="50" t="s">
        <v>55</v>
      </c>
      <c r="C30" s="49" t="s">
        <v>219</v>
      </c>
      <c r="D30" s="49">
        <v>2018</v>
      </c>
      <c r="E30" s="30" t="s">
        <v>28</v>
      </c>
      <c r="F30" s="42">
        <v>24852</v>
      </c>
      <c r="G30" s="32">
        <f t="shared" si="7"/>
        <v>24844</v>
      </c>
      <c r="H30" s="32">
        <f>ROUND(VLOOKUP(B:B,[8]财政调整4!$B:$AZ,51,0),0)+1</f>
        <v>23443</v>
      </c>
      <c r="I30" s="32">
        <v>1806</v>
      </c>
      <c r="J30" s="32">
        <v>3213</v>
      </c>
      <c r="K30" s="32">
        <f>VLOOKUP(B:B,[8]财政调整4!$B:$AD,29,0)*3000</f>
        <v>0</v>
      </c>
      <c r="L30" s="32"/>
      <c r="M30" s="32">
        <f>VLOOKUP(B:B,[1]补助各县!$B:$AU,46,0)</f>
        <v>243</v>
      </c>
      <c r="N30" s="35">
        <f>VLOOKUP(B:B,[7]测算表!$A:$J,10,0)</f>
        <v>541</v>
      </c>
      <c r="O30" s="32">
        <f>VLOOKUP(B:B,[2]Sheet4!$A:$B,2,0)</f>
        <v>617</v>
      </c>
      <c r="P30" s="32"/>
      <c r="Q30" s="32"/>
      <c r="R30" s="42">
        <f t="shared" si="8"/>
        <v>2123</v>
      </c>
      <c r="S30" s="62">
        <f t="shared" si="4"/>
        <v>0.0854257202639627</v>
      </c>
      <c r="U30" s="5">
        <f t="shared" si="3"/>
        <v>23686</v>
      </c>
    </row>
    <row r="31" ht="17" customHeight="1" spans="1:21">
      <c r="A31" s="30">
        <v>14</v>
      </c>
      <c r="B31" s="48" t="s">
        <v>56</v>
      </c>
      <c r="C31" s="30" t="s">
        <v>218</v>
      </c>
      <c r="D31" s="30">
        <v>2017</v>
      </c>
      <c r="E31" s="30" t="s">
        <v>23</v>
      </c>
      <c r="F31" s="42">
        <v>16592</v>
      </c>
      <c r="G31" s="32">
        <f t="shared" si="7"/>
        <v>12428</v>
      </c>
      <c r="H31" s="32">
        <f>ROUND(VLOOKUP(B:B,[8]财政调整4!$B:$AZ,51,0),0)</f>
        <v>11491</v>
      </c>
      <c r="I31" s="32">
        <v>1551</v>
      </c>
      <c r="J31" s="32">
        <v>0</v>
      </c>
      <c r="K31" s="32">
        <f>VLOOKUP(B:B,[8]财政调整4!$B:$AD,29,0)*3000</f>
        <v>0</v>
      </c>
      <c r="L31" s="32"/>
      <c r="M31" s="32">
        <f>VLOOKUP(B:B,[1]补助各县!$B:$AU,46,0)</f>
        <v>0</v>
      </c>
      <c r="N31" s="35">
        <f>VLOOKUP(B:B,[7]测算表!$A:$J,10,0)</f>
        <v>541</v>
      </c>
      <c r="O31" s="32">
        <f>VLOOKUP(B:B,[2]Sheet4!$A:$B,2,0)</f>
        <v>396</v>
      </c>
      <c r="P31" s="32"/>
      <c r="Q31" s="32"/>
      <c r="R31" s="42">
        <f t="shared" si="8"/>
        <v>-2741</v>
      </c>
      <c r="S31" s="62">
        <f t="shared" si="4"/>
        <v>-0.165200096432015</v>
      </c>
      <c r="U31" s="5">
        <f t="shared" si="3"/>
        <v>11491</v>
      </c>
    </row>
    <row r="32" s="6" customFormat="1" ht="17" customHeight="1" spans="1:52">
      <c r="A32" s="36"/>
      <c r="B32" s="37" t="s">
        <v>57</v>
      </c>
      <c r="C32" s="38">
        <v>1</v>
      </c>
      <c r="D32" s="38"/>
      <c r="E32" s="38"/>
      <c r="F32" s="51">
        <f>F33+F34</f>
        <v>383050</v>
      </c>
      <c r="G32" s="52">
        <f>G33+G34</f>
        <v>378106</v>
      </c>
      <c r="H32" s="40">
        <f>H33+H34</f>
        <v>325244</v>
      </c>
      <c r="I32" s="40">
        <v>13823</v>
      </c>
      <c r="J32" s="40">
        <v>49480</v>
      </c>
      <c r="K32" s="52">
        <f>K33+K34</f>
        <v>3000</v>
      </c>
      <c r="L32" s="52">
        <f>L33+L34</f>
        <v>0</v>
      </c>
      <c r="M32" s="52">
        <f t="shared" ref="M32:R32" si="9">M33+M34</f>
        <v>43296</v>
      </c>
      <c r="N32" s="52">
        <f t="shared" si="9"/>
        <v>5137</v>
      </c>
      <c r="O32" s="52">
        <f t="shared" si="9"/>
        <v>4335</v>
      </c>
      <c r="P32" s="52">
        <f t="shared" si="9"/>
        <v>0</v>
      </c>
      <c r="Q32" s="52">
        <f t="shared" si="9"/>
        <v>94</v>
      </c>
      <c r="R32" s="51">
        <f t="shared" si="9"/>
        <v>27908</v>
      </c>
      <c r="S32" s="64">
        <f t="shared" si="4"/>
        <v>0.0728573293303746</v>
      </c>
      <c r="T32" s="5"/>
      <c r="U32" s="5">
        <f t="shared" si="3"/>
        <v>368540</v>
      </c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</row>
    <row r="33" ht="17" customHeight="1" spans="1:21">
      <c r="A33" s="28"/>
      <c r="B33" s="41" t="s">
        <v>58</v>
      </c>
      <c r="C33" s="30">
        <v>2</v>
      </c>
      <c r="D33" s="30"/>
      <c r="E33" s="30"/>
      <c r="F33" s="42">
        <v>27713</v>
      </c>
      <c r="G33" s="32">
        <f t="shared" ref="G33:G45" si="10">H33+M33+N33+O33+P33+Q33</f>
        <v>25310</v>
      </c>
      <c r="H33" s="32">
        <f>ROUND(VLOOKUP(B:B,[8]财政调整4!$B:$AZ,51,0),0)</f>
        <v>0</v>
      </c>
      <c r="I33" s="32"/>
      <c r="J33" s="32"/>
      <c r="K33" s="32"/>
      <c r="L33" s="32"/>
      <c r="M33" s="32">
        <f>VLOOKUP(B:B,'[1]对州（市）贴息'!$B:$Z,25,0)</f>
        <v>25310</v>
      </c>
      <c r="N33" s="35"/>
      <c r="O33" s="32"/>
      <c r="P33" s="32"/>
      <c r="Q33" s="32"/>
      <c r="R33" s="42">
        <f>ROUND(G33-F33*1587507/1736432,0)</f>
        <v>-26</v>
      </c>
      <c r="S33" s="62">
        <f t="shared" ref="S33:S46" si="11">R33/F33</f>
        <v>-0.000938187854075705</v>
      </c>
      <c r="U33" s="5">
        <f t="shared" si="3"/>
        <v>25310</v>
      </c>
    </row>
    <row r="34" s="7" customFormat="1" ht="17" customHeight="1" spans="1:52">
      <c r="A34" s="43"/>
      <c r="B34" s="44" t="s">
        <v>42</v>
      </c>
      <c r="C34" s="45">
        <v>3</v>
      </c>
      <c r="D34" s="45"/>
      <c r="E34" s="45"/>
      <c r="F34" s="53">
        <f>SUM(F35:F45)</f>
        <v>355337</v>
      </c>
      <c r="G34" s="54">
        <f>SUM(G35:G45)</f>
        <v>352796</v>
      </c>
      <c r="H34" s="40">
        <f>SUM(H35:H45)</f>
        <v>325244</v>
      </c>
      <c r="I34" s="40">
        <v>13823</v>
      </c>
      <c r="J34" s="40">
        <v>49480</v>
      </c>
      <c r="K34" s="54">
        <f>SUM(K35:K45)</f>
        <v>3000</v>
      </c>
      <c r="L34" s="54">
        <f>SUM(L35:L45)</f>
        <v>0</v>
      </c>
      <c r="M34" s="54">
        <f t="shared" ref="M34:R34" si="12">SUM(M35:M45)</f>
        <v>17986</v>
      </c>
      <c r="N34" s="54">
        <f t="shared" si="12"/>
        <v>5137</v>
      </c>
      <c r="O34" s="54">
        <f t="shared" si="12"/>
        <v>4335</v>
      </c>
      <c r="P34" s="54">
        <f t="shared" si="12"/>
        <v>0</v>
      </c>
      <c r="Q34" s="54">
        <f t="shared" si="12"/>
        <v>94</v>
      </c>
      <c r="R34" s="53">
        <f t="shared" si="12"/>
        <v>27934</v>
      </c>
      <c r="S34" s="62">
        <f t="shared" si="11"/>
        <v>0.0786126972423361</v>
      </c>
      <c r="T34" s="5"/>
      <c r="U34" s="5">
        <f t="shared" si="3"/>
        <v>343230</v>
      </c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</row>
    <row r="35" ht="17" customHeight="1" spans="1:21">
      <c r="A35" s="30">
        <v>15</v>
      </c>
      <c r="B35" s="48" t="s">
        <v>59</v>
      </c>
      <c r="C35" s="30" t="s">
        <v>219</v>
      </c>
      <c r="D35" s="30">
        <v>2019</v>
      </c>
      <c r="E35" s="30" t="s">
        <v>28</v>
      </c>
      <c r="F35" s="42">
        <v>42435</v>
      </c>
      <c r="G35" s="32">
        <f>H35+M35+N35+O35+P35+Q35</f>
        <v>46979</v>
      </c>
      <c r="H35" s="32">
        <f>ROUND(VLOOKUP(B:B,[8]财政调整4!$B:$AZ,51,0),0)</f>
        <v>44564</v>
      </c>
      <c r="I35" s="32">
        <v>1175</v>
      </c>
      <c r="J35" s="32">
        <v>14633</v>
      </c>
      <c r="K35" s="32">
        <f>VLOOKUP(B:B,[8]财政调整4!$B:$AD,29,0)*3000</f>
        <v>0</v>
      </c>
      <c r="L35" s="32"/>
      <c r="M35" s="32">
        <f>VLOOKUP(B:B,[1]补助各县!$B:$AU,46,0)</f>
        <v>1295</v>
      </c>
      <c r="N35" s="35">
        <f>VLOOKUP(B:B,[7]测算表!$A:$J,10,0)</f>
        <v>341</v>
      </c>
      <c r="O35" s="32">
        <f>VLOOKUP(B:B,[2]Sheet4!$A:$B,2,0)</f>
        <v>779</v>
      </c>
      <c r="P35" s="32"/>
      <c r="Q35" s="32"/>
      <c r="R35" s="42">
        <f t="shared" ref="R35:R45" si="13">ROUND(G35-F35*1587507/1736432,0)</f>
        <v>8183</v>
      </c>
      <c r="S35" s="62">
        <f t="shared" si="11"/>
        <v>0.192836102274066</v>
      </c>
      <c r="U35" s="5">
        <f t="shared" si="3"/>
        <v>45859</v>
      </c>
    </row>
    <row r="36" ht="17" customHeight="1" spans="1:21">
      <c r="A36" s="30">
        <v>16</v>
      </c>
      <c r="B36" s="48" t="s">
        <v>60</v>
      </c>
      <c r="C36" s="30" t="s">
        <v>219</v>
      </c>
      <c r="D36" s="30">
        <v>2019</v>
      </c>
      <c r="E36" s="30" t="s">
        <v>28</v>
      </c>
      <c r="F36" s="42">
        <v>29139</v>
      </c>
      <c r="G36" s="32">
        <f t="shared" si="10"/>
        <v>32582</v>
      </c>
      <c r="H36" s="32">
        <f>ROUND(VLOOKUP(B:B,[8]财政调整4!$B:$AZ,51,0),0)</f>
        <v>31162</v>
      </c>
      <c r="I36" s="32">
        <v>962</v>
      </c>
      <c r="J36" s="32">
        <v>9874</v>
      </c>
      <c r="K36" s="32">
        <f>VLOOKUP(B:B,[8]财政调整4!$B:$AD,29,0)*3000</f>
        <v>0</v>
      </c>
      <c r="L36" s="32"/>
      <c r="M36" s="32">
        <f>VLOOKUP(B:B,[1]补助各县!$B:$AU,46,0)</f>
        <v>670</v>
      </c>
      <c r="N36" s="35">
        <f>VLOOKUP(B:B,[7]测算表!$A:$J,10,0)</f>
        <v>350</v>
      </c>
      <c r="O36" s="32">
        <f>VLOOKUP(B:B,[2]Sheet4!$A:$B,2,0)</f>
        <v>400</v>
      </c>
      <c r="P36" s="32"/>
      <c r="Q36" s="32"/>
      <c r="R36" s="42">
        <f t="shared" si="13"/>
        <v>5942</v>
      </c>
      <c r="S36" s="62">
        <f t="shared" si="11"/>
        <v>0.203919146161502</v>
      </c>
      <c r="U36" s="5">
        <f t="shared" si="3"/>
        <v>31832</v>
      </c>
    </row>
    <row r="37" ht="17" customHeight="1" spans="1:21">
      <c r="A37" s="30">
        <v>17</v>
      </c>
      <c r="B37" s="48" t="s">
        <v>61</v>
      </c>
      <c r="C37" s="30" t="s">
        <v>219</v>
      </c>
      <c r="D37" s="30">
        <v>2019</v>
      </c>
      <c r="E37" s="30" t="s">
        <v>28</v>
      </c>
      <c r="F37" s="42">
        <v>28128</v>
      </c>
      <c r="G37" s="32">
        <f t="shared" si="10"/>
        <v>27431</v>
      </c>
      <c r="H37" s="32">
        <f>ROUND(VLOOKUP(B:B,[8]财政调整4!$B:$AZ,51,0),0)</f>
        <v>25638</v>
      </c>
      <c r="I37" s="32">
        <v>1756</v>
      </c>
      <c r="J37" s="32">
        <v>130</v>
      </c>
      <c r="K37" s="32">
        <f>VLOOKUP(B:B,[8]财政调整4!$B:$AD,29,0)*3000</f>
        <v>0</v>
      </c>
      <c r="L37" s="32"/>
      <c r="M37" s="32">
        <f>VLOOKUP(B:B,[1]补助各县!$B:$AU,46,0)</f>
        <v>752</v>
      </c>
      <c r="N37" s="35">
        <f>VLOOKUP(B:B,[7]测算表!$A:$J,10,0)</f>
        <v>641</v>
      </c>
      <c r="O37" s="32">
        <f>VLOOKUP(B:B,[2]Sheet4!$A:$B,2,0)</f>
        <v>400</v>
      </c>
      <c r="P37" s="32"/>
      <c r="Q37" s="32">
        <f>VLOOKUP(B:B,[5]测算表11.15!$B:$D,3,FALSE)</f>
        <v>0</v>
      </c>
      <c r="R37" s="42">
        <f t="shared" si="13"/>
        <v>1715</v>
      </c>
      <c r="S37" s="62">
        <f t="shared" si="11"/>
        <v>0.0609712741751991</v>
      </c>
      <c r="U37" s="5">
        <f t="shared" si="3"/>
        <v>26390</v>
      </c>
    </row>
    <row r="38" ht="17" customHeight="1" spans="1:21">
      <c r="A38" s="30">
        <v>18</v>
      </c>
      <c r="B38" s="48" t="s">
        <v>62</v>
      </c>
      <c r="C38" s="30" t="s">
        <v>218</v>
      </c>
      <c r="D38" s="30">
        <v>2019</v>
      </c>
      <c r="E38" s="30" t="s">
        <v>28</v>
      </c>
      <c r="F38" s="42">
        <v>24296</v>
      </c>
      <c r="G38" s="32">
        <f t="shared" si="10"/>
        <v>24162</v>
      </c>
      <c r="H38" s="32">
        <f>ROUND(VLOOKUP(B:B,[8]财政调整4!$B:$AZ,51,0),0)</f>
        <v>22391</v>
      </c>
      <c r="I38" s="32">
        <v>1962</v>
      </c>
      <c r="J38" s="32">
        <v>4136</v>
      </c>
      <c r="K38" s="32">
        <f>VLOOKUP(B:B,[8]财政调整4!$B:$AD,29,0)*3000</f>
        <v>3000</v>
      </c>
      <c r="L38" s="32"/>
      <c r="M38" s="32">
        <f>VLOOKUP(B:B,[1]补助各县!$B:$AU,46,0)</f>
        <v>936</v>
      </c>
      <c r="N38" s="35">
        <f>VLOOKUP(B:B,[7]测算表!$A:$J,10,0)</f>
        <v>341</v>
      </c>
      <c r="O38" s="32">
        <f>VLOOKUP(B:B,[2]Sheet4!$A:$B,2,0)</f>
        <v>400</v>
      </c>
      <c r="P38" s="32"/>
      <c r="Q38" s="32">
        <f>VLOOKUP(B:B,[5]测算表11.15!$B:$D,3,FALSE)</f>
        <v>94</v>
      </c>
      <c r="R38" s="42">
        <f t="shared" si="13"/>
        <v>1950</v>
      </c>
      <c r="S38" s="62">
        <f t="shared" si="11"/>
        <v>0.0802601251234771</v>
      </c>
      <c r="U38" s="5">
        <f t="shared" si="3"/>
        <v>23327</v>
      </c>
    </row>
    <row r="39" ht="17" customHeight="1" spans="1:21">
      <c r="A39" s="30">
        <v>19</v>
      </c>
      <c r="B39" s="48" t="s">
        <v>63</v>
      </c>
      <c r="C39" s="30" t="s">
        <v>219</v>
      </c>
      <c r="D39" s="30">
        <v>2019</v>
      </c>
      <c r="E39" s="30" t="s">
        <v>28</v>
      </c>
      <c r="F39" s="42">
        <v>22928</v>
      </c>
      <c r="G39" s="32">
        <f t="shared" si="10"/>
        <v>22512</v>
      </c>
      <c r="H39" s="32">
        <f>ROUND(VLOOKUP(B:B,[8]财政调整4!$B:$AZ,51,0),0)</f>
        <v>20628</v>
      </c>
      <c r="I39" s="32">
        <v>756</v>
      </c>
      <c r="J39" s="32">
        <v>122</v>
      </c>
      <c r="K39" s="32">
        <f>VLOOKUP(B:B,[8]财政调整4!$B:$AD,29,0)*3000</f>
        <v>0</v>
      </c>
      <c r="L39" s="32"/>
      <c r="M39" s="32">
        <f>VLOOKUP(B:B,[1]补助各县!$B:$AU,46,0)</f>
        <v>984</v>
      </c>
      <c r="N39" s="35">
        <f>VLOOKUP(B:B,[7]测算表!$A:$J,10,0)</f>
        <v>500</v>
      </c>
      <c r="O39" s="32">
        <f>VLOOKUP(B:B,[2]Sheet4!$A:$B,2,0)</f>
        <v>400</v>
      </c>
      <c r="P39" s="32"/>
      <c r="Q39" s="32">
        <f>VLOOKUP(B:B,[5]测算表11.15!$B:$D,3,FALSE)</f>
        <v>0</v>
      </c>
      <c r="R39" s="42">
        <f t="shared" si="13"/>
        <v>1550</v>
      </c>
      <c r="S39" s="62">
        <f t="shared" si="11"/>
        <v>0.0676029309141661</v>
      </c>
      <c r="U39" s="5">
        <f t="shared" si="3"/>
        <v>21612</v>
      </c>
    </row>
    <row r="40" ht="17" customHeight="1" spans="1:21">
      <c r="A40" s="30">
        <v>20</v>
      </c>
      <c r="B40" s="48" t="s">
        <v>64</v>
      </c>
      <c r="C40" s="30" t="s">
        <v>219</v>
      </c>
      <c r="D40" s="30">
        <v>2019</v>
      </c>
      <c r="E40" s="30" t="s">
        <v>28</v>
      </c>
      <c r="F40" s="42">
        <v>30556</v>
      </c>
      <c r="G40" s="32">
        <f t="shared" si="10"/>
        <v>32265</v>
      </c>
      <c r="H40" s="32">
        <f>ROUND(VLOOKUP(B:B,[8]财政调整4!$B:$AZ,51,0),0)</f>
        <v>29841</v>
      </c>
      <c r="I40" s="32">
        <v>1794</v>
      </c>
      <c r="J40" s="32">
        <v>3055</v>
      </c>
      <c r="K40" s="32">
        <f>VLOOKUP(B:B,[8]财政调整4!$B:$AD,29,0)*3000</f>
        <v>0</v>
      </c>
      <c r="L40" s="32"/>
      <c r="M40" s="32">
        <f>VLOOKUP(B:B,[1]补助各县!$B:$AU,46,0)</f>
        <v>1474</v>
      </c>
      <c r="N40" s="35">
        <f>VLOOKUP(B:B,[7]测算表!$A:$J,10,0)</f>
        <v>550</v>
      </c>
      <c r="O40" s="32">
        <f>VLOOKUP(B:B,[2]Sheet4!$A:$B,2,0)</f>
        <v>400</v>
      </c>
      <c r="P40" s="32"/>
      <c r="Q40" s="32"/>
      <c r="R40" s="42">
        <f t="shared" si="13"/>
        <v>4330</v>
      </c>
      <c r="S40" s="62">
        <f t="shared" si="11"/>
        <v>0.141707029715931</v>
      </c>
      <c r="U40" s="5">
        <f t="shared" si="3"/>
        <v>31315</v>
      </c>
    </row>
    <row r="41" ht="17" customHeight="1" spans="1:21">
      <c r="A41" s="30">
        <v>21</v>
      </c>
      <c r="B41" s="48" t="s">
        <v>65</v>
      </c>
      <c r="C41" s="30" t="s">
        <v>218</v>
      </c>
      <c r="D41" s="30">
        <v>2018</v>
      </c>
      <c r="E41" s="30" t="s">
        <v>23</v>
      </c>
      <c r="F41" s="42">
        <v>9884</v>
      </c>
      <c r="G41" s="32">
        <f t="shared" si="10"/>
        <v>10851</v>
      </c>
      <c r="H41" s="32">
        <f>ROUND(VLOOKUP(B:B,[8]财政调整4!$B:$AZ,51,0),0)</f>
        <v>9824</v>
      </c>
      <c r="I41" s="32">
        <v>1759</v>
      </c>
      <c r="J41" s="32">
        <v>850</v>
      </c>
      <c r="K41" s="32">
        <f>VLOOKUP(B:B,[8]财政调整4!$B:$AD,29,0)*3000</f>
        <v>0</v>
      </c>
      <c r="L41" s="32"/>
      <c r="M41" s="32">
        <f>VLOOKUP(B:B,[1]补助各县!$B:$AU,46,0)</f>
        <v>286</v>
      </c>
      <c r="N41" s="35">
        <f>VLOOKUP(B:B,[7]测算表!$A:$J,10,0)</f>
        <v>341</v>
      </c>
      <c r="O41" s="32">
        <f>VLOOKUP(B:B,[2]Sheet4!$A:$B,2,0)</f>
        <v>400</v>
      </c>
      <c r="P41" s="32"/>
      <c r="Q41" s="32"/>
      <c r="R41" s="42">
        <f t="shared" si="13"/>
        <v>1815</v>
      </c>
      <c r="S41" s="62">
        <f t="shared" si="11"/>
        <v>0.183630109267503</v>
      </c>
      <c r="U41" s="5">
        <f t="shared" si="3"/>
        <v>10110</v>
      </c>
    </row>
    <row r="42" s="4" customFormat="1" ht="17" customHeight="1" spans="1:25">
      <c r="A42" s="30">
        <v>22</v>
      </c>
      <c r="B42" s="48" t="s">
        <v>66</v>
      </c>
      <c r="C42" s="34" t="s">
        <v>219</v>
      </c>
      <c r="D42" s="34">
        <v>2020</v>
      </c>
      <c r="E42" s="34" t="s">
        <v>28</v>
      </c>
      <c r="F42" s="42">
        <v>108870</v>
      </c>
      <c r="G42" s="32">
        <f t="shared" si="10"/>
        <v>100628</v>
      </c>
      <c r="H42" s="32">
        <f>ROUND(VLOOKUP(B:B,[8]财政调整4!$B:$AZ,51,0),0)</f>
        <v>90172</v>
      </c>
      <c r="I42" s="32">
        <v>1270</v>
      </c>
      <c r="J42" s="32">
        <v>9796</v>
      </c>
      <c r="K42" s="32">
        <f>VLOOKUP(B:B,[8]财政调整4!$B:$AD,29,0)*3000</f>
        <v>0</v>
      </c>
      <c r="L42" s="32"/>
      <c r="M42" s="32">
        <f>VLOOKUP(B:B,[1]补助各县!$B:$AU,46,0)+VLOOKUP(B:B,'[1]对州（市）贴息'!$B:$Z,25,0)</f>
        <v>9615</v>
      </c>
      <c r="N42" s="35">
        <f>VLOOKUP(B:B,[7]测算表!$A:$J,10,0)</f>
        <v>441</v>
      </c>
      <c r="O42" s="32">
        <f>VLOOKUP(B:B,[2]Sheet4!$A:$B,2,0)</f>
        <v>400</v>
      </c>
      <c r="P42" s="32"/>
      <c r="Q42" s="32"/>
      <c r="R42" s="42">
        <f t="shared" si="13"/>
        <v>1095</v>
      </c>
      <c r="S42" s="62">
        <f t="shared" si="11"/>
        <v>0.0100578671810416</v>
      </c>
      <c r="T42" s="5"/>
      <c r="U42" s="5">
        <f t="shared" si="3"/>
        <v>99787</v>
      </c>
      <c r="V42" s="5"/>
      <c r="W42" s="5"/>
      <c r="X42" s="5"/>
      <c r="Y42" s="5"/>
    </row>
    <row r="43" ht="17" customHeight="1" spans="1:21">
      <c r="A43" s="30">
        <v>23</v>
      </c>
      <c r="B43" s="48" t="s">
        <v>67</v>
      </c>
      <c r="C43" s="30" t="s">
        <v>219</v>
      </c>
      <c r="D43" s="30">
        <v>2019</v>
      </c>
      <c r="E43" s="30" t="s">
        <v>28</v>
      </c>
      <c r="F43" s="42">
        <v>43327</v>
      </c>
      <c r="G43" s="32">
        <f t="shared" si="10"/>
        <v>41480</v>
      </c>
      <c r="H43" s="32">
        <f>ROUND(VLOOKUP(B:B,[8]财政调整4!$B:$AZ,51,0),0)</f>
        <v>38687</v>
      </c>
      <c r="I43" s="32">
        <v>997</v>
      </c>
      <c r="J43" s="32">
        <v>5884</v>
      </c>
      <c r="K43" s="32">
        <f>VLOOKUP(B:B,[8]财政调整4!$B:$AD,29,0)*3000</f>
        <v>0</v>
      </c>
      <c r="L43" s="32"/>
      <c r="M43" s="32">
        <f>VLOOKUP(B:B,[1]补助各县!$B:$AU,46,0)</f>
        <v>1752</v>
      </c>
      <c r="N43" s="35">
        <f>VLOOKUP(B:B,[7]测算表!$A:$J,10,0)</f>
        <v>641</v>
      </c>
      <c r="O43" s="32">
        <f>VLOOKUP(B:B,[2]Sheet4!$A:$B,2,0)</f>
        <v>400</v>
      </c>
      <c r="P43" s="32"/>
      <c r="Q43" s="32"/>
      <c r="R43" s="42">
        <f t="shared" si="13"/>
        <v>1869</v>
      </c>
      <c r="S43" s="62">
        <f t="shared" si="11"/>
        <v>0.0431370738800286</v>
      </c>
      <c r="U43" s="5">
        <f t="shared" si="3"/>
        <v>40439</v>
      </c>
    </row>
    <row r="44" ht="17" customHeight="1" spans="1:21">
      <c r="A44" s="30">
        <v>24</v>
      </c>
      <c r="B44" s="48" t="s">
        <v>68</v>
      </c>
      <c r="C44" s="30" t="s">
        <v>218</v>
      </c>
      <c r="D44" s="30">
        <v>2018</v>
      </c>
      <c r="E44" s="30" t="s">
        <v>23</v>
      </c>
      <c r="F44" s="42">
        <v>13618</v>
      </c>
      <c r="G44" s="32">
        <f t="shared" si="10"/>
        <v>11402</v>
      </c>
      <c r="H44" s="32">
        <f>ROUND(VLOOKUP(B:B,[8]财政调整4!$B:$AZ,51,0),0)</f>
        <v>10383</v>
      </c>
      <c r="I44" s="32">
        <v>944</v>
      </c>
      <c r="J44" s="32">
        <v>1000</v>
      </c>
      <c r="K44" s="32">
        <f>VLOOKUP(B:B,[8]财政调整4!$B:$AD,29,0)*3000</f>
        <v>0</v>
      </c>
      <c r="L44" s="32"/>
      <c r="M44" s="32">
        <f>VLOOKUP(B:B,[1]补助各县!$B:$AU,46,0)</f>
        <v>222</v>
      </c>
      <c r="N44" s="35">
        <f>VLOOKUP(B:B,[7]测算表!$A:$J,10,0)</f>
        <v>441</v>
      </c>
      <c r="O44" s="32">
        <f>VLOOKUP(B:B,[2]Sheet4!$A:$B,2,0)</f>
        <v>356</v>
      </c>
      <c r="P44" s="32"/>
      <c r="Q44" s="32">
        <f>VLOOKUP(B:B,[5]测算表11.15!$B:$D,3,FALSE)</f>
        <v>0</v>
      </c>
      <c r="R44" s="42">
        <f t="shared" si="13"/>
        <v>-1048</v>
      </c>
      <c r="S44" s="62">
        <f t="shared" si="11"/>
        <v>-0.0769569687178734</v>
      </c>
      <c r="U44" s="5">
        <f t="shared" si="3"/>
        <v>10605</v>
      </c>
    </row>
    <row r="45" ht="17" customHeight="1" spans="1:21">
      <c r="A45" s="30">
        <v>25</v>
      </c>
      <c r="B45" s="48" t="s">
        <v>69</v>
      </c>
      <c r="C45" s="30" t="s">
        <v>217</v>
      </c>
      <c r="D45" s="30"/>
      <c r="E45" s="30"/>
      <c r="F45" s="42">
        <v>2156</v>
      </c>
      <c r="G45" s="32">
        <f t="shared" si="10"/>
        <v>2504</v>
      </c>
      <c r="H45" s="32">
        <f>ROUND(VLOOKUP(B:B,[8]财政调整4!$B:$AZ,51,0),0)</f>
        <v>1954</v>
      </c>
      <c r="I45" s="32">
        <v>448</v>
      </c>
      <c r="J45" s="32">
        <v>0</v>
      </c>
      <c r="K45" s="32">
        <f>VLOOKUP(B:B,[8]财政调整4!$B:$AD,29,0)*3000</f>
        <v>0</v>
      </c>
      <c r="L45" s="32"/>
      <c r="M45" s="32"/>
      <c r="N45" s="35">
        <f>VLOOKUP(B:B,[7]测算表!$A:$J,10,0)</f>
        <v>550</v>
      </c>
      <c r="O45" s="32"/>
      <c r="P45" s="32"/>
      <c r="Q45" s="32"/>
      <c r="R45" s="42">
        <f t="shared" si="13"/>
        <v>533</v>
      </c>
      <c r="S45" s="62">
        <f t="shared" si="11"/>
        <v>0.24721706864564</v>
      </c>
      <c r="U45" s="5">
        <f t="shared" si="3"/>
        <v>1954</v>
      </c>
    </row>
    <row r="46" s="6" customFormat="1" ht="17" customHeight="1" spans="1:52">
      <c r="A46" s="36"/>
      <c r="B46" s="37" t="s">
        <v>70</v>
      </c>
      <c r="C46" s="38">
        <v>1</v>
      </c>
      <c r="D46" s="38"/>
      <c r="E46" s="38"/>
      <c r="F46" s="51">
        <f t="shared" ref="F46:K46" si="14">F47+F48</f>
        <v>160967</v>
      </c>
      <c r="G46" s="52">
        <f t="shared" si="14"/>
        <v>155730</v>
      </c>
      <c r="H46" s="40">
        <f t="shared" si="14"/>
        <v>129275</v>
      </c>
      <c r="I46" s="40">
        <v>5643</v>
      </c>
      <c r="J46" s="40">
        <v>18792</v>
      </c>
      <c r="K46" s="52">
        <f>K47+K48</f>
        <v>0</v>
      </c>
      <c r="L46" s="52">
        <f>L47+L48</f>
        <v>0</v>
      </c>
      <c r="M46" s="52">
        <f t="shared" ref="M46:R46" si="15">M47+M48</f>
        <v>19280</v>
      </c>
      <c r="N46" s="52">
        <f t="shared" si="15"/>
        <v>4523</v>
      </c>
      <c r="O46" s="52">
        <f t="shared" si="15"/>
        <v>2444</v>
      </c>
      <c r="P46" s="52">
        <f t="shared" si="15"/>
        <v>0</v>
      </c>
      <c r="Q46" s="52">
        <f t="shared" si="15"/>
        <v>208</v>
      </c>
      <c r="R46" s="51">
        <f t="shared" si="15"/>
        <v>8567</v>
      </c>
      <c r="S46" s="64">
        <f t="shared" si="11"/>
        <v>0.0532220889996086</v>
      </c>
      <c r="T46" s="5"/>
      <c r="U46" s="5">
        <f t="shared" si="3"/>
        <v>148555</v>
      </c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</row>
    <row r="47" ht="17" customHeight="1" spans="1:21">
      <c r="A47" s="28"/>
      <c r="B47" s="41" t="s">
        <v>71</v>
      </c>
      <c r="C47" s="30">
        <v>2</v>
      </c>
      <c r="D47" s="30"/>
      <c r="E47" s="30"/>
      <c r="F47" s="42">
        <v>11020</v>
      </c>
      <c r="G47" s="32">
        <f t="shared" ref="G47:G57" si="16">H47+M47+N47+O47+P47+Q47</f>
        <v>10590</v>
      </c>
      <c r="H47" s="32">
        <f>ROUND(VLOOKUP(B:B,[8]财政调整4!$B:$AZ,51,0),0)</f>
        <v>0</v>
      </c>
      <c r="I47" s="32"/>
      <c r="J47" s="32"/>
      <c r="K47" s="32"/>
      <c r="L47" s="32"/>
      <c r="M47" s="32">
        <f>VLOOKUP(B:B,'[1]对州（市）贴息'!$B:$Z,25,0)</f>
        <v>10481</v>
      </c>
      <c r="N47" s="35"/>
      <c r="O47" s="32"/>
      <c r="P47" s="32"/>
      <c r="Q47" s="32">
        <f>VLOOKUP(B:B,[5]测算表11.15!$B:$D,3,FALSE)</f>
        <v>109</v>
      </c>
      <c r="R47" s="42">
        <f>ROUND(G47-F47*1587507/1736432,0)</f>
        <v>515</v>
      </c>
      <c r="S47" s="62">
        <f t="shared" ref="S47:S58" si="17">R47/F47</f>
        <v>0.0467332123411978</v>
      </c>
      <c r="U47" s="5">
        <f t="shared" si="3"/>
        <v>10481</v>
      </c>
    </row>
    <row r="48" s="7" customFormat="1" ht="17" customHeight="1" spans="1:52">
      <c r="A48" s="43"/>
      <c r="B48" s="44" t="s">
        <v>42</v>
      </c>
      <c r="C48" s="45">
        <v>3</v>
      </c>
      <c r="D48" s="45"/>
      <c r="E48" s="45"/>
      <c r="F48" s="53">
        <f t="shared" ref="F48:K48" si="18">SUM(F49:F57)</f>
        <v>149947</v>
      </c>
      <c r="G48" s="54">
        <f t="shared" si="18"/>
        <v>145140</v>
      </c>
      <c r="H48" s="40">
        <f t="shared" si="18"/>
        <v>129275</v>
      </c>
      <c r="I48" s="40">
        <v>5643</v>
      </c>
      <c r="J48" s="40">
        <v>18792</v>
      </c>
      <c r="K48" s="54">
        <f>SUM(K49:K57)</f>
        <v>0</v>
      </c>
      <c r="L48" s="54">
        <f>SUM(L49:L57)</f>
        <v>0</v>
      </c>
      <c r="M48" s="54">
        <f t="shared" ref="M48:R48" si="19">SUM(M49:M57)</f>
        <v>8799</v>
      </c>
      <c r="N48" s="54">
        <f t="shared" si="19"/>
        <v>4523</v>
      </c>
      <c r="O48" s="54">
        <f t="shared" si="19"/>
        <v>2444</v>
      </c>
      <c r="P48" s="54">
        <f t="shared" si="19"/>
        <v>0</v>
      </c>
      <c r="Q48" s="54">
        <f t="shared" si="19"/>
        <v>99</v>
      </c>
      <c r="R48" s="53">
        <f t="shared" si="19"/>
        <v>8052</v>
      </c>
      <c r="S48" s="62">
        <f t="shared" si="17"/>
        <v>0.0536989736373519</v>
      </c>
      <c r="T48" s="5"/>
      <c r="U48" s="5">
        <f t="shared" si="3"/>
        <v>138074</v>
      </c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</row>
    <row r="49" ht="17" customHeight="1" spans="1:21">
      <c r="A49" s="30">
        <v>26</v>
      </c>
      <c r="B49" s="48" t="s">
        <v>19</v>
      </c>
      <c r="C49" s="30" t="s">
        <v>217</v>
      </c>
      <c r="D49" s="30"/>
      <c r="E49" s="30"/>
      <c r="F49" s="42">
        <v>2481</v>
      </c>
      <c r="G49" s="32">
        <f t="shared" si="16"/>
        <v>2399</v>
      </c>
      <c r="H49" s="32">
        <f>ROUND(VLOOKUP(B:B,[8]财政调整4!$B:$AZ,51,0),0)</f>
        <v>1858</v>
      </c>
      <c r="I49" s="32">
        <v>663</v>
      </c>
      <c r="J49" s="32">
        <v>0</v>
      </c>
      <c r="K49" s="32">
        <f>VLOOKUP(B:B,[8]财政调整4!$B:$AD,29,0)*3000</f>
        <v>0</v>
      </c>
      <c r="L49" s="32"/>
      <c r="M49" s="32">
        <f>VLOOKUP(B:B,[1]补助各县!$B:$AU,46,0)</f>
        <v>0</v>
      </c>
      <c r="N49" s="35">
        <f>VLOOKUP(B:B,[7]测算表!$A:$J,10,0)</f>
        <v>541</v>
      </c>
      <c r="O49" s="32"/>
      <c r="P49" s="32"/>
      <c r="Q49" s="32"/>
      <c r="R49" s="42">
        <f t="shared" ref="R49:R57" si="20">ROUND(G49-F49*1587507/1736432,0)</f>
        <v>131</v>
      </c>
      <c r="S49" s="62">
        <f t="shared" si="17"/>
        <v>0.052801289802499</v>
      </c>
      <c r="U49" s="5">
        <f t="shared" si="3"/>
        <v>1858</v>
      </c>
    </row>
    <row r="50" ht="17" customHeight="1" spans="1:21">
      <c r="A50" s="30">
        <v>27</v>
      </c>
      <c r="B50" s="48" t="s">
        <v>20</v>
      </c>
      <c r="C50" s="30" t="s">
        <v>217</v>
      </c>
      <c r="D50" s="30"/>
      <c r="E50" s="30"/>
      <c r="F50" s="42">
        <v>2801</v>
      </c>
      <c r="G50" s="32">
        <f t="shared" si="16"/>
        <v>3306</v>
      </c>
      <c r="H50" s="32">
        <f>ROUND(VLOOKUP(B:B,[8]财政调整4!$B:$AZ,51,0),0)</f>
        <v>2945</v>
      </c>
      <c r="I50" s="32">
        <v>672</v>
      </c>
      <c r="J50" s="32">
        <v>0</v>
      </c>
      <c r="K50" s="32">
        <f>VLOOKUP(B:B,[8]财政调整4!$B:$AD,29,0)*3000</f>
        <v>0</v>
      </c>
      <c r="L50" s="32"/>
      <c r="M50" s="32">
        <f>VLOOKUP(B:B,[1]补助各县!$B:$AU,46,0)</f>
        <v>11</v>
      </c>
      <c r="N50" s="35">
        <f>VLOOKUP(B:B,[7]测算表!$A:$J,10,0)</f>
        <v>350</v>
      </c>
      <c r="O50" s="32"/>
      <c r="P50" s="32"/>
      <c r="Q50" s="32"/>
      <c r="R50" s="42">
        <f t="shared" si="20"/>
        <v>745</v>
      </c>
      <c r="S50" s="62">
        <f t="shared" si="17"/>
        <v>0.26597643698679</v>
      </c>
      <c r="U50" s="5">
        <f t="shared" si="3"/>
        <v>2956</v>
      </c>
    </row>
    <row r="51" ht="17" customHeight="1" spans="1:21">
      <c r="A51" s="30">
        <v>28</v>
      </c>
      <c r="B51" s="48" t="s">
        <v>21</v>
      </c>
      <c r="C51" s="30" t="s">
        <v>217</v>
      </c>
      <c r="D51" s="30"/>
      <c r="E51" s="30"/>
      <c r="F51" s="42">
        <v>2291</v>
      </c>
      <c r="G51" s="32">
        <f t="shared" si="16"/>
        <v>2680</v>
      </c>
      <c r="H51" s="32">
        <f>ROUND(VLOOKUP(B:B,[8]财政调整4!$B:$AZ,51,0),0)</f>
        <v>2339</v>
      </c>
      <c r="I51" s="32">
        <v>508</v>
      </c>
      <c r="J51" s="32">
        <v>0</v>
      </c>
      <c r="K51" s="32">
        <f>VLOOKUP(B:B,[8]财政调整4!$B:$AD,29,0)*3000</f>
        <v>0</v>
      </c>
      <c r="L51" s="32"/>
      <c r="M51" s="32">
        <f>VLOOKUP(B:B,[1]补助各县!$B:$AU,46,0)</f>
        <v>0</v>
      </c>
      <c r="N51" s="35">
        <f>VLOOKUP(B:B,[7]测算表!$A:$J,10,0)</f>
        <v>341</v>
      </c>
      <c r="O51" s="32"/>
      <c r="P51" s="32"/>
      <c r="Q51" s="32"/>
      <c r="R51" s="42">
        <f t="shared" si="20"/>
        <v>585</v>
      </c>
      <c r="S51" s="62">
        <f t="shared" si="17"/>
        <v>0.255347010039284</v>
      </c>
      <c r="U51" s="5">
        <f t="shared" si="3"/>
        <v>2339</v>
      </c>
    </row>
    <row r="52" ht="17" customHeight="1" spans="1:21">
      <c r="A52" s="30">
        <v>29</v>
      </c>
      <c r="B52" s="48" t="s">
        <v>72</v>
      </c>
      <c r="C52" s="30" t="s">
        <v>219</v>
      </c>
      <c r="D52" s="30">
        <v>2019</v>
      </c>
      <c r="E52" s="30" t="s">
        <v>28</v>
      </c>
      <c r="F52" s="42">
        <v>36996</v>
      </c>
      <c r="G52" s="32">
        <f t="shared" si="16"/>
        <v>34651</v>
      </c>
      <c r="H52" s="32">
        <f>ROUND(VLOOKUP(B:B,[8]财政调整4!$B:$AZ,51,0),0)</f>
        <v>27817</v>
      </c>
      <c r="I52" s="32">
        <v>1034</v>
      </c>
      <c r="J52" s="32">
        <v>4009</v>
      </c>
      <c r="K52" s="32">
        <f>VLOOKUP(B:B,[8]财政调整4!$B:$AD,29,0)*3000</f>
        <v>0</v>
      </c>
      <c r="L52" s="32"/>
      <c r="M52" s="32">
        <f>VLOOKUP(B:B,[1]补助各县!$B:$AU,46,0)+VLOOKUP(B:B,'[1]对州（市）贴息'!$B:$Z,25,0)</f>
        <v>5590</v>
      </c>
      <c r="N52" s="35">
        <f>VLOOKUP(B:B,[7]测算表!$A:$J,10,0)</f>
        <v>950</v>
      </c>
      <c r="O52" s="32">
        <f>VLOOKUP(B:B,[2]Sheet4!$A:$B,2,0)</f>
        <v>294</v>
      </c>
      <c r="P52" s="32"/>
      <c r="Q52" s="32"/>
      <c r="R52" s="42">
        <f t="shared" si="20"/>
        <v>828</v>
      </c>
      <c r="S52" s="62">
        <f t="shared" si="17"/>
        <v>0.0223807979240999</v>
      </c>
      <c r="U52" s="5">
        <f t="shared" si="3"/>
        <v>33407</v>
      </c>
    </row>
    <row r="53" ht="17" customHeight="1" spans="1:21">
      <c r="A53" s="30">
        <v>30</v>
      </c>
      <c r="B53" s="48" t="s">
        <v>22</v>
      </c>
      <c r="C53" s="30" t="s">
        <v>218</v>
      </c>
      <c r="D53" s="30">
        <v>2018</v>
      </c>
      <c r="E53" s="30" t="s">
        <v>23</v>
      </c>
      <c r="F53" s="42">
        <v>12454</v>
      </c>
      <c r="G53" s="32">
        <f t="shared" si="16"/>
        <v>11226</v>
      </c>
      <c r="H53" s="32">
        <f>ROUND(VLOOKUP(B:B,[8]财政调整4!$B:$AZ,51,0),0)</f>
        <v>10444</v>
      </c>
      <c r="I53" s="32">
        <v>392</v>
      </c>
      <c r="J53" s="32">
        <v>137</v>
      </c>
      <c r="K53" s="32">
        <f>VLOOKUP(B:B,[8]财政调整4!$B:$AD,29,0)*3000</f>
        <v>0</v>
      </c>
      <c r="L53" s="32"/>
      <c r="M53" s="32">
        <f>VLOOKUP(B:B,[1]补助各县!$B:$AU,46,0)</f>
        <v>37</v>
      </c>
      <c r="N53" s="35">
        <f>VLOOKUP(B:B,[7]测算表!$A:$J,10,0)</f>
        <v>350</v>
      </c>
      <c r="O53" s="32">
        <f>VLOOKUP(B:B,[2]Sheet4!$A:$B,2,0)</f>
        <v>395</v>
      </c>
      <c r="P53" s="32"/>
      <c r="Q53" s="32"/>
      <c r="R53" s="42">
        <f t="shared" si="20"/>
        <v>-160</v>
      </c>
      <c r="S53" s="62">
        <f t="shared" si="17"/>
        <v>-0.0128472779829774</v>
      </c>
      <c r="U53" s="5">
        <f t="shared" si="3"/>
        <v>10481</v>
      </c>
    </row>
    <row r="54" ht="17" customHeight="1" spans="1:21">
      <c r="A54" s="30">
        <v>31</v>
      </c>
      <c r="B54" s="48" t="s">
        <v>24</v>
      </c>
      <c r="C54" s="30" t="s">
        <v>218</v>
      </c>
      <c r="D54" s="30">
        <v>2017</v>
      </c>
      <c r="E54" s="30"/>
      <c r="F54" s="42">
        <v>4068</v>
      </c>
      <c r="G54" s="32">
        <f t="shared" si="16"/>
        <v>5333</v>
      </c>
      <c r="H54" s="32">
        <f>ROUND(VLOOKUP(B:B,[8]财政调整4!$B:$AZ,51,0),0)</f>
        <v>4390</v>
      </c>
      <c r="I54" s="32">
        <v>4</v>
      </c>
      <c r="J54" s="32">
        <v>0</v>
      </c>
      <c r="K54" s="32">
        <f>VLOOKUP(B:B,[8]财政调整4!$B:$AD,29,0)*3000</f>
        <v>0</v>
      </c>
      <c r="L54" s="32"/>
      <c r="M54" s="32">
        <f>VLOOKUP(B:B,[1]补助各县!$B:$AU,46,0)</f>
        <v>13</v>
      </c>
      <c r="N54" s="35">
        <f>VLOOKUP(B:B,[7]测算表!$A:$J,10,0)</f>
        <v>550</v>
      </c>
      <c r="O54" s="32">
        <f>VLOOKUP(B:B,[2]Sheet4!$A:$B,2,0)</f>
        <v>380</v>
      </c>
      <c r="P54" s="32"/>
      <c r="Q54" s="32"/>
      <c r="R54" s="42">
        <f t="shared" si="20"/>
        <v>1614</v>
      </c>
      <c r="S54" s="62">
        <f t="shared" si="17"/>
        <v>0.396755162241888</v>
      </c>
      <c r="U54" s="5">
        <f t="shared" si="3"/>
        <v>4403</v>
      </c>
    </row>
    <row r="55" ht="17" customHeight="1" spans="1:21">
      <c r="A55" s="30">
        <v>32</v>
      </c>
      <c r="B55" s="48" t="s">
        <v>25</v>
      </c>
      <c r="C55" s="30" t="s">
        <v>218</v>
      </c>
      <c r="D55" s="30">
        <v>2018</v>
      </c>
      <c r="E55" s="30"/>
      <c r="F55" s="42">
        <v>7595</v>
      </c>
      <c r="G55" s="32">
        <f t="shared" si="16"/>
        <v>7510</v>
      </c>
      <c r="H55" s="32">
        <f>ROUND(VLOOKUP(B:B,[8]财政调整4!$B:$AZ,51,0),0)</f>
        <v>6767</v>
      </c>
      <c r="I55" s="32">
        <v>951</v>
      </c>
      <c r="J55" s="32">
        <v>122</v>
      </c>
      <c r="K55" s="32">
        <f>VLOOKUP(B:B,[8]财政调整4!$B:$AD,29,0)*3000</f>
        <v>0</v>
      </c>
      <c r="L55" s="32"/>
      <c r="M55" s="32">
        <f>VLOOKUP(B:B,[1]补助各县!$B:$AU,46,0)</f>
        <v>4</v>
      </c>
      <c r="N55" s="35">
        <f>VLOOKUP(B:B,[7]测算表!$A:$J,10,0)</f>
        <v>250</v>
      </c>
      <c r="O55" s="32">
        <f>VLOOKUP(B:B,[2]Sheet4!$A:$B,2,0)</f>
        <v>390</v>
      </c>
      <c r="P55" s="32"/>
      <c r="Q55" s="32">
        <f>VLOOKUP(B:B,[5]测算表11.15!$B:$D,3,FALSE)</f>
        <v>99</v>
      </c>
      <c r="R55" s="42">
        <f t="shared" si="20"/>
        <v>566</v>
      </c>
      <c r="S55" s="62">
        <f t="shared" si="17"/>
        <v>0.0745227123107307</v>
      </c>
      <c r="U55" s="5">
        <f t="shared" si="3"/>
        <v>6771</v>
      </c>
    </row>
    <row r="56" ht="17" customHeight="1" spans="1:21">
      <c r="A56" s="30">
        <v>33</v>
      </c>
      <c r="B56" s="48" t="s">
        <v>26</v>
      </c>
      <c r="C56" s="30" t="s">
        <v>217</v>
      </c>
      <c r="D56" s="30"/>
      <c r="E56" s="30"/>
      <c r="F56" s="42">
        <v>4091</v>
      </c>
      <c r="G56" s="32">
        <f t="shared" si="16"/>
        <v>5874</v>
      </c>
      <c r="H56" s="32">
        <f>ROUND(VLOOKUP(B:B,[8]财政调整4!$B:$AZ,51,0),0)</f>
        <v>5124</v>
      </c>
      <c r="I56" s="32">
        <v>946</v>
      </c>
      <c r="J56" s="32">
        <v>0</v>
      </c>
      <c r="K56" s="32">
        <f>VLOOKUP(B:B,[8]财政调整4!$B:$AD,29,0)*3000</f>
        <v>0</v>
      </c>
      <c r="L56" s="32"/>
      <c r="M56" s="32">
        <f>VLOOKUP(B:B,[1]补助各县!$B:$AU,46,0)</f>
        <v>0</v>
      </c>
      <c r="N56" s="35">
        <f>VLOOKUP(B:B,[7]测算表!$A:$J,10,0)</f>
        <v>550</v>
      </c>
      <c r="O56" s="32">
        <f>VLOOKUP(B:B,[2]Sheet4!$A:$B,2,0)</f>
        <v>200</v>
      </c>
      <c r="P56" s="32"/>
      <c r="Q56" s="32"/>
      <c r="R56" s="42">
        <f t="shared" si="20"/>
        <v>2134</v>
      </c>
      <c r="S56" s="62">
        <f t="shared" si="17"/>
        <v>0.521632852603276</v>
      </c>
      <c r="U56" s="5">
        <f t="shared" si="3"/>
        <v>5124</v>
      </c>
    </row>
    <row r="57" s="3" customFormat="1" ht="17" customHeight="1" spans="1:25">
      <c r="A57" s="30">
        <v>34</v>
      </c>
      <c r="B57" s="48" t="s">
        <v>27</v>
      </c>
      <c r="C57" s="25" t="s">
        <v>219</v>
      </c>
      <c r="D57" s="25">
        <v>2020</v>
      </c>
      <c r="E57" s="25" t="s">
        <v>28</v>
      </c>
      <c r="F57" s="42">
        <v>77170</v>
      </c>
      <c r="G57" s="32">
        <f t="shared" si="16"/>
        <v>72161</v>
      </c>
      <c r="H57" s="32">
        <f>ROUND(VLOOKUP(B:B,[8]财政调整4!$B:$AZ,51,0),0)</f>
        <v>67591</v>
      </c>
      <c r="I57" s="32">
        <v>473</v>
      </c>
      <c r="J57" s="32">
        <v>14524</v>
      </c>
      <c r="K57" s="32">
        <f>VLOOKUP(B:B,[8]财政调整4!$B:$AD,29,0)*3000</f>
        <v>0</v>
      </c>
      <c r="L57" s="32"/>
      <c r="M57" s="32">
        <f>VLOOKUP(B:B,[1]补助各县!$B:$AU,46,0)</f>
        <v>3144</v>
      </c>
      <c r="N57" s="35">
        <f>VLOOKUP(B:B,[7]测算表!$A:$J,10,0)</f>
        <v>641</v>
      </c>
      <c r="O57" s="32">
        <f>VLOOKUP(B:B,[2]Sheet4!$A:$B,2,0)</f>
        <v>785</v>
      </c>
      <c r="P57" s="32"/>
      <c r="Q57" s="32"/>
      <c r="R57" s="42">
        <f t="shared" si="20"/>
        <v>1609</v>
      </c>
      <c r="S57" s="62">
        <f t="shared" si="17"/>
        <v>0.0208500712712194</v>
      </c>
      <c r="T57" s="5"/>
      <c r="U57" s="5">
        <f t="shared" si="3"/>
        <v>70735</v>
      </c>
      <c r="V57" s="5"/>
      <c r="W57" s="5"/>
      <c r="X57" s="5"/>
      <c r="Y57" s="5"/>
    </row>
    <row r="58" s="6" customFormat="1" ht="17" customHeight="1" spans="1:52">
      <c r="A58" s="36"/>
      <c r="B58" s="37" t="s">
        <v>73</v>
      </c>
      <c r="C58" s="38">
        <v>1</v>
      </c>
      <c r="D58" s="38"/>
      <c r="E58" s="38"/>
      <c r="F58" s="51">
        <f t="shared" ref="F58:K58" si="21">F59+F60</f>
        <v>22525</v>
      </c>
      <c r="G58" s="52">
        <f t="shared" si="21"/>
        <v>23878</v>
      </c>
      <c r="H58" s="40">
        <f t="shared" si="21"/>
        <v>19008</v>
      </c>
      <c r="I58" s="40">
        <v>5562</v>
      </c>
      <c r="J58" s="40">
        <v>0</v>
      </c>
      <c r="K58" s="52">
        <f>K59+K60</f>
        <v>0</v>
      </c>
      <c r="L58" s="52">
        <f>L59+L60</f>
        <v>0</v>
      </c>
      <c r="M58" s="52">
        <f t="shared" ref="M58:R58" si="22">M59+M60</f>
        <v>0</v>
      </c>
      <c r="N58" s="52">
        <f t="shared" si="22"/>
        <v>3932</v>
      </c>
      <c r="O58" s="52">
        <f t="shared" si="22"/>
        <v>788</v>
      </c>
      <c r="P58" s="52">
        <f t="shared" si="22"/>
        <v>0</v>
      </c>
      <c r="Q58" s="52">
        <f t="shared" si="22"/>
        <v>150</v>
      </c>
      <c r="R58" s="51">
        <f t="shared" si="22"/>
        <v>3285</v>
      </c>
      <c r="S58" s="64">
        <f t="shared" si="17"/>
        <v>0.145837957824639</v>
      </c>
      <c r="T58" s="5"/>
      <c r="U58" s="5">
        <f t="shared" si="3"/>
        <v>19008</v>
      </c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</row>
    <row r="59" ht="17" customHeight="1" spans="1:21">
      <c r="A59" s="28"/>
      <c r="B59" s="41" t="s">
        <v>74</v>
      </c>
      <c r="C59" s="30">
        <v>2</v>
      </c>
      <c r="D59" s="30"/>
      <c r="E59" s="30"/>
      <c r="F59" s="42">
        <v>67</v>
      </c>
      <c r="G59" s="32">
        <f t="shared" ref="G59:G69" si="23">H59+M59+N59+O59+P59+Q59</f>
        <v>74</v>
      </c>
      <c r="H59" s="32">
        <f>ROUND(VLOOKUP(B:B,[8]财政调整4!$B:$AZ,51,0),0)</f>
        <v>0</v>
      </c>
      <c r="I59" s="32"/>
      <c r="J59" s="32"/>
      <c r="K59" s="32"/>
      <c r="L59" s="32"/>
      <c r="M59" s="32"/>
      <c r="N59" s="35"/>
      <c r="O59" s="32"/>
      <c r="P59" s="32"/>
      <c r="Q59" s="32">
        <f>VLOOKUP(B:B,[5]测算表11.15!$B:$D,3,FALSE)</f>
        <v>74</v>
      </c>
      <c r="R59" s="42">
        <f>ROUND(G59-F59*1587507/1736432,0)</f>
        <v>13</v>
      </c>
      <c r="S59" s="62">
        <f t="shared" ref="S59:S70" si="24">R59/F59</f>
        <v>0.194029850746269</v>
      </c>
      <c r="U59" s="5">
        <f t="shared" si="3"/>
        <v>0</v>
      </c>
    </row>
    <row r="60" s="7" customFormat="1" ht="17" customHeight="1" spans="1:52">
      <c r="A60" s="43"/>
      <c r="B60" s="44" t="s">
        <v>42</v>
      </c>
      <c r="C60" s="45">
        <v>3</v>
      </c>
      <c r="D60" s="45"/>
      <c r="E60" s="45"/>
      <c r="F60" s="53">
        <f t="shared" ref="F60:K60" si="25">SUM(F61:F69)</f>
        <v>22458</v>
      </c>
      <c r="G60" s="54">
        <f t="shared" si="25"/>
        <v>23804</v>
      </c>
      <c r="H60" s="40">
        <f t="shared" si="25"/>
        <v>19008</v>
      </c>
      <c r="I60" s="40">
        <v>5562</v>
      </c>
      <c r="J60" s="40">
        <v>0</v>
      </c>
      <c r="K60" s="54">
        <f>SUM(K61:K69)</f>
        <v>0</v>
      </c>
      <c r="L60" s="54">
        <f>SUM(L61:L69)</f>
        <v>0</v>
      </c>
      <c r="M60" s="54">
        <f t="shared" ref="M60:R60" si="26">SUM(M61:M69)</f>
        <v>0</v>
      </c>
      <c r="N60" s="54">
        <f t="shared" si="26"/>
        <v>3932</v>
      </c>
      <c r="O60" s="54">
        <f t="shared" si="26"/>
        <v>788</v>
      </c>
      <c r="P60" s="54">
        <f t="shared" si="26"/>
        <v>0</v>
      </c>
      <c r="Q60" s="54">
        <f t="shared" si="26"/>
        <v>76</v>
      </c>
      <c r="R60" s="53">
        <f t="shared" si="26"/>
        <v>3272</v>
      </c>
      <c r="S60" s="62">
        <f t="shared" si="24"/>
        <v>0.145694184700329</v>
      </c>
      <c r="T60" s="5"/>
      <c r="U60" s="5">
        <f t="shared" si="3"/>
        <v>19008</v>
      </c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</row>
    <row r="61" ht="17" customHeight="1" spans="1:21">
      <c r="A61" s="30">
        <v>35</v>
      </c>
      <c r="B61" s="48" t="s">
        <v>75</v>
      </c>
      <c r="C61" s="30" t="s">
        <v>217</v>
      </c>
      <c r="D61" s="30"/>
      <c r="E61" s="30"/>
      <c r="F61" s="42">
        <v>1822</v>
      </c>
      <c r="G61" s="32">
        <f t="shared" si="23"/>
        <v>2561</v>
      </c>
      <c r="H61" s="32">
        <f>ROUND(VLOOKUP(B:B,[8]财政调整4!$B:$AZ,51,0),0)</f>
        <v>1920</v>
      </c>
      <c r="I61" s="32">
        <v>641</v>
      </c>
      <c r="J61" s="32">
        <v>0</v>
      </c>
      <c r="K61" s="32">
        <f>VLOOKUP(B:B,[8]财政调整4!$B:$AD,29,0)*3000</f>
        <v>0</v>
      </c>
      <c r="L61" s="32"/>
      <c r="M61" s="32">
        <f>VLOOKUP(B:B,[1]补助各县!$B:$AU,46,0)</f>
        <v>0</v>
      </c>
      <c r="N61" s="35">
        <f>VLOOKUP(B:B,[7]测算表!$A:$J,10,0)</f>
        <v>641</v>
      </c>
      <c r="O61" s="32"/>
      <c r="P61" s="32"/>
      <c r="Q61" s="32"/>
      <c r="R61" s="42">
        <f t="shared" ref="R61:R69" si="27">ROUND(G61-F61*1587507/1736432,0)</f>
        <v>895</v>
      </c>
      <c r="S61" s="62">
        <f t="shared" si="24"/>
        <v>0.491218441273326</v>
      </c>
      <c r="U61" s="5">
        <f t="shared" si="3"/>
        <v>1920</v>
      </c>
    </row>
    <row r="62" ht="17" customHeight="1" spans="1:21">
      <c r="A62" s="30">
        <v>36</v>
      </c>
      <c r="B62" s="48" t="s">
        <v>76</v>
      </c>
      <c r="C62" s="30" t="s">
        <v>217</v>
      </c>
      <c r="D62" s="30"/>
      <c r="E62" s="30"/>
      <c r="F62" s="42">
        <v>1899</v>
      </c>
      <c r="G62" s="32">
        <f t="shared" si="23"/>
        <v>2485</v>
      </c>
      <c r="H62" s="32">
        <f>ROUND(VLOOKUP(B:B,[8]财政调整4!$B:$AZ,51,0),0)</f>
        <v>1735</v>
      </c>
      <c r="I62" s="32">
        <v>652</v>
      </c>
      <c r="J62" s="32">
        <v>0</v>
      </c>
      <c r="K62" s="32">
        <f>VLOOKUP(B:B,[8]财政调整4!$B:$AD,29,0)*3000</f>
        <v>0</v>
      </c>
      <c r="L62" s="32"/>
      <c r="M62" s="32">
        <f>VLOOKUP(B:B,[1]补助各县!$B:$AU,46,0)</f>
        <v>0</v>
      </c>
      <c r="N62" s="35">
        <f>VLOOKUP(B:B,[7]测算表!$A:$J,10,0)</f>
        <v>750</v>
      </c>
      <c r="O62" s="32"/>
      <c r="P62" s="32"/>
      <c r="Q62" s="32"/>
      <c r="R62" s="42">
        <f t="shared" si="27"/>
        <v>749</v>
      </c>
      <c r="S62" s="62">
        <f t="shared" si="24"/>
        <v>0.394418114797262</v>
      </c>
      <c r="U62" s="5">
        <f t="shared" si="3"/>
        <v>1735</v>
      </c>
    </row>
    <row r="63" ht="17" customHeight="1" spans="1:21">
      <c r="A63" s="30">
        <v>37</v>
      </c>
      <c r="B63" s="48" t="s">
        <v>77</v>
      </c>
      <c r="C63" s="30" t="s">
        <v>217</v>
      </c>
      <c r="D63" s="30"/>
      <c r="E63" s="30"/>
      <c r="F63" s="42">
        <v>3385</v>
      </c>
      <c r="G63" s="32">
        <f t="shared" si="23"/>
        <v>1901</v>
      </c>
      <c r="H63" s="32">
        <f>ROUND(VLOOKUP(B:B,[8]财政调整4!$B:$AZ,51,0),0)</f>
        <v>1751</v>
      </c>
      <c r="I63" s="32">
        <v>604</v>
      </c>
      <c r="J63" s="32">
        <v>0</v>
      </c>
      <c r="K63" s="32">
        <f>VLOOKUP(B:B,[8]财政调整4!$B:$AD,29,0)*3000</f>
        <v>0</v>
      </c>
      <c r="L63" s="32"/>
      <c r="M63" s="32"/>
      <c r="N63" s="35">
        <f>VLOOKUP(B:B,[7]测算表!$A:$J,10,0)</f>
        <v>150</v>
      </c>
      <c r="O63" s="32"/>
      <c r="P63" s="32"/>
      <c r="Q63" s="32"/>
      <c r="R63" s="42">
        <f t="shared" si="27"/>
        <v>-1194</v>
      </c>
      <c r="S63" s="62">
        <f t="shared" si="24"/>
        <v>-0.352732644017725</v>
      </c>
      <c r="U63" s="5">
        <f t="shared" si="3"/>
        <v>1751</v>
      </c>
    </row>
    <row r="64" ht="17" customHeight="1" spans="1:21">
      <c r="A64" s="30">
        <v>38</v>
      </c>
      <c r="B64" s="48" t="s">
        <v>78</v>
      </c>
      <c r="C64" s="30" t="s">
        <v>217</v>
      </c>
      <c r="D64" s="30"/>
      <c r="E64" s="30"/>
      <c r="F64" s="42">
        <v>2143</v>
      </c>
      <c r="G64" s="32">
        <f t="shared" si="23"/>
        <v>2034</v>
      </c>
      <c r="H64" s="32">
        <f>ROUND(VLOOKUP(B:B,[8]财政调整4!$B:$AZ,51,0),0)</f>
        <v>1708</v>
      </c>
      <c r="I64" s="32">
        <v>649</v>
      </c>
      <c r="J64" s="32">
        <v>0</v>
      </c>
      <c r="K64" s="32">
        <f>VLOOKUP(B:B,[8]财政调整4!$B:$AD,29,0)*3000</f>
        <v>0</v>
      </c>
      <c r="L64" s="32"/>
      <c r="M64" s="32">
        <f>VLOOKUP(B:B,[1]补助各县!$B:$AU,46,0)</f>
        <v>0</v>
      </c>
      <c r="N64" s="35">
        <f>VLOOKUP(B:B,[7]测算表!$A:$J,10,0)</f>
        <v>250</v>
      </c>
      <c r="O64" s="32"/>
      <c r="P64" s="32"/>
      <c r="Q64" s="32">
        <f>VLOOKUP(B:B,[5]测算表11.15!$B:$D,3,FALSE)</f>
        <v>76</v>
      </c>
      <c r="R64" s="42">
        <f t="shared" si="27"/>
        <v>75</v>
      </c>
      <c r="S64" s="62">
        <f t="shared" si="24"/>
        <v>0.0349976668222119</v>
      </c>
      <c r="U64" s="5">
        <f t="shared" si="3"/>
        <v>1708</v>
      </c>
    </row>
    <row r="65" ht="17" customHeight="1" spans="1:21">
      <c r="A65" s="30">
        <v>39</v>
      </c>
      <c r="B65" s="48" t="s">
        <v>79</v>
      </c>
      <c r="C65" s="30" t="s">
        <v>217</v>
      </c>
      <c r="D65" s="30"/>
      <c r="E65" s="30"/>
      <c r="F65" s="42">
        <v>1912</v>
      </c>
      <c r="G65" s="32">
        <f t="shared" si="23"/>
        <v>3238</v>
      </c>
      <c r="H65" s="32">
        <f>ROUND(VLOOKUP(B:B,[8]财政调整4!$B:$AZ,51,0),0)</f>
        <v>2588</v>
      </c>
      <c r="I65" s="32">
        <v>950</v>
      </c>
      <c r="J65" s="32">
        <v>0</v>
      </c>
      <c r="K65" s="32">
        <f>VLOOKUP(B:B,[8]财政调整4!$B:$AD,29,0)*3000</f>
        <v>0</v>
      </c>
      <c r="L65" s="32"/>
      <c r="M65" s="32">
        <f>VLOOKUP(B:B,[1]补助各县!$B:$AU,46,0)</f>
        <v>0</v>
      </c>
      <c r="N65" s="35">
        <f>VLOOKUP(B:B,[7]测算表!$A:$J,10,0)</f>
        <v>650</v>
      </c>
      <c r="O65" s="32"/>
      <c r="P65" s="32"/>
      <c r="Q65" s="32"/>
      <c r="R65" s="42">
        <f t="shared" si="27"/>
        <v>1490</v>
      </c>
      <c r="S65" s="62">
        <f t="shared" si="24"/>
        <v>0.77928870292887</v>
      </c>
      <c r="U65" s="5">
        <f t="shared" si="3"/>
        <v>2588</v>
      </c>
    </row>
    <row r="66" ht="17" customHeight="1" spans="1:21">
      <c r="A66" s="30">
        <v>40</v>
      </c>
      <c r="B66" s="48" t="s">
        <v>80</v>
      </c>
      <c r="C66" s="30" t="s">
        <v>217</v>
      </c>
      <c r="D66" s="30"/>
      <c r="E66" s="30"/>
      <c r="F66" s="42">
        <v>2408</v>
      </c>
      <c r="G66" s="32">
        <f t="shared" si="23"/>
        <v>2960</v>
      </c>
      <c r="H66" s="32">
        <f>ROUND(VLOOKUP(B:B,[8]财政调整4!$B:$AZ,51,0),0)</f>
        <v>2212</v>
      </c>
      <c r="I66" s="32">
        <v>640</v>
      </c>
      <c r="J66" s="32">
        <v>0</v>
      </c>
      <c r="K66" s="32">
        <f>VLOOKUP(B:B,[8]财政调整4!$B:$AD,29,0)*3000</f>
        <v>0</v>
      </c>
      <c r="L66" s="32"/>
      <c r="M66" s="32">
        <f>VLOOKUP(B:B,[1]补助各县!$B:$AU,46,0)</f>
        <v>0</v>
      </c>
      <c r="N66" s="35">
        <f>VLOOKUP(B:B,[7]测算表!$A:$J,10,0)</f>
        <v>350</v>
      </c>
      <c r="O66" s="32">
        <f>VLOOKUP(B:B,[2]Sheet4!$A:$B,2,0)</f>
        <v>398</v>
      </c>
      <c r="P66" s="32"/>
      <c r="Q66" s="32"/>
      <c r="R66" s="42">
        <f t="shared" si="27"/>
        <v>759</v>
      </c>
      <c r="S66" s="62">
        <f t="shared" si="24"/>
        <v>0.315199335548173</v>
      </c>
      <c r="U66" s="5">
        <f t="shared" si="3"/>
        <v>2212</v>
      </c>
    </row>
    <row r="67" ht="17" customHeight="1" spans="1:21">
      <c r="A67" s="30">
        <v>41</v>
      </c>
      <c r="B67" s="48" t="s">
        <v>81</v>
      </c>
      <c r="C67" s="30" t="s">
        <v>217</v>
      </c>
      <c r="D67" s="30"/>
      <c r="E67" s="30"/>
      <c r="F67" s="42">
        <v>2249</v>
      </c>
      <c r="G67" s="32">
        <f t="shared" si="23"/>
        <v>2578</v>
      </c>
      <c r="H67" s="32">
        <f>ROUND(VLOOKUP(B:B,[8]财政调整4!$B:$AZ,51,0),0)</f>
        <v>2137</v>
      </c>
      <c r="I67" s="32">
        <v>639</v>
      </c>
      <c r="J67" s="32">
        <v>0</v>
      </c>
      <c r="K67" s="32">
        <f>VLOOKUP(B:B,[8]财政调整4!$B:$AD,29,0)*3000</f>
        <v>0</v>
      </c>
      <c r="L67" s="32"/>
      <c r="M67" s="32">
        <f>VLOOKUP(B:B,[1]补助各县!$B:$AU,46,0)</f>
        <v>0</v>
      </c>
      <c r="N67" s="35">
        <f>VLOOKUP(B:B,[7]测算表!$A:$J,10,0)</f>
        <v>441</v>
      </c>
      <c r="O67" s="32"/>
      <c r="P67" s="32"/>
      <c r="Q67" s="32"/>
      <c r="R67" s="42">
        <f t="shared" si="27"/>
        <v>522</v>
      </c>
      <c r="S67" s="62">
        <f t="shared" si="24"/>
        <v>0.232103156958648</v>
      </c>
      <c r="U67" s="5">
        <f t="shared" si="3"/>
        <v>2137</v>
      </c>
    </row>
    <row r="68" ht="17" customHeight="1" spans="1:21">
      <c r="A68" s="30">
        <v>42</v>
      </c>
      <c r="B68" s="48" t="s">
        <v>82</v>
      </c>
      <c r="C68" s="30" t="s">
        <v>217</v>
      </c>
      <c r="D68" s="30"/>
      <c r="E68" s="30"/>
      <c r="F68" s="42">
        <v>2825</v>
      </c>
      <c r="G68" s="32">
        <f t="shared" si="23"/>
        <v>3453</v>
      </c>
      <c r="H68" s="32">
        <f>ROUND(VLOOKUP(B:B,[8]财政调整4!$B:$AZ,51,0),0)</f>
        <v>2613</v>
      </c>
      <c r="I68" s="32">
        <v>653</v>
      </c>
      <c r="J68" s="32">
        <v>0</v>
      </c>
      <c r="K68" s="32">
        <f>VLOOKUP(B:B,[8]财政调整4!$B:$AD,29,0)*3000</f>
        <v>0</v>
      </c>
      <c r="L68" s="32"/>
      <c r="M68" s="32">
        <f>VLOOKUP(B:B,[1]补助各县!$B:$AU,46,0)</f>
        <v>0</v>
      </c>
      <c r="N68" s="35">
        <f>VLOOKUP(B:B,[7]测算表!$A:$J,10,0)</f>
        <v>450</v>
      </c>
      <c r="O68" s="32">
        <f>VLOOKUP(B:B,[2]Sheet4!$A:$B,2,0)</f>
        <v>390</v>
      </c>
      <c r="P68" s="32"/>
      <c r="Q68" s="32"/>
      <c r="R68" s="42">
        <f t="shared" si="27"/>
        <v>870</v>
      </c>
      <c r="S68" s="62">
        <f t="shared" si="24"/>
        <v>0.307964601769912</v>
      </c>
      <c r="U68" s="5">
        <f t="shared" si="3"/>
        <v>2613</v>
      </c>
    </row>
    <row r="69" ht="17" customHeight="1" spans="1:21">
      <c r="A69" s="30">
        <v>43</v>
      </c>
      <c r="B69" s="48" t="s">
        <v>83</v>
      </c>
      <c r="C69" s="30" t="s">
        <v>217</v>
      </c>
      <c r="D69" s="30"/>
      <c r="E69" s="30"/>
      <c r="F69" s="42">
        <v>3815</v>
      </c>
      <c r="G69" s="32">
        <f t="shared" si="23"/>
        <v>2594</v>
      </c>
      <c r="H69" s="32">
        <f>ROUND(VLOOKUP(B:B,[8]财政调整4!$B:$AZ,51,0),0)</f>
        <v>2344</v>
      </c>
      <c r="I69" s="32">
        <v>134</v>
      </c>
      <c r="J69" s="32">
        <v>0</v>
      </c>
      <c r="K69" s="32">
        <f>VLOOKUP(B:B,[8]财政调整4!$B:$AD,29,0)*3000</f>
        <v>0</v>
      </c>
      <c r="L69" s="32"/>
      <c r="M69" s="32">
        <f>VLOOKUP(B:B,[1]补助各县!$B:$AU,46,0)</f>
        <v>0</v>
      </c>
      <c r="N69" s="35">
        <f>VLOOKUP(B:B,[7]测算表!$A:$J,10,0)</f>
        <v>250</v>
      </c>
      <c r="O69" s="32"/>
      <c r="P69" s="32"/>
      <c r="Q69" s="32"/>
      <c r="R69" s="42">
        <f t="shared" si="27"/>
        <v>-894</v>
      </c>
      <c r="S69" s="62">
        <f t="shared" si="24"/>
        <v>-0.234338138925295</v>
      </c>
      <c r="U69" s="5">
        <f t="shared" si="3"/>
        <v>2344</v>
      </c>
    </row>
    <row r="70" s="6" customFormat="1" ht="17" customHeight="1" spans="1:52">
      <c r="A70" s="36"/>
      <c r="B70" s="37" t="s">
        <v>84</v>
      </c>
      <c r="C70" s="38">
        <v>1</v>
      </c>
      <c r="D70" s="38"/>
      <c r="E70" s="38"/>
      <c r="F70" s="51">
        <f t="shared" ref="F70:K70" si="28">F71+F72</f>
        <v>153803</v>
      </c>
      <c r="G70" s="52">
        <f t="shared" si="28"/>
        <v>141018</v>
      </c>
      <c r="H70" s="40">
        <f t="shared" si="28"/>
        <v>128138</v>
      </c>
      <c r="I70" s="40">
        <v>11116</v>
      </c>
      <c r="J70" s="40">
        <v>1306</v>
      </c>
      <c r="K70" s="52">
        <f>K71+K72</f>
        <v>3000</v>
      </c>
      <c r="L70" s="52">
        <f>L71+L72</f>
        <v>13000</v>
      </c>
      <c r="M70" s="52">
        <f t="shared" ref="M70:R70" si="29">M71+M72</f>
        <v>3391</v>
      </c>
      <c r="N70" s="52">
        <f t="shared" si="29"/>
        <v>6237</v>
      </c>
      <c r="O70" s="52">
        <f t="shared" si="29"/>
        <v>2580</v>
      </c>
      <c r="P70" s="52">
        <f t="shared" si="29"/>
        <v>293</v>
      </c>
      <c r="Q70" s="52">
        <f t="shared" si="29"/>
        <v>379</v>
      </c>
      <c r="R70" s="51">
        <f t="shared" si="29"/>
        <v>406</v>
      </c>
      <c r="S70" s="64">
        <f t="shared" si="24"/>
        <v>0.00263974044719544</v>
      </c>
      <c r="T70" s="5"/>
      <c r="U70" s="5">
        <f t="shared" si="3"/>
        <v>131529</v>
      </c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</row>
    <row r="71" ht="17" customHeight="1" spans="1:21">
      <c r="A71" s="28"/>
      <c r="B71" s="41" t="s">
        <v>85</v>
      </c>
      <c r="C71" s="30">
        <v>2</v>
      </c>
      <c r="D71" s="30"/>
      <c r="E71" s="30"/>
      <c r="F71" s="42">
        <v>2804</v>
      </c>
      <c r="G71" s="32">
        <f t="shared" ref="G71:G85" si="30">H71+M71+N71+O71+P71+Q71</f>
        <v>2669</v>
      </c>
      <c r="H71" s="32">
        <f>ROUND(VLOOKUP(B:B,[8]财政调整4!$B:$AZ,51,0),0)</f>
        <v>0</v>
      </c>
      <c r="I71" s="32"/>
      <c r="J71" s="32"/>
      <c r="K71" s="32"/>
      <c r="L71" s="32"/>
      <c r="M71" s="32">
        <f>VLOOKUP(B:B,'[1]对州（市）贴息'!$B:$Z,25,0)</f>
        <v>2565</v>
      </c>
      <c r="N71" s="35"/>
      <c r="O71" s="32"/>
      <c r="P71" s="32"/>
      <c r="Q71" s="32">
        <f>VLOOKUP(B:B,[5]测算表11.15!$B:$D,3,FALSE)</f>
        <v>104</v>
      </c>
      <c r="R71" s="42">
        <f>ROUND(G71-F71*1587507/1736432,0)</f>
        <v>105</v>
      </c>
      <c r="S71" s="62">
        <f t="shared" ref="S71:S86" si="31">R71/F71</f>
        <v>0.0374465049928673</v>
      </c>
      <c r="U71" s="5">
        <f t="shared" si="3"/>
        <v>2565</v>
      </c>
    </row>
    <row r="72" s="7" customFormat="1" ht="17" customHeight="1" spans="1:52">
      <c r="A72" s="43"/>
      <c r="B72" s="44" t="s">
        <v>42</v>
      </c>
      <c r="C72" s="45">
        <v>3</v>
      </c>
      <c r="D72" s="45"/>
      <c r="E72" s="45"/>
      <c r="F72" s="53">
        <f t="shared" ref="F72:K72" si="32">SUM(F73:F85)</f>
        <v>150999</v>
      </c>
      <c r="G72" s="54">
        <f t="shared" si="32"/>
        <v>138349</v>
      </c>
      <c r="H72" s="40">
        <f t="shared" si="32"/>
        <v>128138</v>
      </c>
      <c r="I72" s="40">
        <v>11116</v>
      </c>
      <c r="J72" s="40">
        <v>1306</v>
      </c>
      <c r="K72" s="54">
        <f>SUM(K73:K85)</f>
        <v>3000</v>
      </c>
      <c r="L72" s="54">
        <f>SUM(L73:L85)</f>
        <v>13000</v>
      </c>
      <c r="M72" s="54">
        <f t="shared" ref="M72:R72" si="33">SUM(M73:M85)</f>
        <v>826</v>
      </c>
      <c r="N72" s="54">
        <f t="shared" si="33"/>
        <v>6237</v>
      </c>
      <c r="O72" s="54">
        <f t="shared" si="33"/>
        <v>2580</v>
      </c>
      <c r="P72" s="54">
        <f t="shared" si="33"/>
        <v>293</v>
      </c>
      <c r="Q72" s="54">
        <f t="shared" si="33"/>
        <v>275</v>
      </c>
      <c r="R72" s="53">
        <f t="shared" si="33"/>
        <v>301</v>
      </c>
      <c r="S72" s="62">
        <f t="shared" si="31"/>
        <v>0.00199339068470652</v>
      </c>
      <c r="T72" s="5"/>
      <c r="U72" s="5">
        <f t="shared" si="3"/>
        <v>128964</v>
      </c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</row>
    <row r="73" ht="17" customHeight="1" spans="1:21">
      <c r="A73" s="30">
        <v>44</v>
      </c>
      <c r="B73" s="48" t="s">
        <v>86</v>
      </c>
      <c r="C73" s="30" t="s">
        <v>217</v>
      </c>
      <c r="D73" s="30"/>
      <c r="E73" s="30"/>
      <c r="F73" s="42">
        <v>2186</v>
      </c>
      <c r="G73" s="32">
        <f t="shared" si="30"/>
        <v>3062</v>
      </c>
      <c r="H73" s="32">
        <f>ROUND(VLOOKUP(B:B,[8]财政调整4!$B:$AZ,51,0),0)</f>
        <v>2387</v>
      </c>
      <c r="I73" s="32">
        <v>485</v>
      </c>
      <c r="J73" s="32">
        <v>135</v>
      </c>
      <c r="K73" s="32">
        <f>VLOOKUP(B:B,[8]财政调整4!$B:$AD,29,0)*3000</f>
        <v>0</v>
      </c>
      <c r="L73" s="32"/>
      <c r="M73" s="32">
        <f>VLOOKUP(B:B,[1]补助各县!$B:$AU,46,0)</f>
        <v>36</v>
      </c>
      <c r="N73" s="35">
        <f>VLOOKUP(B:B,[7]测算表!$A:$J,10,0)</f>
        <v>550</v>
      </c>
      <c r="O73" s="32"/>
      <c r="P73" s="32"/>
      <c r="Q73" s="32">
        <f>VLOOKUP(B:B,[5]测算表11.15!$B:$D,3,FALSE)</f>
        <v>89</v>
      </c>
      <c r="R73" s="42">
        <f t="shared" ref="R73:R85" si="34">ROUND(G73-F73*1587507/1736432,0)</f>
        <v>1063</v>
      </c>
      <c r="S73" s="62">
        <f t="shared" si="31"/>
        <v>0.486276303751144</v>
      </c>
      <c r="U73" s="5">
        <f t="shared" si="3"/>
        <v>2423</v>
      </c>
    </row>
    <row r="74" ht="17" customHeight="1" spans="1:21">
      <c r="A74" s="30">
        <v>45</v>
      </c>
      <c r="B74" s="48" t="s">
        <v>87</v>
      </c>
      <c r="C74" s="30" t="s">
        <v>217</v>
      </c>
      <c r="D74" s="30"/>
      <c r="E74" s="30"/>
      <c r="F74" s="42">
        <v>2537</v>
      </c>
      <c r="G74" s="32">
        <f t="shared" si="30"/>
        <v>3253</v>
      </c>
      <c r="H74" s="32">
        <f>ROUND(VLOOKUP(B:B,[8]财政调整4!$B:$AZ,51,0),0)</f>
        <v>2803</v>
      </c>
      <c r="I74" s="32">
        <v>668</v>
      </c>
      <c r="J74" s="32">
        <v>0</v>
      </c>
      <c r="K74" s="32">
        <f>VLOOKUP(B:B,[8]财政调整4!$B:$AD,29,0)*3000</f>
        <v>0</v>
      </c>
      <c r="L74" s="32"/>
      <c r="M74" s="32">
        <f>VLOOKUP(B:B,[1]补助各县!$B:$AU,46,0)</f>
        <v>0</v>
      </c>
      <c r="N74" s="35">
        <f>VLOOKUP(B:B,[7]测算表!$A:$J,10,0)</f>
        <v>450</v>
      </c>
      <c r="O74" s="32"/>
      <c r="P74" s="32"/>
      <c r="Q74" s="32"/>
      <c r="R74" s="42">
        <f t="shared" si="34"/>
        <v>934</v>
      </c>
      <c r="S74" s="62">
        <f t="shared" si="31"/>
        <v>0.368151359873867</v>
      </c>
      <c r="U74" s="5">
        <f t="shared" si="3"/>
        <v>2803</v>
      </c>
    </row>
    <row r="75" ht="17" customHeight="1" spans="1:21">
      <c r="A75" s="30">
        <v>46</v>
      </c>
      <c r="B75" s="48" t="s">
        <v>88</v>
      </c>
      <c r="C75" s="30" t="s">
        <v>217</v>
      </c>
      <c r="D75" s="30"/>
      <c r="E75" s="30"/>
      <c r="F75" s="42">
        <v>4136</v>
      </c>
      <c r="G75" s="32">
        <f t="shared" si="30"/>
        <v>5097</v>
      </c>
      <c r="H75" s="32">
        <f>ROUND(VLOOKUP(B:B,[8]财政调整4!$B:$AZ,51,0),0)</f>
        <v>4466</v>
      </c>
      <c r="I75" s="32">
        <v>981</v>
      </c>
      <c r="J75" s="32">
        <v>0</v>
      </c>
      <c r="K75" s="32">
        <f>VLOOKUP(B:B,[8]财政调整4!$B:$AD,29,0)*3000</f>
        <v>0</v>
      </c>
      <c r="L75" s="32"/>
      <c r="M75" s="32">
        <f>VLOOKUP(B:B,[1]补助各县!$B:$AU,46,0)</f>
        <v>31</v>
      </c>
      <c r="N75" s="35">
        <f>VLOOKUP(B:B,[7]测算表!$A:$J,10,0)</f>
        <v>600</v>
      </c>
      <c r="O75" s="32"/>
      <c r="P75" s="32"/>
      <c r="Q75" s="32"/>
      <c r="R75" s="42">
        <f t="shared" si="34"/>
        <v>1316</v>
      </c>
      <c r="S75" s="62">
        <f t="shared" si="31"/>
        <v>0.318181818181818</v>
      </c>
      <c r="U75" s="5">
        <f t="shared" si="3"/>
        <v>4497</v>
      </c>
    </row>
    <row r="76" ht="17" customHeight="1" spans="1:21">
      <c r="A76" s="30">
        <v>47</v>
      </c>
      <c r="B76" s="48" t="s">
        <v>89</v>
      </c>
      <c r="C76" s="30" t="s">
        <v>217</v>
      </c>
      <c r="D76" s="30"/>
      <c r="E76" s="30"/>
      <c r="F76" s="42">
        <v>3631</v>
      </c>
      <c r="G76" s="32">
        <f t="shared" si="30"/>
        <v>5235</v>
      </c>
      <c r="H76" s="32">
        <f>ROUND(VLOOKUP(B:B,[8]财政调整4!$B:$AZ,51,0),0)</f>
        <v>4594</v>
      </c>
      <c r="I76" s="32">
        <v>735</v>
      </c>
      <c r="J76" s="32">
        <v>0</v>
      </c>
      <c r="K76" s="32">
        <f>VLOOKUP(B:B,[8]财政调整4!$B:$AD,29,0)*3000</f>
        <v>0</v>
      </c>
      <c r="L76" s="32"/>
      <c r="M76" s="32">
        <f>VLOOKUP(B:B,[1]补助各县!$B:$AU,46,0)</f>
        <v>0</v>
      </c>
      <c r="N76" s="35">
        <f>VLOOKUP(B:B,[7]测算表!$A:$J,10,0)</f>
        <v>641</v>
      </c>
      <c r="O76" s="32"/>
      <c r="P76" s="32"/>
      <c r="Q76" s="32"/>
      <c r="R76" s="42">
        <f t="shared" si="34"/>
        <v>1915</v>
      </c>
      <c r="S76" s="62">
        <f t="shared" si="31"/>
        <v>0.527402919305976</v>
      </c>
      <c r="U76" s="5">
        <f t="shared" si="3"/>
        <v>4594</v>
      </c>
    </row>
    <row r="77" ht="17" customHeight="1" spans="1:21">
      <c r="A77" s="30">
        <v>48</v>
      </c>
      <c r="B77" s="48" t="s">
        <v>90</v>
      </c>
      <c r="C77" s="30" t="s">
        <v>218</v>
      </c>
      <c r="D77" s="30">
        <v>2017</v>
      </c>
      <c r="E77" s="30"/>
      <c r="F77" s="42">
        <v>3781</v>
      </c>
      <c r="G77" s="32">
        <f t="shared" si="30"/>
        <v>4993</v>
      </c>
      <c r="H77" s="32">
        <f>ROUND(VLOOKUP(B:B,[8]财政调整4!$B:$AZ,51,0),0)</f>
        <v>4552</v>
      </c>
      <c r="I77" s="32">
        <v>1543</v>
      </c>
      <c r="J77" s="32">
        <v>0</v>
      </c>
      <c r="K77" s="32">
        <f>VLOOKUP(B:B,[8]财政调整4!$B:$AD,29,0)*3000</f>
        <v>0</v>
      </c>
      <c r="L77" s="32"/>
      <c r="M77" s="32">
        <f>VLOOKUP(B:B,[1]补助各县!$B:$AU,46,0)</f>
        <v>0</v>
      </c>
      <c r="N77" s="35">
        <f>VLOOKUP(B:B,[7]测算表!$A:$J,10,0)</f>
        <v>350</v>
      </c>
      <c r="O77" s="32"/>
      <c r="P77" s="32"/>
      <c r="Q77" s="32">
        <f>VLOOKUP(B:B,[5]测算表11.15!$B:$D,3,FALSE)</f>
        <v>91</v>
      </c>
      <c r="R77" s="42">
        <f t="shared" si="34"/>
        <v>1536</v>
      </c>
      <c r="S77" s="62">
        <f t="shared" si="31"/>
        <v>0.406241734990743</v>
      </c>
      <c r="U77" s="5">
        <f t="shared" si="3"/>
        <v>4552</v>
      </c>
    </row>
    <row r="78" ht="17" customHeight="1" spans="1:21">
      <c r="A78" s="30">
        <v>49</v>
      </c>
      <c r="B78" s="48" t="s">
        <v>91</v>
      </c>
      <c r="C78" s="30" t="s">
        <v>217</v>
      </c>
      <c r="D78" s="30"/>
      <c r="E78" s="30"/>
      <c r="F78" s="42">
        <v>3544</v>
      </c>
      <c r="G78" s="32">
        <f t="shared" si="30"/>
        <v>5386</v>
      </c>
      <c r="H78" s="32">
        <f>ROUND(VLOOKUP(B:B,[8]财政调整4!$B:$AZ,51,0),0)</f>
        <v>4745</v>
      </c>
      <c r="I78" s="32">
        <v>698</v>
      </c>
      <c r="J78" s="32">
        <v>120</v>
      </c>
      <c r="K78" s="32">
        <f>VLOOKUP(B:B,[8]财政调整4!$B:$AD,29,0)*3000</f>
        <v>0</v>
      </c>
      <c r="L78" s="32"/>
      <c r="M78" s="32">
        <f>VLOOKUP(B:B,[1]补助各县!$B:$AU,46,0)</f>
        <v>0</v>
      </c>
      <c r="N78" s="35">
        <f>VLOOKUP(B:B,[7]测算表!$A:$J,10,0)</f>
        <v>641</v>
      </c>
      <c r="O78" s="32"/>
      <c r="P78" s="32"/>
      <c r="Q78" s="32"/>
      <c r="R78" s="42">
        <f t="shared" si="34"/>
        <v>2146</v>
      </c>
      <c r="S78" s="62">
        <f t="shared" si="31"/>
        <v>0.605530474040632</v>
      </c>
      <c r="U78" s="5">
        <f t="shared" si="3"/>
        <v>4745</v>
      </c>
    </row>
    <row r="79" ht="17" customHeight="1" spans="1:21">
      <c r="A79" s="30">
        <v>50</v>
      </c>
      <c r="B79" s="48" t="s">
        <v>92</v>
      </c>
      <c r="C79" s="30" t="s">
        <v>218</v>
      </c>
      <c r="D79" s="30">
        <v>2018</v>
      </c>
      <c r="E79" s="30"/>
      <c r="F79" s="42">
        <v>5129</v>
      </c>
      <c r="G79" s="32">
        <f t="shared" si="30"/>
        <v>7377</v>
      </c>
      <c r="H79" s="32">
        <f>ROUND(VLOOKUP(B:B,[8]财政调整4!$B:$AZ,51,0),0)</f>
        <v>6656</v>
      </c>
      <c r="I79" s="32">
        <v>1536</v>
      </c>
      <c r="J79" s="32">
        <v>0</v>
      </c>
      <c r="K79" s="32">
        <f>VLOOKUP(B:B,[8]财政调整4!$B:$AD,29,0)*3000</f>
        <v>0</v>
      </c>
      <c r="L79" s="32"/>
      <c r="M79" s="32">
        <f>VLOOKUP(B:B,[1]补助各县!$B:$AU,46,0)</f>
        <v>0</v>
      </c>
      <c r="N79" s="35">
        <f>VLOOKUP(B:B,[7]测算表!$A:$J,10,0)</f>
        <v>341</v>
      </c>
      <c r="O79" s="32">
        <f>VLOOKUP(B:B,[2]Sheet4!$A:$B,2,0)</f>
        <v>380</v>
      </c>
      <c r="P79" s="32"/>
      <c r="Q79" s="32"/>
      <c r="R79" s="42">
        <f t="shared" si="34"/>
        <v>2688</v>
      </c>
      <c r="S79" s="62">
        <f t="shared" si="31"/>
        <v>0.524078767790992</v>
      </c>
      <c r="U79" s="5">
        <f t="shared" ref="U79:U142" si="35">H79+M79</f>
        <v>6656</v>
      </c>
    </row>
    <row r="80" ht="17" customHeight="1" spans="1:21">
      <c r="A80" s="30">
        <v>51</v>
      </c>
      <c r="B80" s="48" t="s">
        <v>93</v>
      </c>
      <c r="C80" s="30" t="s">
        <v>218</v>
      </c>
      <c r="D80" s="30">
        <v>2020</v>
      </c>
      <c r="E80" s="30" t="s">
        <v>23</v>
      </c>
      <c r="F80" s="42">
        <v>18371</v>
      </c>
      <c r="G80" s="32">
        <f t="shared" si="30"/>
        <v>9324</v>
      </c>
      <c r="H80" s="32">
        <f>ROUND(VLOOKUP(B:B,[8]财政调整4!$B:$AZ,51,0),0)</f>
        <v>8364</v>
      </c>
      <c r="I80" s="32">
        <v>963</v>
      </c>
      <c r="J80" s="32">
        <v>443</v>
      </c>
      <c r="K80" s="32">
        <f>VLOOKUP(B:B,[8]财政调整4!$B:$AD,29,0)*3000</f>
        <v>0</v>
      </c>
      <c r="L80" s="32"/>
      <c r="M80" s="32">
        <f>VLOOKUP(B:B,[1]补助各县!$B:$AU,46,0)</f>
        <v>164</v>
      </c>
      <c r="N80" s="35">
        <f>VLOOKUP(B:B,[7]测算表!$A:$J,10,0)</f>
        <v>400</v>
      </c>
      <c r="O80" s="32">
        <f>VLOOKUP(B:B,[2]Sheet4!$A:$B,2,0)</f>
        <v>396</v>
      </c>
      <c r="P80" s="32"/>
      <c r="Q80" s="32"/>
      <c r="R80" s="42">
        <f t="shared" si="34"/>
        <v>-7471</v>
      </c>
      <c r="S80" s="62">
        <f t="shared" si="31"/>
        <v>-0.406673561591639</v>
      </c>
      <c r="U80" s="5">
        <f t="shared" si="35"/>
        <v>8528</v>
      </c>
    </row>
    <row r="81" ht="17" customHeight="1" spans="1:21">
      <c r="A81" s="30">
        <v>52</v>
      </c>
      <c r="B81" s="48" t="s">
        <v>94</v>
      </c>
      <c r="C81" s="30" t="s">
        <v>217</v>
      </c>
      <c r="D81" s="30"/>
      <c r="E81" s="30"/>
      <c r="F81" s="42">
        <v>8600</v>
      </c>
      <c r="G81" s="32">
        <f t="shared" si="30"/>
        <v>3086</v>
      </c>
      <c r="H81" s="32">
        <f>ROUND(VLOOKUP(B:B,[8]财政调整4!$B:$AZ,51,0),0)</f>
        <v>2157</v>
      </c>
      <c r="I81" s="32">
        <v>460</v>
      </c>
      <c r="J81" s="32">
        <v>0</v>
      </c>
      <c r="K81" s="32">
        <f>VLOOKUP(B:B,[8]财政调整4!$B:$AD,29,0)*3000</f>
        <v>0</v>
      </c>
      <c r="L81" s="32">
        <f>VLOOKUP(B:B,'[9]Sheet1 '!$B:$S,18,0)</f>
        <v>0</v>
      </c>
      <c r="M81" s="32">
        <f>VLOOKUP(B:B,[1]补助各县!$B:$AU,46,0)</f>
        <v>36</v>
      </c>
      <c r="N81" s="35">
        <f>VLOOKUP(B:B,[7]测算表!$A:$J,10,0)</f>
        <v>350</v>
      </c>
      <c r="O81" s="32">
        <f>VLOOKUP(B:B,[2]Sheet4!$A:$B,2,0)</f>
        <v>387</v>
      </c>
      <c r="P81" s="32">
        <f>VLOOKUP(B:B,[3]Sheet1!$A:$H,8,0)</f>
        <v>156</v>
      </c>
      <c r="Q81" s="32"/>
      <c r="R81" s="42">
        <f t="shared" si="34"/>
        <v>-4776</v>
      </c>
      <c r="S81" s="62">
        <f t="shared" si="31"/>
        <v>-0.555348837209302</v>
      </c>
      <c r="U81" s="5">
        <f t="shared" si="35"/>
        <v>2193</v>
      </c>
    </row>
    <row r="82" ht="17" customHeight="1" spans="1:21">
      <c r="A82" s="30">
        <v>53</v>
      </c>
      <c r="B82" s="48" t="s">
        <v>95</v>
      </c>
      <c r="C82" s="30" t="s">
        <v>219</v>
      </c>
      <c r="D82" s="30">
        <v>2019</v>
      </c>
      <c r="E82" s="30" t="s">
        <v>28</v>
      </c>
      <c r="F82" s="42">
        <v>23717</v>
      </c>
      <c r="G82" s="32">
        <f t="shared" si="30"/>
        <v>22176</v>
      </c>
      <c r="H82" s="32">
        <f>ROUND(VLOOKUP(B:B,[8]财政调整4!$B:$AZ,51,0),0)</f>
        <v>20834</v>
      </c>
      <c r="I82" s="32">
        <v>961</v>
      </c>
      <c r="J82" s="32">
        <v>0</v>
      </c>
      <c r="K82" s="32">
        <f>VLOOKUP(B:B,[8]财政调整4!$B:$AD,29,0)*3000</f>
        <v>0</v>
      </c>
      <c r="L82" s="32">
        <f>ROUND(VLOOKUP(B:B,'[9]Sheet1 '!$B:$S,18,0),0)</f>
        <v>13000</v>
      </c>
      <c r="M82" s="32">
        <f>VLOOKUP(B:B,[1]补助各县!$B:$AU,46,0)</f>
        <v>133</v>
      </c>
      <c r="N82" s="35">
        <f>VLOOKUP(B:B,[7]测算表!$A:$J,10,0)</f>
        <v>682</v>
      </c>
      <c r="O82" s="32">
        <f>VLOOKUP(B:B,[2]Sheet4!$A:$B,2,0)</f>
        <v>390</v>
      </c>
      <c r="P82" s="32">
        <f>VLOOKUP(B:B,[3]Sheet1!$A:$H,8,0)</f>
        <v>137</v>
      </c>
      <c r="Q82" s="32"/>
      <c r="R82" s="42">
        <f t="shared" si="34"/>
        <v>493</v>
      </c>
      <c r="S82" s="62">
        <f t="shared" si="31"/>
        <v>0.0207867774170426</v>
      </c>
      <c r="U82" s="5">
        <f t="shared" si="35"/>
        <v>20967</v>
      </c>
    </row>
    <row r="83" ht="17" customHeight="1" spans="1:21">
      <c r="A83" s="30">
        <v>54</v>
      </c>
      <c r="B83" s="48" t="s">
        <v>97</v>
      </c>
      <c r="C83" s="30" t="s">
        <v>219</v>
      </c>
      <c r="D83" s="30">
        <v>2019</v>
      </c>
      <c r="E83" s="30" t="s">
        <v>28</v>
      </c>
      <c r="F83" s="42">
        <v>29783</v>
      </c>
      <c r="G83" s="32">
        <f t="shared" si="30"/>
        <v>27436</v>
      </c>
      <c r="H83" s="32">
        <f>ROUND(VLOOKUP(B:B,[8]财政调整4!$B:$AZ,51,0),0)</f>
        <v>26566</v>
      </c>
      <c r="I83" s="32">
        <v>971</v>
      </c>
      <c r="J83" s="32">
        <v>0</v>
      </c>
      <c r="K83" s="32">
        <f>VLOOKUP(B:B,[8]财政调整4!$B:$AD,29,0)*3000</f>
        <v>0</v>
      </c>
      <c r="L83" s="32"/>
      <c r="M83" s="32">
        <f>VLOOKUP(B:B,[1]补助各县!$B:$AU,46,0)</f>
        <v>82</v>
      </c>
      <c r="N83" s="35">
        <f>VLOOKUP(B:B,[7]测算表!$A:$J,10,0)</f>
        <v>441</v>
      </c>
      <c r="O83" s="32">
        <f>VLOOKUP(B:B,[2]Sheet4!$A:$B,2,0)</f>
        <v>252</v>
      </c>
      <c r="P83" s="32"/>
      <c r="Q83" s="32">
        <f>VLOOKUP(B:B,[5]测算表11.15!$B:$D,3,FALSE)</f>
        <v>95</v>
      </c>
      <c r="R83" s="42">
        <f t="shared" si="34"/>
        <v>207</v>
      </c>
      <c r="S83" s="62">
        <f t="shared" si="31"/>
        <v>0.00695027364603969</v>
      </c>
      <c r="U83" s="5">
        <f t="shared" si="35"/>
        <v>26648</v>
      </c>
    </row>
    <row r="84" ht="17" customHeight="1" spans="1:21">
      <c r="A84" s="30">
        <v>55</v>
      </c>
      <c r="B84" s="48" t="s">
        <v>98</v>
      </c>
      <c r="C84" s="30" t="s">
        <v>219</v>
      </c>
      <c r="D84" s="30">
        <v>2019</v>
      </c>
      <c r="E84" s="30" t="s">
        <v>28</v>
      </c>
      <c r="F84" s="42">
        <v>23936</v>
      </c>
      <c r="G84" s="32">
        <f t="shared" si="30"/>
        <v>21715</v>
      </c>
      <c r="H84" s="32">
        <f>ROUND(VLOOKUP(B:B,[8]财政调整4!$B:$AZ,51,0),0)</f>
        <v>20831</v>
      </c>
      <c r="I84" s="32">
        <v>962</v>
      </c>
      <c r="J84" s="32">
        <v>434</v>
      </c>
      <c r="K84" s="32">
        <f>VLOOKUP(B:B,[8]财政调整4!$B:$AD,29,0)*3000</f>
        <v>0</v>
      </c>
      <c r="L84" s="32"/>
      <c r="M84" s="32">
        <f>VLOOKUP(B:B,[1]补助各县!$B:$AU,46,0)</f>
        <v>234</v>
      </c>
      <c r="N84" s="35">
        <f>VLOOKUP(B:B,[7]测算表!$A:$J,10,0)</f>
        <v>250</v>
      </c>
      <c r="O84" s="32">
        <f>VLOOKUP(B:B,[2]Sheet4!$A:$B,2,0)</f>
        <v>400</v>
      </c>
      <c r="P84" s="32"/>
      <c r="Q84" s="32"/>
      <c r="R84" s="42">
        <f t="shared" si="34"/>
        <v>-168</v>
      </c>
      <c r="S84" s="62">
        <f t="shared" si="31"/>
        <v>-0.00701871657754011</v>
      </c>
      <c r="U84" s="5">
        <f t="shared" si="35"/>
        <v>21065</v>
      </c>
    </row>
    <row r="85" ht="17" customHeight="1" spans="1:21">
      <c r="A85" s="30">
        <v>56</v>
      </c>
      <c r="B85" s="48" t="s">
        <v>99</v>
      </c>
      <c r="C85" s="30" t="s">
        <v>219</v>
      </c>
      <c r="D85" s="30">
        <v>2019</v>
      </c>
      <c r="E85" s="30" t="s">
        <v>28</v>
      </c>
      <c r="F85" s="42">
        <v>21648</v>
      </c>
      <c r="G85" s="32">
        <f t="shared" si="30"/>
        <v>20209</v>
      </c>
      <c r="H85" s="32">
        <f>ROUND(VLOOKUP(B:B,[8]财政调整4!$B:$AZ,51,0),0)</f>
        <v>19183</v>
      </c>
      <c r="I85" s="32">
        <v>153</v>
      </c>
      <c r="J85" s="32">
        <v>174</v>
      </c>
      <c r="K85" s="32">
        <f>VLOOKUP(B:B,[8]财政调整4!$B:$AD,29,0)*3000</f>
        <v>3000</v>
      </c>
      <c r="L85" s="32">
        <f>VLOOKUP(B:B,'[9]Sheet1 '!$B:$S,18,0)</f>
        <v>0</v>
      </c>
      <c r="M85" s="32">
        <f>VLOOKUP(B:B,[1]补助各县!$B:$AU,46,0)</f>
        <v>110</v>
      </c>
      <c r="N85" s="35">
        <f>VLOOKUP(B:B,[7]测算表!$A:$J,10,0)</f>
        <v>541</v>
      </c>
      <c r="O85" s="32">
        <f>VLOOKUP(B:B,[2]Sheet4!$A:$B,2,0)</f>
        <v>375</v>
      </c>
      <c r="P85" s="32"/>
      <c r="Q85" s="32"/>
      <c r="R85" s="42">
        <f t="shared" si="34"/>
        <v>418</v>
      </c>
      <c r="S85" s="62">
        <f t="shared" si="31"/>
        <v>0.0193089430894309</v>
      </c>
      <c r="U85" s="5">
        <f t="shared" si="35"/>
        <v>19293</v>
      </c>
    </row>
    <row r="86" s="6" customFormat="1" ht="17" customHeight="1" spans="1:52">
      <c r="A86" s="36"/>
      <c r="B86" s="37" t="s">
        <v>100</v>
      </c>
      <c r="C86" s="38">
        <v>1</v>
      </c>
      <c r="D86" s="38"/>
      <c r="E86" s="38"/>
      <c r="F86" s="51">
        <f t="shared" ref="F86:K86" si="36">F87+F88</f>
        <v>128339</v>
      </c>
      <c r="G86" s="52">
        <f t="shared" si="36"/>
        <v>104139</v>
      </c>
      <c r="H86" s="40">
        <f t="shared" si="36"/>
        <v>92848</v>
      </c>
      <c r="I86" s="40">
        <v>6439</v>
      </c>
      <c r="J86" s="40">
        <v>2808</v>
      </c>
      <c r="K86" s="52">
        <f>K87+K88</f>
        <v>3000</v>
      </c>
      <c r="L86" s="52">
        <f>L87+L88</f>
        <v>5303</v>
      </c>
      <c r="M86" s="52">
        <f t="shared" ref="M86:R86" si="37">M87+M88</f>
        <v>2645</v>
      </c>
      <c r="N86" s="52">
        <f t="shared" si="37"/>
        <v>5793</v>
      </c>
      <c r="O86" s="52">
        <f t="shared" si="37"/>
        <v>2284</v>
      </c>
      <c r="P86" s="52">
        <f t="shared" si="37"/>
        <v>363</v>
      </c>
      <c r="Q86" s="52">
        <f t="shared" si="37"/>
        <v>206</v>
      </c>
      <c r="R86" s="51">
        <f t="shared" si="37"/>
        <v>-13193</v>
      </c>
      <c r="S86" s="64">
        <f t="shared" si="31"/>
        <v>-0.102798058267557</v>
      </c>
      <c r="T86" s="5"/>
      <c r="U86" s="5">
        <f t="shared" si="35"/>
        <v>95493</v>
      </c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</row>
    <row r="87" ht="17" customHeight="1" spans="1:21">
      <c r="A87" s="28"/>
      <c r="B87" s="41" t="s">
        <v>101</v>
      </c>
      <c r="C87" s="30">
        <v>2</v>
      </c>
      <c r="D87" s="30"/>
      <c r="E87" s="30"/>
      <c r="F87" s="42">
        <v>2173</v>
      </c>
      <c r="G87" s="32">
        <f t="shared" ref="G87:G96" si="38">H87+M87+N87+O87+P87+Q87</f>
        <v>1994</v>
      </c>
      <c r="H87" s="32">
        <f>ROUND(VLOOKUP(B:B,[8]财政调整4!$B:$AZ,51,0),0)</f>
        <v>0</v>
      </c>
      <c r="I87" s="32"/>
      <c r="J87" s="32"/>
      <c r="K87" s="32"/>
      <c r="L87" s="32"/>
      <c r="M87" s="32">
        <f>VLOOKUP(B:B,'[1]对州（市）贴息'!$B:$Z,25,0)</f>
        <v>1994</v>
      </c>
      <c r="N87" s="35"/>
      <c r="O87" s="32"/>
      <c r="P87" s="32"/>
      <c r="Q87" s="32"/>
      <c r="R87" s="42">
        <f>ROUND(G87-F87*1587507/1736432,0)</f>
        <v>7</v>
      </c>
      <c r="S87" s="62">
        <f t="shared" ref="S87:S97" si="39">R87/F87</f>
        <v>0.00322135296824666</v>
      </c>
      <c r="U87" s="5">
        <f t="shared" si="35"/>
        <v>1994</v>
      </c>
    </row>
    <row r="88" s="7" customFormat="1" ht="17" customHeight="1" spans="1:52">
      <c r="A88" s="43"/>
      <c r="B88" s="44" t="s">
        <v>42</v>
      </c>
      <c r="C88" s="45">
        <v>3</v>
      </c>
      <c r="D88" s="45"/>
      <c r="E88" s="45"/>
      <c r="F88" s="53">
        <f t="shared" ref="F88:K88" si="40">SUM(F89:F96)</f>
        <v>126166</v>
      </c>
      <c r="G88" s="54">
        <f t="shared" si="40"/>
        <v>102145</v>
      </c>
      <c r="H88" s="40">
        <f t="shared" si="40"/>
        <v>92848</v>
      </c>
      <c r="I88" s="40">
        <v>6439</v>
      </c>
      <c r="J88" s="40">
        <v>2808</v>
      </c>
      <c r="K88" s="54">
        <f>SUM(K89:K96)</f>
        <v>3000</v>
      </c>
      <c r="L88" s="54">
        <f>SUM(L89:L96)</f>
        <v>5303</v>
      </c>
      <c r="M88" s="54">
        <f t="shared" ref="M88:R88" si="41">SUM(M89:M96)</f>
        <v>651</v>
      </c>
      <c r="N88" s="54">
        <f t="shared" si="41"/>
        <v>5793</v>
      </c>
      <c r="O88" s="54">
        <f t="shared" si="41"/>
        <v>2284</v>
      </c>
      <c r="P88" s="54">
        <f t="shared" si="41"/>
        <v>363</v>
      </c>
      <c r="Q88" s="54">
        <f t="shared" si="41"/>
        <v>206</v>
      </c>
      <c r="R88" s="53">
        <f t="shared" si="41"/>
        <v>-13200</v>
      </c>
      <c r="S88" s="62">
        <f t="shared" si="39"/>
        <v>-0.104624066705769</v>
      </c>
      <c r="T88" s="5"/>
      <c r="U88" s="5">
        <f t="shared" si="35"/>
        <v>93499</v>
      </c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</row>
    <row r="89" ht="17" customHeight="1" spans="1:21">
      <c r="A89" s="30">
        <v>57</v>
      </c>
      <c r="B89" s="48" t="s">
        <v>102</v>
      </c>
      <c r="C89" s="30" t="s">
        <v>218</v>
      </c>
      <c r="D89" s="30">
        <v>2019</v>
      </c>
      <c r="E89" s="30"/>
      <c r="F89" s="42">
        <v>6332</v>
      </c>
      <c r="G89" s="32">
        <f t="shared" si="38"/>
        <v>7492</v>
      </c>
      <c r="H89" s="32">
        <f>ROUND(VLOOKUP(B:B,[8]财政调整4!$B:$AZ,51,0),0)</f>
        <v>6534</v>
      </c>
      <c r="I89" s="32">
        <v>805</v>
      </c>
      <c r="J89" s="32">
        <v>349</v>
      </c>
      <c r="K89" s="32">
        <f>VLOOKUP(B:B,[8]财政调整4!$B:$AD,29,0)*3000</f>
        <v>0</v>
      </c>
      <c r="L89" s="32"/>
      <c r="M89" s="32">
        <f>VLOOKUP(B:B,[1]补助各县!$B:$AU,46,0)</f>
        <v>8</v>
      </c>
      <c r="N89" s="35">
        <f>VLOOKUP(B:B,[7]测算表!$A:$J,10,0)</f>
        <v>950</v>
      </c>
      <c r="O89" s="32"/>
      <c r="P89" s="32"/>
      <c r="Q89" s="32">
        <f>VLOOKUP(B:B,[5]测算表11.15!$B:$D,3,FALSE)</f>
        <v>0</v>
      </c>
      <c r="R89" s="42">
        <f t="shared" ref="R89:R96" si="42">ROUND(G89-F89*1587507/1736432,0)</f>
        <v>1703</v>
      </c>
      <c r="S89" s="62">
        <f t="shared" si="39"/>
        <v>0.26895135818067</v>
      </c>
      <c r="U89" s="5">
        <f t="shared" si="35"/>
        <v>6542</v>
      </c>
    </row>
    <row r="90" ht="17" customHeight="1" spans="1:21">
      <c r="A90" s="30">
        <v>58</v>
      </c>
      <c r="B90" s="48" t="s">
        <v>103</v>
      </c>
      <c r="C90" s="30" t="s">
        <v>218</v>
      </c>
      <c r="D90" s="30">
        <v>2018</v>
      </c>
      <c r="E90" s="30"/>
      <c r="F90" s="42">
        <v>5651</v>
      </c>
      <c r="G90" s="32">
        <f t="shared" si="38"/>
        <v>6680</v>
      </c>
      <c r="H90" s="32">
        <f>ROUND(VLOOKUP(B:B,[8]财政调整4!$B:$AZ,51,0),0)</f>
        <v>5720</v>
      </c>
      <c r="I90" s="32">
        <v>606</v>
      </c>
      <c r="J90" s="32">
        <v>124</v>
      </c>
      <c r="K90" s="32">
        <f>VLOOKUP(B:B,[8]财政调整4!$B:$AD,29,0)*3000</f>
        <v>0</v>
      </c>
      <c r="L90" s="32"/>
      <c r="M90" s="32">
        <f>VLOOKUP(B:B,[1]补助各县!$B:$AU,46,0)</f>
        <v>10</v>
      </c>
      <c r="N90" s="35">
        <f>VLOOKUP(B:B,[7]测算表!$A:$J,10,0)</f>
        <v>950</v>
      </c>
      <c r="O90" s="32"/>
      <c r="P90" s="32"/>
      <c r="Q90" s="32"/>
      <c r="R90" s="42">
        <f t="shared" si="42"/>
        <v>1514</v>
      </c>
      <c r="S90" s="62">
        <f t="shared" si="39"/>
        <v>0.267917182799504</v>
      </c>
      <c r="U90" s="5">
        <f t="shared" si="35"/>
        <v>5730</v>
      </c>
    </row>
    <row r="91" ht="17" customHeight="1" spans="1:21">
      <c r="A91" s="30">
        <v>59</v>
      </c>
      <c r="B91" s="48" t="s">
        <v>104</v>
      </c>
      <c r="C91" s="30" t="s">
        <v>218</v>
      </c>
      <c r="D91" s="30">
        <v>2018</v>
      </c>
      <c r="E91" s="30" t="s">
        <v>23</v>
      </c>
      <c r="F91" s="42">
        <v>8235</v>
      </c>
      <c r="G91" s="32">
        <f t="shared" si="38"/>
        <v>6220</v>
      </c>
      <c r="H91" s="32">
        <f>ROUND(VLOOKUP(B:B,[8]财政调整4!$B:$AZ,51,0),0)</f>
        <v>5412</v>
      </c>
      <c r="I91" s="32">
        <v>346</v>
      </c>
      <c r="J91" s="32">
        <v>228</v>
      </c>
      <c r="K91" s="32">
        <f>VLOOKUP(B:B,[8]财政调整4!$B:$AD,29,0)*3000</f>
        <v>0</v>
      </c>
      <c r="L91" s="32"/>
      <c r="M91" s="32">
        <f>VLOOKUP(B:B,[1]补助各县!$B:$AU,46,0)</f>
        <v>66</v>
      </c>
      <c r="N91" s="35">
        <f>VLOOKUP(B:B,[7]测算表!$A:$J,10,0)</f>
        <v>350</v>
      </c>
      <c r="O91" s="32">
        <f>VLOOKUP(B:B,[2]Sheet4!$A:$B,2,0)</f>
        <v>392</v>
      </c>
      <c r="P91" s="32"/>
      <c r="Q91" s="32"/>
      <c r="R91" s="42">
        <f t="shared" si="42"/>
        <v>-1309</v>
      </c>
      <c r="S91" s="62">
        <f t="shared" si="39"/>
        <v>-0.158955676988464</v>
      </c>
      <c r="U91" s="5">
        <f t="shared" si="35"/>
        <v>5478</v>
      </c>
    </row>
    <row r="92" ht="17" customHeight="1" spans="1:21">
      <c r="A92" s="30">
        <v>60</v>
      </c>
      <c r="B92" s="48" t="s">
        <v>105</v>
      </c>
      <c r="C92" s="30" t="s">
        <v>218</v>
      </c>
      <c r="D92" s="30">
        <v>2019</v>
      </c>
      <c r="E92" s="30" t="s">
        <v>23</v>
      </c>
      <c r="F92" s="42">
        <v>22022</v>
      </c>
      <c r="G92" s="32">
        <f t="shared" si="38"/>
        <v>8137</v>
      </c>
      <c r="H92" s="32">
        <f>ROUND(VLOOKUP(B:B,[8]财政调整4!$B:$AZ,51,0),0)</f>
        <v>6629</v>
      </c>
      <c r="I92" s="32">
        <v>755</v>
      </c>
      <c r="J92" s="32">
        <v>0</v>
      </c>
      <c r="K92" s="32">
        <f>VLOOKUP(B:B,[8]财政调整4!$B:$AD,29,0)*3000</f>
        <v>0</v>
      </c>
      <c r="L92" s="32">
        <f>ROUND(VLOOKUP(B:B,'[9]Sheet1 '!$B:$S,18,0),0)</f>
        <v>5303</v>
      </c>
      <c r="M92" s="32">
        <f>VLOOKUP(B:B,[1]补助各县!$B:$AU,46,0)</f>
        <v>63</v>
      </c>
      <c r="N92" s="35">
        <f>VLOOKUP(B:B,[7]测算表!$A:$J,10,0)</f>
        <v>870</v>
      </c>
      <c r="O92" s="32">
        <f>VLOOKUP(B:B,[2]Sheet4!$A:$B,2,0)</f>
        <v>386</v>
      </c>
      <c r="P92" s="32">
        <f>VLOOKUP(B:B,[3]Sheet1!$A:$H,8,0)</f>
        <v>189</v>
      </c>
      <c r="Q92" s="32"/>
      <c r="R92" s="42">
        <f t="shared" si="42"/>
        <v>-11996</v>
      </c>
      <c r="S92" s="62">
        <f t="shared" si="39"/>
        <v>-0.544727999273454</v>
      </c>
      <c r="U92" s="5">
        <f t="shared" si="35"/>
        <v>6692</v>
      </c>
    </row>
    <row r="93" ht="17" customHeight="1" spans="1:21">
      <c r="A93" s="30">
        <v>61</v>
      </c>
      <c r="B93" s="48" t="s">
        <v>107</v>
      </c>
      <c r="C93" s="30" t="s">
        <v>219</v>
      </c>
      <c r="D93" s="30">
        <v>2019</v>
      </c>
      <c r="E93" s="30" t="s">
        <v>28</v>
      </c>
      <c r="F93" s="42">
        <v>18587</v>
      </c>
      <c r="G93" s="32">
        <f t="shared" si="38"/>
        <v>19133</v>
      </c>
      <c r="H93" s="32">
        <f>ROUND(VLOOKUP(B:B,[8]财政调整4!$B:$AZ,51,0),0)</f>
        <v>17791</v>
      </c>
      <c r="I93" s="32">
        <v>781</v>
      </c>
      <c r="J93" s="32">
        <v>534</v>
      </c>
      <c r="K93" s="32">
        <f>VLOOKUP(B:B,[8]财政调整4!$B:$AD,29,0)*3000</f>
        <v>0</v>
      </c>
      <c r="L93" s="32">
        <f>VLOOKUP(B:B,'[9]Sheet1 '!$B:$S,18,0)</f>
        <v>0</v>
      </c>
      <c r="M93" s="32">
        <f>VLOOKUP(B:B,[1]补助各县!$B:$AU,46,0)</f>
        <v>114</v>
      </c>
      <c r="N93" s="35">
        <f>VLOOKUP(B:B,[7]测算表!$A:$J,10,0)</f>
        <v>741</v>
      </c>
      <c r="O93" s="32">
        <f>VLOOKUP(B:B,[2]Sheet4!$A:$B,2,0)</f>
        <v>386</v>
      </c>
      <c r="P93" s="32"/>
      <c r="Q93" s="32">
        <f>VLOOKUP(B:B,[5]测算表11.15!$B:$D,3,FALSE)</f>
        <v>101</v>
      </c>
      <c r="R93" s="42">
        <f t="shared" si="42"/>
        <v>2140</v>
      </c>
      <c r="S93" s="62">
        <f t="shared" si="39"/>
        <v>0.115134233604132</v>
      </c>
      <c r="U93" s="5">
        <f t="shared" si="35"/>
        <v>17905</v>
      </c>
    </row>
    <row r="94" ht="17" customHeight="1" spans="1:21">
      <c r="A94" s="30">
        <v>62</v>
      </c>
      <c r="B94" s="48" t="s">
        <v>108</v>
      </c>
      <c r="C94" s="30" t="s">
        <v>218</v>
      </c>
      <c r="D94" s="30">
        <v>2019</v>
      </c>
      <c r="E94" s="30" t="s">
        <v>23</v>
      </c>
      <c r="F94" s="42">
        <v>14026</v>
      </c>
      <c r="G94" s="32">
        <f t="shared" si="38"/>
        <v>11496</v>
      </c>
      <c r="H94" s="32">
        <f>ROUND(VLOOKUP(B:B,[8]财政调整4!$B:$AZ,51,0),0)</f>
        <v>10251</v>
      </c>
      <c r="I94" s="32">
        <v>946</v>
      </c>
      <c r="J94" s="32">
        <v>245</v>
      </c>
      <c r="K94" s="32">
        <f>VLOOKUP(B:B,[8]财政调整4!$B:$AD,29,0)*3000</f>
        <v>0</v>
      </c>
      <c r="L94" s="32"/>
      <c r="M94" s="32">
        <f>VLOOKUP(B:B,[1]补助各县!$B:$AU,46,0)</f>
        <v>34</v>
      </c>
      <c r="N94" s="35">
        <f>VLOOKUP(B:B,[7]测算表!$A:$J,10,0)</f>
        <v>841</v>
      </c>
      <c r="O94" s="32">
        <f>VLOOKUP(B:B,[2]Sheet4!$A:$B,2,0)</f>
        <v>370</v>
      </c>
      <c r="P94" s="32"/>
      <c r="Q94" s="32"/>
      <c r="R94" s="42">
        <f t="shared" si="42"/>
        <v>-1327</v>
      </c>
      <c r="S94" s="62">
        <f t="shared" si="39"/>
        <v>-0.094610009981463</v>
      </c>
      <c r="U94" s="5">
        <f t="shared" si="35"/>
        <v>10285</v>
      </c>
    </row>
    <row r="95" s="7" customFormat="1" ht="17" customHeight="1" spans="1:25">
      <c r="A95" s="30">
        <v>63</v>
      </c>
      <c r="B95" s="48" t="s">
        <v>109</v>
      </c>
      <c r="C95" s="45" t="s">
        <v>219</v>
      </c>
      <c r="D95" s="45">
        <v>2020</v>
      </c>
      <c r="E95" s="45" t="s">
        <v>28</v>
      </c>
      <c r="F95" s="42">
        <v>37535</v>
      </c>
      <c r="G95" s="32">
        <f t="shared" si="38"/>
        <v>34377</v>
      </c>
      <c r="H95" s="32">
        <f>ROUND(VLOOKUP(B:B,[8]财政调整4!$B:$AZ,51,0),0)</f>
        <v>32681</v>
      </c>
      <c r="I95" s="32">
        <v>1185</v>
      </c>
      <c r="J95" s="32">
        <v>1082</v>
      </c>
      <c r="K95" s="32">
        <f>VLOOKUP(B:B,[8]财政调整4!$B:$AD,29,0)*3000</f>
        <v>3000</v>
      </c>
      <c r="L95" s="32"/>
      <c r="M95" s="32">
        <f>VLOOKUP(B:B,[1]补助各县!$B:$AU,46,0)</f>
        <v>316</v>
      </c>
      <c r="N95" s="35">
        <f>VLOOKUP(B:B,[7]测算表!$A:$J,10,0)</f>
        <v>741</v>
      </c>
      <c r="O95" s="32">
        <f>VLOOKUP(B:B,[2]Sheet4!$A:$B,2,0)</f>
        <v>360</v>
      </c>
      <c r="P95" s="32">
        <f>VLOOKUP(B:B,[3]Sheet1!$A:$H,8,0)</f>
        <v>174</v>
      </c>
      <c r="Q95" s="32">
        <f>VLOOKUP(B:B,[5]测算表11.15!$B:$D,3,FALSE)</f>
        <v>105</v>
      </c>
      <c r="R95" s="42">
        <f t="shared" si="42"/>
        <v>61</v>
      </c>
      <c r="S95" s="62">
        <f t="shared" si="39"/>
        <v>0.00162514986013054</v>
      </c>
      <c r="T95" s="5"/>
      <c r="U95" s="5">
        <f t="shared" si="35"/>
        <v>32997</v>
      </c>
      <c r="V95" s="5"/>
      <c r="W95" s="5"/>
      <c r="X95" s="5"/>
      <c r="Y95" s="5"/>
    </row>
    <row r="96" ht="17" customHeight="1" spans="1:21">
      <c r="A96" s="30">
        <v>64</v>
      </c>
      <c r="B96" s="48" t="s">
        <v>110</v>
      </c>
      <c r="C96" s="30" t="s">
        <v>218</v>
      </c>
      <c r="D96" s="30">
        <v>2019</v>
      </c>
      <c r="E96" s="30" t="s">
        <v>23</v>
      </c>
      <c r="F96" s="42">
        <v>13778</v>
      </c>
      <c r="G96" s="32">
        <f t="shared" si="38"/>
        <v>8610</v>
      </c>
      <c r="H96" s="32">
        <f>ROUND(VLOOKUP(B:B,[8]财政调整4!$B:$AZ,51,0),0)</f>
        <v>7830</v>
      </c>
      <c r="I96" s="32">
        <v>1015</v>
      </c>
      <c r="J96" s="32">
        <v>246</v>
      </c>
      <c r="K96" s="32">
        <f>VLOOKUP(B:B,[8]财政调整4!$B:$AD,29,0)*3000</f>
        <v>0</v>
      </c>
      <c r="L96" s="32">
        <f>VLOOKUP(B:B,'[9]Sheet1 '!$B:$S,18,0)</f>
        <v>0</v>
      </c>
      <c r="M96" s="32">
        <f>VLOOKUP(B:B,[1]补助各县!$B:$AU,46,0)</f>
        <v>40</v>
      </c>
      <c r="N96" s="35">
        <f>VLOOKUP(B:B,[7]测算表!$A:$J,10,0)</f>
        <v>350</v>
      </c>
      <c r="O96" s="32">
        <f>VLOOKUP(B:B,[2]Sheet4!$A:$B,2,0)</f>
        <v>390</v>
      </c>
      <c r="P96" s="32"/>
      <c r="Q96" s="32">
        <f>VLOOKUP(B:B,[5]测算表11.15!$B:$D,3,FALSE)</f>
        <v>0</v>
      </c>
      <c r="R96" s="42">
        <f t="shared" si="42"/>
        <v>-3986</v>
      </c>
      <c r="S96" s="62">
        <f t="shared" si="39"/>
        <v>-0.289301785455073</v>
      </c>
      <c r="U96" s="5">
        <f t="shared" si="35"/>
        <v>7870</v>
      </c>
    </row>
    <row r="97" s="6" customFormat="1" ht="17" customHeight="1" spans="1:52">
      <c r="A97" s="36"/>
      <c r="B97" s="37" t="s">
        <v>111</v>
      </c>
      <c r="C97" s="38">
        <v>1</v>
      </c>
      <c r="D97" s="38"/>
      <c r="E97" s="38"/>
      <c r="F97" s="51">
        <f t="shared" ref="F97:K97" si="43">F98+F99</f>
        <v>122374</v>
      </c>
      <c r="G97" s="52">
        <f t="shared" si="43"/>
        <v>101996</v>
      </c>
      <c r="H97" s="40">
        <f t="shared" si="43"/>
        <v>89327</v>
      </c>
      <c r="I97" s="40">
        <v>9678</v>
      </c>
      <c r="J97" s="40">
        <v>794</v>
      </c>
      <c r="K97" s="52">
        <f>K98+K99</f>
        <v>0</v>
      </c>
      <c r="L97" s="52">
        <f>L98+L99</f>
        <v>1465</v>
      </c>
      <c r="M97" s="52">
        <f t="shared" ref="M97:R97" si="44">M98+M99</f>
        <v>3643</v>
      </c>
      <c r="N97" s="52">
        <f t="shared" si="44"/>
        <v>5446</v>
      </c>
      <c r="O97" s="52">
        <f t="shared" si="44"/>
        <v>2815</v>
      </c>
      <c r="P97" s="52">
        <f t="shared" si="44"/>
        <v>390</v>
      </c>
      <c r="Q97" s="52">
        <f t="shared" si="44"/>
        <v>375</v>
      </c>
      <c r="R97" s="51">
        <f t="shared" si="44"/>
        <v>-9883</v>
      </c>
      <c r="S97" s="64">
        <f t="shared" si="39"/>
        <v>-0.0807606190857535</v>
      </c>
      <c r="T97" s="5"/>
      <c r="U97" s="5">
        <f t="shared" si="35"/>
        <v>92970</v>
      </c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</row>
    <row r="98" ht="17" customHeight="1" spans="1:21">
      <c r="A98" s="28"/>
      <c r="B98" s="41" t="s">
        <v>112</v>
      </c>
      <c r="C98" s="30">
        <v>2</v>
      </c>
      <c r="D98" s="30"/>
      <c r="E98" s="30"/>
      <c r="F98" s="42">
        <v>2830</v>
      </c>
      <c r="G98" s="32">
        <f t="shared" ref="G98:G109" si="45">H98+M98+N98+O98+P98+Q98</f>
        <v>2711</v>
      </c>
      <c r="H98" s="32">
        <f>ROUND(VLOOKUP(B:B,[8]财政调整4!$B:$AZ,51,0),0)</f>
        <v>0</v>
      </c>
      <c r="I98" s="32"/>
      <c r="J98" s="32"/>
      <c r="K98" s="32"/>
      <c r="L98" s="32"/>
      <c r="M98" s="32">
        <f>VLOOKUP(B:B,'[1]对州（市）贴息'!$B:$Z,25,0)</f>
        <v>2711</v>
      </c>
      <c r="N98" s="35"/>
      <c r="O98" s="32"/>
      <c r="P98" s="32"/>
      <c r="Q98" s="32"/>
      <c r="R98" s="42">
        <f>ROUND(G98-F98*1587507/1736432,0)</f>
        <v>124</v>
      </c>
      <c r="S98" s="62">
        <f t="shared" ref="S98:S110" si="46">R98/F98</f>
        <v>0.0438162544169611</v>
      </c>
      <c r="U98" s="5">
        <f t="shared" si="35"/>
        <v>2711</v>
      </c>
    </row>
    <row r="99" s="7" customFormat="1" ht="17" customHeight="1" spans="1:52">
      <c r="A99" s="43"/>
      <c r="B99" s="44" t="s">
        <v>42</v>
      </c>
      <c r="C99" s="45">
        <v>3</v>
      </c>
      <c r="D99" s="45"/>
      <c r="E99" s="45"/>
      <c r="F99" s="53">
        <f t="shared" ref="F99:K99" si="47">SUM(F100:F109)</f>
        <v>119544</v>
      </c>
      <c r="G99" s="54">
        <f t="shared" si="47"/>
        <v>99285</v>
      </c>
      <c r="H99" s="40">
        <f t="shared" si="47"/>
        <v>89327</v>
      </c>
      <c r="I99" s="40">
        <v>9678</v>
      </c>
      <c r="J99" s="40">
        <v>794</v>
      </c>
      <c r="K99" s="54">
        <f>SUM(K100:K109)</f>
        <v>0</v>
      </c>
      <c r="L99" s="54">
        <f>SUM(L100:L109)</f>
        <v>1465</v>
      </c>
      <c r="M99" s="54">
        <f t="shared" ref="M99:R99" si="48">SUM(M100:M109)</f>
        <v>932</v>
      </c>
      <c r="N99" s="54">
        <f t="shared" si="48"/>
        <v>5446</v>
      </c>
      <c r="O99" s="54">
        <f t="shared" si="48"/>
        <v>2815</v>
      </c>
      <c r="P99" s="54">
        <f t="shared" si="48"/>
        <v>390</v>
      </c>
      <c r="Q99" s="54">
        <f t="shared" si="48"/>
        <v>375</v>
      </c>
      <c r="R99" s="53">
        <f t="shared" si="48"/>
        <v>-10007</v>
      </c>
      <c r="S99" s="62">
        <f t="shared" si="46"/>
        <v>-0.0837097637689888</v>
      </c>
      <c r="T99" s="5"/>
      <c r="U99" s="5">
        <f t="shared" si="35"/>
        <v>90259</v>
      </c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</row>
    <row r="100" ht="17" customHeight="1" spans="1:21">
      <c r="A100" s="30">
        <v>65</v>
      </c>
      <c r="B100" s="48" t="s">
        <v>113</v>
      </c>
      <c r="C100" s="30" t="s">
        <v>217</v>
      </c>
      <c r="D100" s="30"/>
      <c r="E100" s="30"/>
      <c r="F100" s="42">
        <v>2413</v>
      </c>
      <c r="G100" s="32">
        <f t="shared" si="45"/>
        <v>3454</v>
      </c>
      <c r="H100" s="32">
        <f>ROUND(VLOOKUP(B:B,[8]财政调整4!$B:$AZ,51,0),0)</f>
        <v>2565</v>
      </c>
      <c r="I100" s="32">
        <v>651</v>
      </c>
      <c r="J100" s="32">
        <v>158</v>
      </c>
      <c r="K100" s="32">
        <f>VLOOKUP(B:B,[8]财政调整4!$B:$AD,29,0)*3000</f>
        <v>0</v>
      </c>
      <c r="L100" s="32"/>
      <c r="M100" s="32">
        <f>VLOOKUP(B:B,[1]补助各县!$B:$AU,46,0)</f>
        <v>43</v>
      </c>
      <c r="N100" s="35">
        <f>VLOOKUP(B:B,[7]测算表!$A:$J,10,0)</f>
        <v>741</v>
      </c>
      <c r="O100" s="32"/>
      <c r="P100" s="32"/>
      <c r="Q100" s="32">
        <f>VLOOKUP(B:B,[5]测算表11.15!$B:$D,3,FALSE)</f>
        <v>105</v>
      </c>
      <c r="R100" s="42">
        <f t="shared" ref="R100:R109" si="49">ROUND(G100-F100*1587507/1736432,0)</f>
        <v>1248</v>
      </c>
      <c r="S100" s="62">
        <f t="shared" si="46"/>
        <v>0.517198508081227</v>
      </c>
      <c r="U100" s="5">
        <f t="shared" si="35"/>
        <v>2608</v>
      </c>
    </row>
    <row r="101" ht="17" customHeight="1" spans="1:21">
      <c r="A101" s="30">
        <v>66</v>
      </c>
      <c r="B101" s="48" t="s">
        <v>114</v>
      </c>
      <c r="C101" s="30" t="s">
        <v>218</v>
      </c>
      <c r="D101" s="30">
        <v>2017</v>
      </c>
      <c r="E101" s="30"/>
      <c r="F101" s="42">
        <v>2708</v>
      </c>
      <c r="G101" s="32">
        <f t="shared" si="45"/>
        <v>5372</v>
      </c>
      <c r="H101" s="32">
        <f>ROUND(VLOOKUP(B:B,[8]财政调整4!$B:$AZ,51,0),0)</f>
        <v>4628</v>
      </c>
      <c r="I101" s="32">
        <v>1774</v>
      </c>
      <c r="J101" s="32">
        <v>0</v>
      </c>
      <c r="K101" s="32">
        <f>VLOOKUP(B:B,[8]财政调整4!$B:$AD,29,0)*3000</f>
        <v>0</v>
      </c>
      <c r="L101" s="32"/>
      <c r="M101" s="32">
        <f>VLOOKUP(B:B,[1]补助各县!$B:$AU,46,0)</f>
        <v>0</v>
      </c>
      <c r="N101" s="35">
        <f>VLOOKUP(B:B,[7]测算表!$A:$J,10,0)</f>
        <v>250</v>
      </c>
      <c r="O101" s="32">
        <f>VLOOKUP(B:B,[2]Sheet4!$A:$B,2,0)</f>
        <v>400</v>
      </c>
      <c r="P101" s="32"/>
      <c r="Q101" s="32">
        <f>VLOOKUP(B:B,[5]测算表11.15!$B:$D,3,FALSE)</f>
        <v>94</v>
      </c>
      <c r="R101" s="42">
        <f t="shared" si="49"/>
        <v>2896</v>
      </c>
      <c r="S101" s="62">
        <f t="shared" si="46"/>
        <v>1.06942392909897</v>
      </c>
      <c r="U101" s="5">
        <f t="shared" si="35"/>
        <v>4628</v>
      </c>
    </row>
    <row r="102" ht="17" customHeight="1" spans="1:21">
      <c r="A102" s="30">
        <v>67</v>
      </c>
      <c r="B102" s="48" t="s">
        <v>115</v>
      </c>
      <c r="C102" s="30" t="s">
        <v>218</v>
      </c>
      <c r="D102" s="30">
        <v>2019</v>
      </c>
      <c r="E102" s="30" t="s">
        <v>23</v>
      </c>
      <c r="F102" s="42">
        <v>16894</v>
      </c>
      <c r="G102" s="32">
        <f t="shared" si="45"/>
        <v>12567</v>
      </c>
      <c r="H102" s="32">
        <f>ROUND(VLOOKUP(B:B,[8]财政调整4!$B:$AZ,51,0),0)</f>
        <v>11824</v>
      </c>
      <c r="I102" s="32">
        <v>957</v>
      </c>
      <c r="J102" s="32">
        <v>0</v>
      </c>
      <c r="K102" s="32">
        <f>VLOOKUP(B:B,[8]财政调整4!$B:$AD,29,0)*3000</f>
        <v>0</v>
      </c>
      <c r="L102" s="32"/>
      <c r="M102" s="32">
        <f>VLOOKUP(B:B,[1]补助各县!$B:$AU,46,0)</f>
        <v>67</v>
      </c>
      <c r="N102" s="35">
        <f>VLOOKUP(B:B,[7]测算表!$A:$J,10,0)</f>
        <v>441</v>
      </c>
      <c r="O102" s="32">
        <f>VLOOKUP(B:B,[2]Sheet4!$A:$B,2,0)</f>
        <v>235</v>
      </c>
      <c r="P102" s="32"/>
      <c r="Q102" s="32"/>
      <c r="R102" s="42">
        <f t="shared" si="49"/>
        <v>-2878</v>
      </c>
      <c r="S102" s="62">
        <f t="shared" si="46"/>
        <v>-0.170356339528827</v>
      </c>
      <c r="U102" s="5">
        <f t="shared" si="35"/>
        <v>11891</v>
      </c>
    </row>
    <row r="103" ht="17" customHeight="1" spans="1:21">
      <c r="A103" s="30">
        <v>68</v>
      </c>
      <c r="B103" s="48" t="s">
        <v>116</v>
      </c>
      <c r="C103" s="30" t="s">
        <v>218</v>
      </c>
      <c r="D103" s="30">
        <v>2018</v>
      </c>
      <c r="E103" s="30"/>
      <c r="F103" s="42">
        <v>6449</v>
      </c>
      <c r="G103" s="32">
        <f t="shared" si="45"/>
        <v>8031</v>
      </c>
      <c r="H103" s="32">
        <f>ROUND(VLOOKUP(B:B,[8]财政调整4!$B:$AZ,51,0),0)</f>
        <v>7198</v>
      </c>
      <c r="I103" s="32">
        <v>946</v>
      </c>
      <c r="J103" s="32">
        <v>113</v>
      </c>
      <c r="K103" s="32">
        <f>VLOOKUP(B:B,[8]财政调整4!$B:$AD,29,0)*3000</f>
        <v>0</v>
      </c>
      <c r="L103" s="32"/>
      <c r="M103" s="32">
        <f>VLOOKUP(B:B,[1]补助各县!$B:$AU,46,0)</f>
        <v>0</v>
      </c>
      <c r="N103" s="35">
        <f>VLOOKUP(B:B,[7]测算表!$A:$J,10,0)</f>
        <v>341</v>
      </c>
      <c r="O103" s="32">
        <f>VLOOKUP(B:B,[2]Sheet4!$A:$B,2,0)</f>
        <v>400</v>
      </c>
      <c r="P103" s="32"/>
      <c r="Q103" s="32">
        <f>VLOOKUP(B:B,[5]测算表11.15!$B:$D,3,FALSE)</f>
        <v>92</v>
      </c>
      <c r="R103" s="42">
        <f t="shared" si="49"/>
        <v>2135</v>
      </c>
      <c r="S103" s="62">
        <f t="shared" si="46"/>
        <v>0.331059078926965</v>
      </c>
      <c r="U103" s="5">
        <f t="shared" si="35"/>
        <v>7198</v>
      </c>
    </row>
    <row r="104" ht="17" customHeight="1" spans="1:21">
      <c r="A104" s="30">
        <v>69</v>
      </c>
      <c r="B104" s="48" t="s">
        <v>117</v>
      </c>
      <c r="C104" s="30" t="s">
        <v>218</v>
      </c>
      <c r="D104" s="30">
        <v>2018</v>
      </c>
      <c r="E104" s="30"/>
      <c r="F104" s="42">
        <v>4991</v>
      </c>
      <c r="G104" s="32">
        <f t="shared" si="45"/>
        <v>5806</v>
      </c>
      <c r="H104" s="32">
        <f>ROUND(VLOOKUP(B:B,[8]财政调整4!$B:$AZ,51,0),0)</f>
        <v>5172</v>
      </c>
      <c r="I104" s="32">
        <v>1142</v>
      </c>
      <c r="J104" s="32">
        <v>0</v>
      </c>
      <c r="K104" s="32">
        <f>VLOOKUP(B:B,[8]财政调整4!$B:$AD,29,0)*3000</f>
        <v>0</v>
      </c>
      <c r="L104" s="32"/>
      <c r="M104" s="32">
        <f>VLOOKUP(B:B,[1]补助各县!$B:$AU,46,0)</f>
        <v>0</v>
      </c>
      <c r="N104" s="35">
        <f>VLOOKUP(B:B,[7]测算表!$A:$J,10,0)</f>
        <v>550</v>
      </c>
      <c r="O104" s="32"/>
      <c r="P104" s="32"/>
      <c r="Q104" s="32">
        <f>VLOOKUP(B:B,[5]测算表11.15!$B:$D,3,FALSE)</f>
        <v>84</v>
      </c>
      <c r="R104" s="42">
        <f t="shared" si="49"/>
        <v>1243</v>
      </c>
      <c r="S104" s="62">
        <f t="shared" si="46"/>
        <v>0.24904828691645</v>
      </c>
      <c r="U104" s="5">
        <f t="shared" si="35"/>
        <v>5172</v>
      </c>
    </row>
    <row r="105" ht="17" customHeight="1" spans="1:21">
      <c r="A105" s="30">
        <v>70</v>
      </c>
      <c r="B105" s="48" t="s">
        <v>118</v>
      </c>
      <c r="C105" s="30" t="s">
        <v>218</v>
      </c>
      <c r="D105" s="30">
        <v>2019</v>
      </c>
      <c r="E105" s="30" t="s">
        <v>23</v>
      </c>
      <c r="F105" s="42">
        <v>10903</v>
      </c>
      <c r="G105" s="32">
        <f t="shared" si="45"/>
        <v>10315</v>
      </c>
      <c r="H105" s="32">
        <f>ROUND(VLOOKUP(B:B,[8]财政调整4!$B:$AZ,51,0),0)</f>
        <v>9323</v>
      </c>
      <c r="I105" s="32">
        <v>349</v>
      </c>
      <c r="J105" s="32">
        <v>141</v>
      </c>
      <c r="K105" s="32">
        <f>VLOOKUP(B:B,[8]财政调整4!$B:$AD,29,0)*3000</f>
        <v>0</v>
      </c>
      <c r="L105" s="32"/>
      <c r="M105" s="32">
        <f>VLOOKUP(B:B,[1]补助各县!$B:$AU,46,0)</f>
        <v>242</v>
      </c>
      <c r="N105" s="35">
        <f>VLOOKUP(B:B,[7]测算表!$A:$J,10,0)</f>
        <v>350</v>
      </c>
      <c r="O105" s="32">
        <f>VLOOKUP(B:B,[2]Sheet4!$A:$B,2,0)</f>
        <v>400</v>
      </c>
      <c r="P105" s="32"/>
      <c r="Q105" s="32"/>
      <c r="R105" s="42">
        <f t="shared" si="49"/>
        <v>347</v>
      </c>
      <c r="S105" s="62">
        <f t="shared" si="46"/>
        <v>0.0318261029074567</v>
      </c>
      <c r="U105" s="5">
        <f t="shared" si="35"/>
        <v>9565</v>
      </c>
    </row>
    <row r="106" ht="17" customHeight="1" spans="1:21">
      <c r="A106" s="30">
        <v>71</v>
      </c>
      <c r="B106" s="48" t="s">
        <v>119</v>
      </c>
      <c r="C106" s="30" t="s">
        <v>219</v>
      </c>
      <c r="D106" s="30">
        <v>2019</v>
      </c>
      <c r="E106" s="30" t="s">
        <v>23</v>
      </c>
      <c r="F106" s="42">
        <v>14353</v>
      </c>
      <c r="G106" s="32">
        <f t="shared" si="45"/>
        <v>7149</v>
      </c>
      <c r="H106" s="32">
        <f>ROUND(VLOOKUP(B:B,[8]财政调整4!$B:$AZ,51,0),0)</f>
        <v>5598</v>
      </c>
      <c r="I106" s="32">
        <v>970</v>
      </c>
      <c r="J106" s="32">
        <v>0</v>
      </c>
      <c r="K106" s="32">
        <f>VLOOKUP(B:B,[8]财政调整4!$B:$AD,29,0)*3000</f>
        <v>0</v>
      </c>
      <c r="L106" s="32">
        <f>VLOOKUP(B:B,'[9]Sheet1 '!$B:$S,18,0)</f>
        <v>0</v>
      </c>
      <c r="M106" s="32">
        <f>VLOOKUP(B:B,[1]补助各县!$B:$AU,46,0)</f>
        <v>197</v>
      </c>
      <c r="N106" s="35">
        <f>VLOOKUP(B:B,[7]测算表!$A:$J,10,0)</f>
        <v>641</v>
      </c>
      <c r="O106" s="32">
        <f>VLOOKUP(B:B,[2]Sheet4!$A:$B,2,0)</f>
        <v>505</v>
      </c>
      <c r="P106" s="32">
        <f>VLOOKUP(B:B,[3]Sheet1!$A:$H,8,0)</f>
        <v>208</v>
      </c>
      <c r="Q106" s="32"/>
      <c r="R106" s="42">
        <f t="shared" si="49"/>
        <v>-5973</v>
      </c>
      <c r="S106" s="62">
        <f t="shared" si="46"/>
        <v>-0.416149933811747</v>
      </c>
      <c r="U106" s="5">
        <f t="shared" si="35"/>
        <v>5795</v>
      </c>
    </row>
    <row r="107" ht="17" customHeight="1" spans="1:21">
      <c r="A107" s="30">
        <v>72</v>
      </c>
      <c r="B107" s="48" t="s">
        <v>120</v>
      </c>
      <c r="C107" s="30" t="s">
        <v>219</v>
      </c>
      <c r="D107" s="30">
        <v>2020</v>
      </c>
      <c r="E107" s="30" t="s">
        <v>28</v>
      </c>
      <c r="F107" s="42">
        <v>35669</v>
      </c>
      <c r="G107" s="32">
        <f t="shared" si="45"/>
        <v>34132</v>
      </c>
      <c r="H107" s="32">
        <f>ROUND(VLOOKUP(B:B,[8]财政调整4!$B:$AZ,51,0),0)</f>
        <v>32471</v>
      </c>
      <c r="I107" s="32">
        <v>975</v>
      </c>
      <c r="J107" s="32">
        <v>382</v>
      </c>
      <c r="K107" s="32">
        <f>VLOOKUP(B:B,[8]财政调整4!$B:$AD,29,0)*3000</f>
        <v>0</v>
      </c>
      <c r="L107" s="32">
        <f>VLOOKUP(B:B,'[9]Sheet1 '!$B:$S,18,0)</f>
        <v>0</v>
      </c>
      <c r="M107" s="32">
        <f>VLOOKUP(B:B,[1]补助各县!$B:$AU,46,0)</f>
        <v>383</v>
      </c>
      <c r="N107" s="35">
        <f>VLOOKUP(B:B,[7]测算表!$A:$J,10,0)</f>
        <v>941</v>
      </c>
      <c r="O107" s="32">
        <f>VLOOKUP(B:B,[2]Sheet4!$A:$B,2,0)</f>
        <v>155</v>
      </c>
      <c r="P107" s="32">
        <f>VLOOKUP(B:B,[3]Sheet1!$A:$H,8,0)</f>
        <v>182</v>
      </c>
      <c r="Q107" s="32"/>
      <c r="R107" s="42">
        <f t="shared" si="49"/>
        <v>1522</v>
      </c>
      <c r="S107" s="62">
        <f t="shared" si="46"/>
        <v>0.04267010569402</v>
      </c>
      <c r="U107" s="5">
        <f t="shared" si="35"/>
        <v>32854</v>
      </c>
    </row>
    <row r="108" ht="17" customHeight="1" spans="1:21">
      <c r="A108" s="30">
        <v>73</v>
      </c>
      <c r="B108" s="48" t="s">
        <v>121</v>
      </c>
      <c r="C108" s="30" t="s">
        <v>218</v>
      </c>
      <c r="D108" s="30">
        <v>2018</v>
      </c>
      <c r="E108" s="30" t="s">
        <v>23</v>
      </c>
      <c r="F108" s="42">
        <v>11792</v>
      </c>
      <c r="G108" s="32">
        <f t="shared" si="45"/>
        <v>5957</v>
      </c>
      <c r="H108" s="32">
        <f>ROUND(VLOOKUP(B:B,[8]财政调整4!$B:$AZ,51,0),0)</f>
        <v>5027</v>
      </c>
      <c r="I108" s="32">
        <v>957</v>
      </c>
      <c r="J108" s="32">
        <v>0</v>
      </c>
      <c r="K108" s="32">
        <f>VLOOKUP(B:B,[8]财政调整4!$B:$AD,29,0)*3000</f>
        <v>0</v>
      </c>
      <c r="L108" s="32">
        <f>VLOOKUP(B:B,'[9]Sheet1 '!$B:$S,18,0)</f>
        <v>0</v>
      </c>
      <c r="M108" s="32">
        <f>VLOOKUP(B:B,[1]补助各县!$B:$AU,46,0)</f>
        <v>0</v>
      </c>
      <c r="N108" s="35">
        <f>VLOOKUP(B:B,[7]测算表!$A:$J,10,0)</f>
        <v>550</v>
      </c>
      <c r="O108" s="32">
        <f>VLOOKUP(B:B,[2]Sheet4!$A:$B,2,0)</f>
        <v>380</v>
      </c>
      <c r="P108" s="32"/>
      <c r="Q108" s="32"/>
      <c r="R108" s="42">
        <f t="shared" si="49"/>
        <v>-4824</v>
      </c>
      <c r="S108" s="62">
        <f t="shared" si="46"/>
        <v>-0.409090909090909</v>
      </c>
      <c r="U108" s="5">
        <f t="shared" si="35"/>
        <v>5027</v>
      </c>
    </row>
    <row r="109" ht="17" customHeight="1" spans="1:21">
      <c r="A109" s="30">
        <v>74</v>
      </c>
      <c r="B109" s="48" t="s">
        <v>122</v>
      </c>
      <c r="C109" s="30" t="s">
        <v>218</v>
      </c>
      <c r="D109" s="30">
        <v>2018</v>
      </c>
      <c r="E109" s="30" t="s">
        <v>23</v>
      </c>
      <c r="F109" s="42">
        <v>13372</v>
      </c>
      <c r="G109" s="32">
        <f t="shared" si="45"/>
        <v>6502</v>
      </c>
      <c r="H109" s="32">
        <f>ROUND(VLOOKUP(B:B,[8]财政调整4!$B:$AZ,51,0),0)</f>
        <v>5521</v>
      </c>
      <c r="I109" s="32">
        <v>957</v>
      </c>
      <c r="J109" s="32">
        <v>0</v>
      </c>
      <c r="K109" s="32">
        <f>VLOOKUP(B:B,[8]财政调整4!$B:$AD,29,0)*3000</f>
        <v>0</v>
      </c>
      <c r="L109" s="32">
        <f>ROUND(VLOOKUP(B:B,'[9]Sheet1 '!$B:$S,18,0),0)</f>
        <v>1465</v>
      </c>
      <c r="M109" s="32">
        <f>VLOOKUP(B:B,[1]补助各县!$B:$AU,46,0)</f>
        <v>0</v>
      </c>
      <c r="N109" s="35">
        <f>VLOOKUP(B:B,[7]测算表!$A:$J,10,0)</f>
        <v>641</v>
      </c>
      <c r="O109" s="32">
        <f>VLOOKUP(B:B,[2]Sheet4!$A:$B,2,0)</f>
        <v>340</v>
      </c>
      <c r="P109" s="32"/>
      <c r="Q109" s="32"/>
      <c r="R109" s="42">
        <f t="shared" si="49"/>
        <v>-5723</v>
      </c>
      <c r="S109" s="62">
        <f t="shared" si="46"/>
        <v>-0.427983846844152</v>
      </c>
      <c r="U109" s="5">
        <f t="shared" si="35"/>
        <v>5521</v>
      </c>
    </row>
    <row r="110" s="6" customFormat="1" ht="27" customHeight="1" spans="1:52">
      <c r="A110" s="36"/>
      <c r="B110" s="37" t="s">
        <v>124</v>
      </c>
      <c r="C110" s="38">
        <v>1</v>
      </c>
      <c r="D110" s="38"/>
      <c r="E110" s="38"/>
      <c r="F110" s="51">
        <f t="shared" ref="F110:K110" si="50">F111+F112</f>
        <v>29836</v>
      </c>
      <c r="G110" s="52">
        <f t="shared" si="50"/>
        <v>12530</v>
      </c>
      <c r="H110" s="40">
        <f t="shared" si="50"/>
        <v>8681</v>
      </c>
      <c r="I110" s="40">
        <v>1854</v>
      </c>
      <c r="J110" s="40">
        <v>0</v>
      </c>
      <c r="K110" s="52">
        <f>K111+K112</f>
        <v>0</v>
      </c>
      <c r="L110" s="52">
        <f>L111+L112</f>
        <v>0</v>
      </c>
      <c r="M110" s="52">
        <f t="shared" ref="M110:R110" si="51">M111+M112</f>
        <v>0</v>
      </c>
      <c r="N110" s="52">
        <f t="shared" si="51"/>
        <v>2741</v>
      </c>
      <c r="O110" s="52">
        <f t="shared" si="51"/>
        <v>360</v>
      </c>
      <c r="P110" s="52">
        <f t="shared" si="51"/>
        <v>748</v>
      </c>
      <c r="Q110" s="52">
        <f t="shared" si="51"/>
        <v>0</v>
      </c>
      <c r="R110" s="51">
        <f t="shared" si="51"/>
        <v>-14747</v>
      </c>
      <c r="S110" s="64">
        <f t="shared" si="46"/>
        <v>-0.494268668722349</v>
      </c>
      <c r="T110" s="5"/>
      <c r="U110" s="5">
        <f t="shared" si="35"/>
        <v>8681</v>
      </c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</row>
    <row r="111" ht="30" customHeight="1" spans="1:21">
      <c r="A111" s="28"/>
      <c r="B111" s="41" t="s">
        <v>125</v>
      </c>
      <c r="C111" s="30">
        <v>2</v>
      </c>
      <c r="D111" s="30"/>
      <c r="E111" s="30"/>
      <c r="F111" s="42">
        <v>0</v>
      </c>
      <c r="G111" s="32">
        <f t="shared" ref="G111:G115" si="52">H111+M111+N111+O111+P111+Q111</f>
        <v>0</v>
      </c>
      <c r="H111" s="32">
        <f>ROUND(VLOOKUP(B:B,[8]财政调整4!$B:$AZ,51,0),0)</f>
        <v>0</v>
      </c>
      <c r="I111" s="32"/>
      <c r="J111" s="32"/>
      <c r="K111" s="32"/>
      <c r="L111" s="32"/>
      <c r="M111" s="32"/>
      <c r="N111" s="35"/>
      <c r="O111" s="32"/>
      <c r="P111" s="32"/>
      <c r="Q111" s="32"/>
      <c r="R111" s="42">
        <f>ROUND(G111-F111*1587507/1736432,0)</f>
        <v>0</v>
      </c>
      <c r="S111" s="62"/>
      <c r="U111" s="5">
        <f t="shared" si="35"/>
        <v>0</v>
      </c>
    </row>
    <row r="112" s="7" customFormat="1" ht="17" customHeight="1" spans="1:52">
      <c r="A112" s="43"/>
      <c r="B112" s="44" t="s">
        <v>42</v>
      </c>
      <c r="C112" s="45">
        <v>3</v>
      </c>
      <c r="D112" s="45"/>
      <c r="E112" s="45"/>
      <c r="F112" s="53">
        <f t="shared" ref="F112:K112" si="53">SUM(F113:F115)</f>
        <v>29836</v>
      </c>
      <c r="G112" s="54">
        <f t="shared" si="53"/>
        <v>12530</v>
      </c>
      <c r="H112" s="40">
        <f t="shared" si="53"/>
        <v>8681</v>
      </c>
      <c r="I112" s="40">
        <v>1854</v>
      </c>
      <c r="J112" s="40">
        <v>0</v>
      </c>
      <c r="K112" s="54">
        <f>SUM(K113:K115)</f>
        <v>0</v>
      </c>
      <c r="L112" s="54">
        <f>SUM(L113:L115)</f>
        <v>0</v>
      </c>
      <c r="M112" s="54">
        <f t="shared" ref="M112:R112" si="54">SUM(M113:M115)</f>
        <v>0</v>
      </c>
      <c r="N112" s="54">
        <f t="shared" si="54"/>
        <v>2741</v>
      </c>
      <c r="O112" s="54">
        <f t="shared" si="54"/>
        <v>360</v>
      </c>
      <c r="P112" s="54">
        <f t="shared" si="54"/>
        <v>748</v>
      </c>
      <c r="Q112" s="54">
        <f t="shared" si="54"/>
        <v>0</v>
      </c>
      <c r="R112" s="53">
        <f t="shared" si="54"/>
        <v>-14747</v>
      </c>
      <c r="S112" s="62">
        <f>R112/F112</f>
        <v>-0.494268668722349</v>
      </c>
      <c r="T112" s="5"/>
      <c r="U112" s="5">
        <f t="shared" si="35"/>
        <v>8681</v>
      </c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</row>
    <row r="113" ht="17" customHeight="1" spans="1:21">
      <c r="A113" s="30">
        <v>75</v>
      </c>
      <c r="B113" s="48" t="s">
        <v>126</v>
      </c>
      <c r="C113" s="30" t="s">
        <v>217</v>
      </c>
      <c r="D113" s="30"/>
      <c r="E113" s="30"/>
      <c r="F113" s="42">
        <v>6529</v>
      </c>
      <c r="G113" s="32">
        <f t="shared" si="52"/>
        <v>3217</v>
      </c>
      <c r="H113" s="32">
        <f>ROUND(VLOOKUP(B:B,[8]财政调整4!$B:$AZ,51,0),0)</f>
        <v>2007</v>
      </c>
      <c r="I113" s="32">
        <v>511</v>
      </c>
      <c r="J113" s="32">
        <v>0</v>
      </c>
      <c r="K113" s="32">
        <f>VLOOKUP(B:B,[8]财政调整4!$B:$AD,29,0)*3000</f>
        <v>0</v>
      </c>
      <c r="L113" s="32">
        <f>VLOOKUP(B:B,'[9]Sheet1 '!$B:$S,18,0)</f>
        <v>0</v>
      </c>
      <c r="M113" s="32">
        <f>VLOOKUP(B:B,[1]补助各县!$B:$AU,46,0)</f>
        <v>0</v>
      </c>
      <c r="N113" s="35">
        <f>VLOOKUP(B:B,[7]测算表!$A:$J,10,0)</f>
        <v>841</v>
      </c>
      <c r="O113" s="32"/>
      <c r="P113" s="32">
        <f>VLOOKUP(B:B,[3]Sheet1!$A:$H,8,0)</f>
        <v>369</v>
      </c>
      <c r="Q113" s="32"/>
      <c r="R113" s="42">
        <f t="shared" ref="R113:R115" si="55">ROUND(G113-F113*1587507/1736432,0)</f>
        <v>-2752</v>
      </c>
      <c r="S113" s="62">
        <f t="shared" ref="S111:S116" si="56">R113/F113</f>
        <v>-0.42150405881452</v>
      </c>
      <c r="U113" s="5">
        <f t="shared" si="35"/>
        <v>2007</v>
      </c>
    </row>
    <row r="114" ht="17" customHeight="1" spans="1:21">
      <c r="A114" s="30">
        <v>76</v>
      </c>
      <c r="B114" s="48" t="s">
        <v>127</v>
      </c>
      <c r="C114" s="30" t="s">
        <v>218</v>
      </c>
      <c r="D114" s="30">
        <v>2017</v>
      </c>
      <c r="E114" s="30"/>
      <c r="F114" s="42">
        <v>8262</v>
      </c>
      <c r="G114" s="32">
        <f t="shared" si="52"/>
        <v>5960</v>
      </c>
      <c r="H114" s="32">
        <f>ROUND(VLOOKUP(B:B,[8]财政调整4!$B:$AZ,51,0),0)</f>
        <v>3971</v>
      </c>
      <c r="I114" s="32">
        <v>1187</v>
      </c>
      <c r="J114" s="32">
        <v>0</v>
      </c>
      <c r="K114" s="32">
        <f>VLOOKUP(B:B,[8]财政调整4!$B:$AD,29,0)*3000</f>
        <v>0</v>
      </c>
      <c r="L114" s="32">
        <f>VLOOKUP(B:B,'[9]Sheet1 '!$B:$S,18,0)</f>
        <v>0</v>
      </c>
      <c r="M114" s="32">
        <f>VLOOKUP(B:B,[1]补助各县!$B:$AU,46,0)</f>
        <v>0</v>
      </c>
      <c r="N114" s="35">
        <f>VLOOKUP(B:B,[7]测算表!$A:$J,10,0)</f>
        <v>1250</v>
      </c>
      <c r="O114" s="32">
        <f>VLOOKUP(B:B,[2]Sheet4!$A:$B,2,0)</f>
        <v>360</v>
      </c>
      <c r="P114" s="32">
        <f>VLOOKUP(B:B,[3]Sheet1!$A:$H,8,0)</f>
        <v>379</v>
      </c>
      <c r="Q114" s="32">
        <f>VLOOKUP(B:B,[5]测算表11.15!$B:$D,3,FALSE)</f>
        <v>0</v>
      </c>
      <c r="R114" s="42">
        <f t="shared" si="55"/>
        <v>-1593</v>
      </c>
      <c r="S114" s="62">
        <f t="shared" si="56"/>
        <v>-0.19281045751634</v>
      </c>
      <c r="U114" s="5">
        <f t="shared" si="35"/>
        <v>3971</v>
      </c>
    </row>
    <row r="115" ht="17" customHeight="1" spans="1:21">
      <c r="A115" s="30">
        <v>77</v>
      </c>
      <c r="B115" s="48" t="s">
        <v>128</v>
      </c>
      <c r="C115" s="30" t="s">
        <v>218</v>
      </c>
      <c r="D115" s="30">
        <v>2018</v>
      </c>
      <c r="E115" s="30"/>
      <c r="F115" s="42">
        <v>15045</v>
      </c>
      <c r="G115" s="32">
        <f t="shared" si="52"/>
        <v>3353</v>
      </c>
      <c r="H115" s="32">
        <f>ROUND(VLOOKUP(B:B,[8]财政调整4!$B:$AZ,51,0),0)</f>
        <v>2703</v>
      </c>
      <c r="I115" s="32">
        <v>156</v>
      </c>
      <c r="J115" s="32">
        <v>0</v>
      </c>
      <c r="K115" s="32">
        <f>VLOOKUP(B:B,[8]财政调整4!$B:$AD,29,0)*3000</f>
        <v>0</v>
      </c>
      <c r="L115" s="32">
        <f>VLOOKUP(B:B,'[9]Sheet1 '!$B:$S,18,0)</f>
        <v>0</v>
      </c>
      <c r="M115" s="32">
        <f>VLOOKUP(B:B,[1]补助各县!$B:$AU,46,0)</f>
        <v>0</v>
      </c>
      <c r="N115" s="35">
        <f>VLOOKUP(B:B,[7]测算表!$A:$J,10,0)</f>
        <v>650</v>
      </c>
      <c r="O115" s="32"/>
      <c r="P115" s="32"/>
      <c r="Q115" s="32"/>
      <c r="R115" s="42">
        <f t="shared" si="55"/>
        <v>-10402</v>
      </c>
      <c r="S115" s="62">
        <f t="shared" si="56"/>
        <v>-0.691392489199069</v>
      </c>
      <c r="U115" s="5">
        <f t="shared" si="35"/>
        <v>2703</v>
      </c>
    </row>
    <row r="116" s="6" customFormat="1" ht="17" customHeight="1" spans="1:52">
      <c r="A116" s="36"/>
      <c r="B116" s="37" t="s">
        <v>129</v>
      </c>
      <c r="C116" s="38">
        <v>1</v>
      </c>
      <c r="D116" s="38"/>
      <c r="E116" s="38"/>
      <c r="F116" s="51">
        <f t="shared" ref="F116:K116" si="57">F117+F118</f>
        <v>58631</v>
      </c>
      <c r="G116" s="52">
        <f t="shared" si="57"/>
        <v>66971</v>
      </c>
      <c r="H116" s="40">
        <f t="shared" si="57"/>
        <v>59171</v>
      </c>
      <c r="I116" s="40">
        <v>11212</v>
      </c>
      <c r="J116" s="40">
        <v>1187</v>
      </c>
      <c r="K116" s="52">
        <f>K117+K118</f>
        <v>3000</v>
      </c>
      <c r="L116" s="52">
        <f>L117+L118</f>
        <v>0</v>
      </c>
      <c r="M116" s="52">
        <f t="shared" ref="M116:R116" si="58">M117+M118</f>
        <v>755</v>
      </c>
      <c r="N116" s="52">
        <f t="shared" si="58"/>
        <v>5555</v>
      </c>
      <c r="O116" s="52">
        <f t="shared" si="58"/>
        <v>1167</v>
      </c>
      <c r="P116" s="52">
        <f t="shared" si="58"/>
        <v>0</v>
      </c>
      <c r="Q116" s="52">
        <f t="shared" si="58"/>
        <v>323</v>
      </c>
      <c r="R116" s="51">
        <f t="shared" si="58"/>
        <v>13369</v>
      </c>
      <c r="S116" s="64">
        <f t="shared" si="56"/>
        <v>0.228019307192441</v>
      </c>
      <c r="T116" s="5"/>
      <c r="U116" s="5">
        <f t="shared" si="35"/>
        <v>59926</v>
      </c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</row>
    <row r="117" ht="17" customHeight="1" spans="1:21">
      <c r="A117" s="28"/>
      <c r="B117" s="41" t="s">
        <v>130</v>
      </c>
      <c r="C117" s="30">
        <v>2</v>
      </c>
      <c r="D117" s="30"/>
      <c r="E117" s="30"/>
      <c r="F117" s="42">
        <v>583</v>
      </c>
      <c r="G117" s="32">
        <f t="shared" ref="G117:G128" si="59">H117+M117+N117+O117+P117+Q117</f>
        <v>580</v>
      </c>
      <c r="H117" s="32">
        <f>ROUND(VLOOKUP(B:B,[8]财政调整4!$B:$AZ,51,0),0)</f>
        <v>0</v>
      </c>
      <c r="I117" s="32"/>
      <c r="J117" s="32"/>
      <c r="K117" s="32"/>
      <c r="L117" s="32"/>
      <c r="M117" s="32">
        <f>VLOOKUP(B:B,'[1]对州（市）贴息'!$B:$Z,25,0)</f>
        <v>580</v>
      </c>
      <c r="N117" s="35"/>
      <c r="O117" s="32"/>
      <c r="P117" s="32"/>
      <c r="Q117" s="32"/>
      <c r="R117" s="42">
        <f>ROUND(G117-F117*1587507/1736432,0)</f>
        <v>47</v>
      </c>
      <c r="S117" s="62">
        <f t="shared" ref="S117:S129" si="60">R117/F117</f>
        <v>0.0806174957118353</v>
      </c>
      <c r="U117" s="5">
        <f t="shared" si="35"/>
        <v>580</v>
      </c>
    </row>
    <row r="118" s="7" customFormat="1" ht="17" customHeight="1" spans="1:52">
      <c r="A118" s="43"/>
      <c r="B118" s="44" t="s">
        <v>42</v>
      </c>
      <c r="C118" s="45">
        <v>3</v>
      </c>
      <c r="D118" s="45"/>
      <c r="E118" s="45"/>
      <c r="F118" s="53">
        <f t="shared" ref="F118:K118" si="61">SUM(F119:F128)</f>
        <v>58048</v>
      </c>
      <c r="G118" s="54">
        <f t="shared" si="61"/>
        <v>66391</v>
      </c>
      <c r="H118" s="40">
        <f t="shared" si="61"/>
        <v>59171</v>
      </c>
      <c r="I118" s="40">
        <v>11212</v>
      </c>
      <c r="J118" s="40">
        <v>1187</v>
      </c>
      <c r="K118" s="54">
        <f>SUM(K119:K128)</f>
        <v>3000</v>
      </c>
      <c r="L118" s="54">
        <f>SUM(L119:L128)</f>
        <v>0</v>
      </c>
      <c r="M118" s="54">
        <f t="shared" ref="M118:R118" si="62">SUM(M119:M128)</f>
        <v>175</v>
      </c>
      <c r="N118" s="54">
        <f t="shared" si="62"/>
        <v>5555</v>
      </c>
      <c r="O118" s="54">
        <f t="shared" si="62"/>
        <v>1167</v>
      </c>
      <c r="P118" s="54">
        <f t="shared" si="62"/>
        <v>0</v>
      </c>
      <c r="Q118" s="54">
        <f t="shared" si="62"/>
        <v>323</v>
      </c>
      <c r="R118" s="53">
        <f t="shared" si="62"/>
        <v>13322</v>
      </c>
      <c r="S118" s="62">
        <f t="shared" si="60"/>
        <v>0.229499724366042</v>
      </c>
      <c r="T118" s="5"/>
      <c r="U118" s="5">
        <f t="shared" si="35"/>
        <v>59346</v>
      </c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</row>
    <row r="119" ht="17" customHeight="1" spans="1:21">
      <c r="A119" s="30">
        <v>78</v>
      </c>
      <c r="B119" s="48" t="s">
        <v>131</v>
      </c>
      <c r="C119" s="30" t="s">
        <v>217</v>
      </c>
      <c r="D119" s="30"/>
      <c r="E119" s="30"/>
      <c r="F119" s="42">
        <v>3232</v>
      </c>
      <c r="G119" s="32">
        <f t="shared" si="59"/>
        <v>4880</v>
      </c>
      <c r="H119" s="32">
        <f>ROUND(VLOOKUP(B:B,[8]财政调整4!$B:$AZ,51,0),0)</f>
        <v>3724</v>
      </c>
      <c r="I119" s="32">
        <v>358</v>
      </c>
      <c r="J119" s="32">
        <v>0</v>
      </c>
      <c r="K119" s="32">
        <f>VLOOKUP(B:B,[8]财政调整4!$B:$AD,29,0)*3000</f>
        <v>0</v>
      </c>
      <c r="L119" s="32"/>
      <c r="M119" s="32">
        <f>VLOOKUP(B:B,[1]补助各县!$B:$AU,46,0)</f>
        <v>0</v>
      </c>
      <c r="N119" s="35">
        <f>VLOOKUP(B:B,[7]测算表!$A:$J,10,0)</f>
        <v>1050</v>
      </c>
      <c r="O119" s="32"/>
      <c r="P119" s="32"/>
      <c r="Q119" s="32">
        <f>VLOOKUP(B:B,[5]测算表11.15!$B:$D,3,FALSE)</f>
        <v>106</v>
      </c>
      <c r="R119" s="42">
        <f t="shared" ref="R119:R128" si="63">ROUND(G119-F119*1587507/1736432,0)</f>
        <v>1925</v>
      </c>
      <c r="S119" s="62">
        <f t="shared" si="60"/>
        <v>0.595606435643564</v>
      </c>
      <c r="U119" s="5">
        <f t="shared" si="35"/>
        <v>3724</v>
      </c>
    </row>
    <row r="120" ht="17" customHeight="1" spans="1:21">
      <c r="A120" s="30">
        <v>79</v>
      </c>
      <c r="B120" s="48" t="s">
        <v>132</v>
      </c>
      <c r="C120" s="30" t="s">
        <v>218</v>
      </c>
      <c r="D120" s="30">
        <v>2018</v>
      </c>
      <c r="E120" s="30"/>
      <c r="F120" s="42">
        <v>5467</v>
      </c>
      <c r="G120" s="32">
        <f t="shared" si="59"/>
        <v>6198</v>
      </c>
      <c r="H120" s="32">
        <f>ROUND(VLOOKUP(B:B,[8]财政调整4!$B:$AZ,51,0),0)</f>
        <v>5744</v>
      </c>
      <c r="I120" s="32">
        <v>1649</v>
      </c>
      <c r="J120" s="32">
        <v>199</v>
      </c>
      <c r="K120" s="32">
        <f>VLOOKUP(B:B,[8]财政调整4!$B:$AD,29,0)*3000</f>
        <v>0</v>
      </c>
      <c r="L120" s="32"/>
      <c r="M120" s="32">
        <f>VLOOKUP(B:B,[1]补助各县!$B:$AU,46,0)</f>
        <v>0</v>
      </c>
      <c r="N120" s="35">
        <f>VLOOKUP(B:B,[7]测算表!$A:$J,10,0)</f>
        <v>341</v>
      </c>
      <c r="O120" s="32"/>
      <c r="P120" s="32"/>
      <c r="Q120" s="32">
        <f>VLOOKUP(B:B,[5]测算表11.15!$B:$D,3,FALSE)</f>
        <v>113</v>
      </c>
      <c r="R120" s="42">
        <f t="shared" si="63"/>
        <v>1200</v>
      </c>
      <c r="S120" s="62">
        <f t="shared" si="60"/>
        <v>0.219498811048107</v>
      </c>
      <c r="U120" s="5">
        <f t="shared" si="35"/>
        <v>5744</v>
      </c>
    </row>
    <row r="121" ht="17" customHeight="1" spans="1:21">
      <c r="A121" s="30">
        <v>80</v>
      </c>
      <c r="B121" s="48" t="s">
        <v>133</v>
      </c>
      <c r="C121" s="30" t="s">
        <v>218</v>
      </c>
      <c r="D121" s="30">
        <v>2017</v>
      </c>
      <c r="E121" s="30"/>
      <c r="F121" s="42">
        <v>4331</v>
      </c>
      <c r="G121" s="32">
        <f t="shared" si="59"/>
        <v>5267</v>
      </c>
      <c r="H121" s="32">
        <f>ROUND(VLOOKUP(B:B,[8]财政调整4!$B:$AZ,51,0),0)</f>
        <v>4726</v>
      </c>
      <c r="I121" s="32">
        <v>1782</v>
      </c>
      <c r="J121" s="32">
        <v>120</v>
      </c>
      <c r="K121" s="32">
        <f>VLOOKUP(B:B,[8]财政调整4!$B:$AD,29,0)*3000</f>
        <v>0</v>
      </c>
      <c r="L121" s="32"/>
      <c r="M121" s="32">
        <f>VLOOKUP(B:B,[1]补助各县!$B:$AU,46,0)</f>
        <v>0</v>
      </c>
      <c r="N121" s="35">
        <f>VLOOKUP(B:B,[7]测算表!$A:$J,10,0)</f>
        <v>541</v>
      </c>
      <c r="O121" s="32"/>
      <c r="P121" s="32"/>
      <c r="Q121" s="32"/>
      <c r="R121" s="42">
        <f t="shared" si="63"/>
        <v>1307</v>
      </c>
      <c r="S121" s="62">
        <f t="shared" si="60"/>
        <v>0.301777880397137</v>
      </c>
      <c r="U121" s="5">
        <f t="shared" si="35"/>
        <v>4726</v>
      </c>
    </row>
    <row r="122" ht="17" customHeight="1" spans="1:21">
      <c r="A122" s="30">
        <v>81</v>
      </c>
      <c r="B122" s="48" t="s">
        <v>134</v>
      </c>
      <c r="C122" s="30" t="s">
        <v>218</v>
      </c>
      <c r="D122" s="30">
        <v>2018</v>
      </c>
      <c r="E122" s="30"/>
      <c r="F122" s="42">
        <v>4203</v>
      </c>
      <c r="G122" s="32">
        <f t="shared" si="59"/>
        <v>6027</v>
      </c>
      <c r="H122" s="32">
        <f>ROUND(VLOOKUP(B:B,[8]财政调整4!$B:$AZ,51,0),0)</f>
        <v>4827</v>
      </c>
      <c r="I122" s="32">
        <v>996</v>
      </c>
      <c r="J122" s="32">
        <v>0</v>
      </c>
      <c r="K122" s="32">
        <f>VLOOKUP(B:B,[8]财政调整4!$B:$AD,29,0)*3000</f>
        <v>0</v>
      </c>
      <c r="L122" s="32"/>
      <c r="M122" s="32">
        <f>VLOOKUP(B:B,[1]补助各县!$B:$AU,46,0)</f>
        <v>0</v>
      </c>
      <c r="N122" s="35">
        <f>VLOOKUP(B:B,[7]测算表!$A:$J,10,0)</f>
        <v>800</v>
      </c>
      <c r="O122" s="32">
        <f>VLOOKUP(B:B,[2]Sheet4!$A:$B,2,0)</f>
        <v>400</v>
      </c>
      <c r="P122" s="32"/>
      <c r="Q122" s="32"/>
      <c r="R122" s="42">
        <f t="shared" si="63"/>
        <v>2184</v>
      </c>
      <c r="S122" s="62">
        <f t="shared" si="60"/>
        <v>0.519628836545325</v>
      </c>
      <c r="U122" s="5">
        <f t="shared" si="35"/>
        <v>4827</v>
      </c>
    </row>
    <row r="123" ht="17" customHeight="1" spans="1:21">
      <c r="A123" s="30">
        <v>82</v>
      </c>
      <c r="B123" s="48" t="s">
        <v>135</v>
      </c>
      <c r="C123" s="30" t="s">
        <v>218</v>
      </c>
      <c r="D123" s="30">
        <v>2017</v>
      </c>
      <c r="E123" s="30"/>
      <c r="F123" s="42">
        <v>3195</v>
      </c>
      <c r="G123" s="32">
        <f t="shared" si="59"/>
        <v>5434</v>
      </c>
      <c r="H123" s="32">
        <f>ROUND(VLOOKUP(B:B,[8]财政调整4!$B:$AZ,51,0),0)</f>
        <v>4793</v>
      </c>
      <c r="I123" s="32">
        <v>1780</v>
      </c>
      <c r="J123" s="32">
        <v>0</v>
      </c>
      <c r="K123" s="32">
        <f>VLOOKUP(B:B,[8]财政调整4!$B:$AD,29,0)*3000</f>
        <v>0</v>
      </c>
      <c r="L123" s="32"/>
      <c r="M123" s="32">
        <f>VLOOKUP(B:B,[1]补助各县!$B:$AU,46,0)</f>
        <v>0</v>
      </c>
      <c r="N123" s="35">
        <f>VLOOKUP(B:B,[7]测算表!$A:$J,10,0)</f>
        <v>641</v>
      </c>
      <c r="O123" s="32"/>
      <c r="P123" s="32"/>
      <c r="Q123" s="32"/>
      <c r="R123" s="42">
        <f t="shared" si="63"/>
        <v>2513</v>
      </c>
      <c r="S123" s="62">
        <f t="shared" si="60"/>
        <v>0.786541471048513</v>
      </c>
      <c r="U123" s="5">
        <f t="shared" si="35"/>
        <v>4793</v>
      </c>
    </row>
    <row r="124" ht="17" customHeight="1" spans="1:21">
      <c r="A124" s="30">
        <v>83</v>
      </c>
      <c r="B124" s="48" t="s">
        <v>136</v>
      </c>
      <c r="C124" s="30" t="s">
        <v>218</v>
      </c>
      <c r="D124" s="30">
        <v>2018</v>
      </c>
      <c r="E124" s="30"/>
      <c r="F124" s="42">
        <v>5838</v>
      </c>
      <c r="G124" s="32">
        <f t="shared" si="59"/>
        <v>6058</v>
      </c>
      <c r="H124" s="32">
        <f>ROUND(VLOOKUP(B:B,[8]财政调整4!$B:$AZ,51,0),0)</f>
        <v>5217</v>
      </c>
      <c r="I124" s="32">
        <v>348</v>
      </c>
      <c r="J124" s="32">
        <v>156</v>
      </c>
      <c r="K124" s="32">
        <f>VLOOKUP(B:B,[8]财政调整4!$B:$AD,29,0)*3000</f>
        <v>0</v>
      </c>
      <c r="L124" s="32"/>
      <c r="M124" s="32">
        <f>VLOOKUP(B:B,[1]补助各县!$B:$AU,46,0)</f>
        <v>0</v>
      </c>
      <c r="N124" s="35">
        <f>VLOOKUP(B:B,[7]测算表!$A:$J,10,0)</f>
        <v>441</v>
      </c>
      <c r="O124" s="32">
        <f>VLOOKUP(B:B,[2]Sheet4!$A:$B,2,0)</f>
        <v>400</v>
      </c>
      <c r="P124" s="32"/>
      <c r="Q124" s="32"/>
      <c r="R124" s="42">
        <f t="shared" si="63"/>
        <v>721</v>
      </c>
      <c r="S124" s="62">
        <f t="shared" si="60"/>
        <v>0.123501199040767</v>
      </c>
      <c r="U124" s="5">
        <f t="shared" si="35"/>
        <v>5217</v>
      </c>
    </row>
    <row r="125" ht="17" customHeight="1" spans="1:21">
      <c r="A125" s="30">
        <v>84</v>
      </c>
      <c r="B125" s="48" t="s">
        <v>137</v>
      </c>
      <c r="C125" s="30" t="s">
        <v>218</v>
      </c>
      <c r="D125" s="30">
        <v>2018</v>
      </c>
      <c r="E125" s="30"/>
      <c r="F125" s="42">
        <v>5265</v>
      </c>
      <c r="G125" s="32">
        <f t="shared" si="59"/>
        <v>5681</v>
      </c>
      <c r="H125" s="32">
        <f>ROUND(VLOOKUP(B:B,[8]财政调整4!$B:$AZ,51,0),0)</f>
        <v>4810</v>
      </c>
      <c r="I125" s="32">
        <v>1777</v>
      </c>
      <c r="J125" s="32">
        <v>0</v>
      </c>
      <c r="K125" s="32">
        <f>VLOOKUP(B:B,[8]财政调整4!$B:$AD,29,0)*3000</f>
        <v>0</v>
      </c>
      <c r="L125" s="32"/>
      <c r="M125" s="32">
        <f>VLOOKUP(B:B,[1]补助各县!$B:$AU,46,0)</f>
        <v>0</v>
      </c>
      <c r="N125" s="35">
        <f>VLOOKUP(B:B,[7]测算表!$A:$J,10,0)</f>
        <v>400</v>
      </c>
      <c r="O125" s="32">
        <f>VLOOKUP(B:B,[2]Sheet4!$A:$B,2,0)</f>
        <v>367</v>
      </c>
      <c r="P125" s="32"/>
      <c r="Q125" s="32">
        <f>VLOOKUP(B:B,[5]测算表11.15!$B:$D,3,FALSE)</f>
        <v>104</v>
      </c>
      <c r="R125" s="42">
        <f t="shared" si="63"/>
        <v>868</v>
      </c>
      <c r="S125" s="62">
        <f t="shared" si="60"/>
        <v>0.164862298195632</v>
      </c>
      <c r="U125" s="5">
        <f t="shared" si="35"/>
        <v>4810</v>
      </c>
    </row>
    <row r="126" ht="17" customHeight="1" spans="1:21">
      <c r="A126" s="30">
        <v>85</v>
      </c>
      <c r="B126" s="48" t="s">
        <v>138</v>
      </c>
      <c r="C126" s="30" t="s">
        <v>217</v>
      </c>
      <c r="D126" s="30"/>
      <c r="E126" s="30"/>
      <c r="F126" s="42">
        <v>3227</v>
      </c>
      <c r="G126" s="32">
        <f t="shared" si="59"/>
        <v>4607</v>
      </c>
      <c r="H126" s="32">
        <f>ROUND(VLOOKUP(B:B,[8]财政调整4!$B:$AZ,51,0),0)</f>
        <v>4142</v>
      </c>
      <c r="I126" s="32">
        <v>686</v>
      </c>
      <c r="J126" s="32">
        <v>279</v>
      </c>
      <c r="K126" s="32">
        <f>VLOOKUP(B:B,[8]财政调整4!$B:$AD,29,0)*3000</f>
        <v>0</v>
      </c>
      <c r="L126" s="32"/>
      <c r="M126" s="32">
        <f>VLOOKUP(B:B,[1]补助各县!$B:$AU,46,0)</f>
        <v>65</v>
      </c>
      <c r="N126" s="35">
        <f>VLOOKUP(B:B,[7]测算表!$A:$J,10,0)</f>
        <v>400</v>
      </c>
      <c r="O126" s="32"/>
      <c r="P126" s="32"/>
      <c r="Q126" s="32"/>
      <c r="R126" s="42">
        <f t="shared" si="63"/>
        <v>1657</v>
      </c>
      <c r="S126" s="62">
        <f t="shared" si="60"/>
        <v>0.513480012395414</v>
      </c>
      <c r="U126" s="5">
        <f t="shared" si="35"/>
        <v>4207</v>
      </c>
    </row>
    <row r="127" ht="17" customHeight="1" spans="1:21">
      <c r="A127" s="30">
        <v>86</v>
      </c>
      <c r="B127" s="48" t="s">
        <v>139</v>
      </c>
      <c r="C127" s="30" t="s">
        <v>219</v>
      </c>
      <c r="D127" s="30">
        <v>2019</v>
      </c>
      <c r="E127" s="30" t="s">
        <v>28</v>
      </c>
      <c r="F127" s="42">
        <v>20051</v>
      </c>
      <c r="G127" s="32">
        <f t="shared" si="59"/>
        <v>18114</v>
      </c>
      <c r="H127" s="32">
        <f>ROUND(VLOOKUP(B:B,[8]财政调整4!$B:$AZ,51,0),0)</f>
        <v>17773</v>
      </c>
      <c r="I127" s="32">
        <v>1166</v>
      </c>
      <c r="J127" s="32">
        <v>249</v>
      </c>
      <c r="K127" s="32">
        <f>VLOOKUP(B:B,[8]财政调整4!$B:$AD,29,0)*3000</f>
        <v>3000</v>
      </c>
      <c r="L127" s="32"/>
      <c r="M127" s="32">
        <f>VLOOKUP(B:B,[1]补助各县!$B:$AU,46,0)</f>
        <v>0</v>
      </c>
      <c r="N127" s="35">
        <f>VLOOKUP(B:B,[7]测算表!$A:$J,10,0)</f>
        <v>341</v>
      </c>
      <c r="O127" s="32"/>
      <c r="P127" s="32"/>
      <c r="Q127" s="32"/>
      <c r="R127" s="42">
        <f t="shared" si="63"/>
        <v>-217</v>
      </c>
      <c r="S127" s="62">
        <f t="shared" si="60"/>
        <v>-0.0108224028726747</v>
      </c>
      <c r="U127" s="5">
        <f t="shared" si="35"/>
        <v>17773</v>
      </c>
    </row>
    <row r="128" ht="17" customHeight="1" spans="1:21">
      <c r="A128" s="30">
        <v>87</v>
      </c>
      <c r="B128" s="48" t="s">
        <v>140</v>
      </c>
      <c r="C128" s="30" t="s">
        <v>217</v>
      </c>
      <c r="D128" s="30"/>
      <c r="E128" s="30"/>
      <c r="F128" s="42">
        <v>3239</v>
      </c>
      <c r="G128" s="32">
        <f t="shared" si="59"/>
        <v>4125</v>
      </c>
      <c r="H128" s="32">
        <f>ROUND(VLOOKUP(B:B,[8]财政调整4!$B:$AZ,51,0),0)</f>
        <v>3415</v>
      </c>
      <c r="I128" s="32">
        <v>670</v>
      </c>
      <c r="J128" s="32">
        <v>184</v>
      </c>
      <c r="K128" s="32">
        <f>VLOOKUP(B:B,[8]财政调整4!$B:$AD,29,0)*3000</f>
        <v>0</v>
      </c>
      <c r="L128" s="32"/>
      <c r="M128" s="32">
        <f>VLOOKUP(B:B,[1]补助各县!$B:$AU,46,0)</f>
        <v>110</v>
      </c>
      <c r="N128" s="35">
        <f>VLOOKUP(B:B,[7]测算表!$A:$J,10,0)</f>
        <v>600</v>
      </c>
      <c r="O128" s="32"/>
      <c r="P128" s="32"/>
      <c r="Q128" s="32"/>
      <c r="R128" s="42">
        <f t="shared" si="63"/>
        <v>1164</v>
      </c>
      <c r="S128" s="62">
        <f t="shared" si="60"/>
        <v>0.359370175980241</v>
      </c>
      <c r="U128" s="5">
        <f t="shared" si="35"/>
        <v>3525</v>
      </c>
    </row>
    <row r="129" s="6" customFormat="1" ht="17" customHeight="1" spans="1:52">
      <c r="A129" s="36"/>
      <c r="B129" s="37" t="s">
        <v>141</v>
      </c>
      <c r="C129" s="38">
        <v>1</v>
      </c>
      <c r="D129" s="38"/>
      <c r="E129" s="38"/>
      <c r="F129" s="51">
        <f t="shared" ref="F129:K129" si="64">F130+F131</f>
        <v>84101</v>
      </c>
      <c r="G129" s="52">
        <f t="shared" si="64"/>
        <v>77393</v>
      </c>
      <c r="H129" s="40">
        <f t="shared" si="64"/>
        <v>68355</v>
      </c>
      <c r="I129" s="40">
        <v>11925</v>
      </c>
      <c r="J129" s="40">
        <v>227</v>
      </c>
      <c r="K129" s="52">
        <f>K130+K131</f>
        <v>3000</v>
      </c>
      <c r="L129" s="52">
        <f>L130+L131</f>
        <v>0</v>
      </c>
      <c r="M129" s="52">
        <f t="shared" ref="M129:R129" si="65">M130+M131</f>
        <v>631</v>
      </c>
      <c r="N129" s="52">
        <f t="shared" si="65"/>
        <v>5955</v>
      </c>
      <c r="O129" s="52">
        <f t="shared" si="65"/>
        <v>2260</v>
      </c>
      <c r="P129" s="52">
        <f t="shared" si="65"/>
        <v>0</v>
      </c>
      <c r="Q129" s="52">
        <f t="shared" si="65"/>
        <v>192</v>
      </c>
      <c r="R129" s="51">
        <f t="shared" si="65"/>
        <v>504</v>
      </c>
      <c r="S129" s="64">
        <f t="shared" si="60"/>
        <v>0.00599279437818813</v>
      </c>
      <c r="T129" s="5"/>
      <c r="U129" s="5">
        <f t="shared" si="35"/>
        <v>68986</v>
      </c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</row>
    <row r="130" ht="17" customHeight="1" spans="1:21">
      <c r="A130" s="28"/>
      <c r="B130" s="41" t="s">
        <v>142</v>
      </c>
      <c r="C130" s="30">
        <v>2</v>
      </c>
      <c r="D130" s="30"/>
      <c r="E130" s="30"/>
      <c r="F130" s="42">
        <v>519</v>
      </c>
      <c r="G130" s="32">
        <f t="shared" ref="G130:G143" si="66">H130+M130+N130+O130+P130+Q130</f>
        <v>475</v>
      </c>
      <c r="H130" s="32">
        <f>ROUND(VLOOKUP(B:B,[8]财政调整4!$B:$AZ,51,0),0)</f>
        <v>0</v>
      </c>
      <c r="I130" s="32"/>
      <c r="J130" s="32"/>
      <c r="K130" s="32"/>
      <c r="L130" s="32"/>
      <c r="M130" s="32">
        <f>VLOOKUP(B:B,'[1]对州（市）贴息'!$B:$Z,25,0)</f>
        <v>475</v>
      </c>
      <c r="N130" s="35"/>
      <c r="O130" s="32"/>
      <c r="P130" s="32"/>
      <c r="Q130" s="32"/>
      <c r="R130" s="42">
        <f>ROUND(G130-F130*1587507/1736432,0)</f>
        <v>1</v>
      </c>
      <c r="S130" s="62">
        <f t="shared" ref="S130:S144" si="67">R130/F130</f>
        <v>0.00192678227360308</v>
      </c>
      <c r="U130" s="5">
        <f t="shared" si="35"/>
        <v>475</v>
      </c>
    </row>
    <row r="131" s="7" customFormat="1" ht="17" customHeight="1" spans="1:52">
      <c r="A131" s="43"/>
      <c r="B131" s="44" t="s">
        <v>42</v>
      </c>
      <c r="C131" s="45">
        <v>3</v>
      </c>
      <c r="D131" s="45"/>
      <c r="E131" s="45"/>
      <c r="F131" s="53">
        <f t="shared" ref="F131:K131" si="68">SUM(F132:F143)</f>
        <v>83582</v>
      </c>
      <c r="G131" s="54">
        <f t="shared" si="68"/>
        <v>76918</v>
      </c>
      <c r="H131" s="40">
        <f t="shared" si="68"/>
        <v>68355</v>
      </c>
      <c r="I131" s="40">
        <v>11925</v>
      </c>
      <c r="J131" s="40">
        <v>227</v>
      </c>
      <c r="K131" s="54">
        <f>SUM(K132:K143)</f>
        <v>3000</v>
      </c>
      <c r="L131" s="54">
        <f>SUM(L132:L143)</f>
        <v>0</v>
      </c>
      <c r="M131" s="54">
        <f t="shared" ref="M131:R131" si="69">SUM(M132:M143)</f>
        <v>156</v>
      </c>
      <c r="N131" s="54">
        <f t="shared" si="69"/>
        <v>5955</v>
      </c>
      <c r="O131" s="54">
        <f t="shared" si="69"/>
        <v>2260</v>
      </c>
      <c r="P131" s="54">
        <f t="shared" si="69"/>
        <v>0</v>
      </c>
      <c r="Q131" s="54">
        <f t="shared" si="69"/>
        <v>192</v>
      </c>
      <c r="R131" s="53">
        <f t="shared" si="69"/>
        <v>503</v>
      </c>
      <c r="S131" s="62">
        <f t="shared" si="67"/>
        <v>0.00601804216218803</v>
      </c>
      <c r="T131" s="5"/>
      <c r="U131" s="5">
        <f t="shared" si="35"/>
        <v>68511</v>
      </c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</row>
    <row r="132" ht="17" customHeight="1" spans="1:21">
      <c r="A132" s="30">
        <v>88</v>
      </c>
      <c r="B132" s="48" t="s">
        <v>143</v>
      </c>
      <c r="C132" s="30" t="s">
        <v>217</v>
      </c>
      <c r="D132" s="30"/>
      <c r="E132" s="30"/>
      <c r="F132" s="42">
        <v>3970</v>
      </c>
      <c r="G132" s="32">
        <f t="shared" si="66"/>
        <v>3023</v>
      </c>
      <c r="H132" s="32">
        <f>ROUND(VLOOKUP(B:B,[8]财政调整4!$B:$AZ,51,0),0)</f>
        <v>2373</v>
      </c>
      <c r="I132" s="32">
        <v>748</v>
      </c>
      <c r="J132" s="32">
        <v>0</v>
      </c>
      <c r="K132" s="32">
        <f>VLOOKUP(B:B,[8]财政调整4!$B:$AD,29,0)*3000</f>
        <v>0</v>
      </c>
      <c r="L132" s="32"/>
      <c r="M132" s="32">
        <f>VLOOKUP(B:B,[1]补助各县!$B:$AU,46,0)</f>
        <v>0</v>
      </c>
      <c r="N132" s="35">
        <f>VLOOKUP(B:B,[7]测算表!$A:$J,10,0)</f>
        <v>650</v>
      </c>
      <c r="O132" s="32"/>
      <c r="P132" s="32"/>
      <c r="Q132" s="32"/>
      <c r="R132" s="42">
        <f t="shared" ref="R132:R143" si="70">ROUND(G132-F132*1587507/1736432,0)</f>
        <v>-607</v>
      </c>
      <c r="S132" s="62">
        <f t="shared" si="67"/>
        <v>-0.152896725440806</v>
      </c>
      <c r="U132" s="5">
        <f t="shared" si="35"/>
        <v>2373</v>
      </c>
    </row>
    <row r="133" ht="17" customHeight="1" spans="1:21">
      <c r="A133" s="30">
        <v>89</v>
      </c>
      <c r="B133" s="48" t="s">
        <v>144</v>
      </c>
      <c r="C133" s="30" t="s">
        <v>218</v>
      </c>
      <c r="D133" s="30">
        <v>2018</v>
      </c>
      <c r="E133" s="30"/>
      <c r="F133" s="42">
        <v>10762</v>
      </c>
      <c r="G133" s="32">
        <f t="shared" si="66"/>
        <v>3348</v>
      </c>
      <c r="H133" s="32">
        <f>ROUND(VLOOKUP(B:B,[8]财政调整4!$B:$AZ,51,0),0)</f>
        <v>2598</v>
      </c>
      <c r="I133" s="32">
        <v>374</v>
      </c>
      <c r="J133" s="32">
        <v>0</v>
      </c>
      <c r="K133" s="32">
        <f>VLOOKUP(B:B,[8]财政调整4!$B:$AD,29,0)*3000</f>
        <v>0</v>
      </c>
      <c r="L133" s="32"/>
      <c r="M133" s="32">
        <f>VLOOKUP(B:B,[1]补助各县!$B:$AU,46,0)</f>
        <v>0</v>
      </c>
      <c r="N133" s="35">
        <f>VLOOKUP(B:B,[7]测算表!$A:$J,10,0)</f>
        <v>750</v>
      </c>
      <c r="O133" s="32"/>
      <c r="P133" s="32"/>
      <c r="Q133" s="32"/>
      <c r="R133" s="42">
        <f t="shared" si="70"/>
        <v>-6491</v>
      </c>
      <c r="S133" s="62">
        <f t="shared" si="67"/>
        <v>-0.603140680170972</v>
      </c>
      <c r="U133" s="5">
        <f t="shared" si="35"/>
        <v>2598</v>
      </c>
    </row>
    <row r="134" ht="17" customHeight="1" spans="1:21">
      <c r="A134" s="30">
        <v>90</v>
      </c>
      <c r="B134" s="48" t="s">
        <v>145</v>
      </c>
      <c r="C134" s="30" t="s">
        <v>218</v>
      </c>
      <c r="D134" s="30">
        <v>2017</v>
      </c>
      <c r="E134" s="30"/>
      <c r="F134" s="42">
        <v>3655</v>
      </c>
      <c r="G134" s="32">
        <f t="shared" si="66"/>
        <v>4688</v>
      </c>
      <c r="H134" s="32">
        <f>ROUND(VLOOKUP(B:B,[8]财政调整4!$B:$AZ,51,0),0)</f>
        <v>3942</v>
      </c>
      <c r="I134" s="32">
        <v>1166</v>
      </c>
      <c r="J134" s="32">
        <v>0</v>
      </c>
      <c r="K134" s="32">
        <f>VLOOKUP(B:B,[8]财政调整4!$B:$AD,29,0)*3000</f>
        <v>0</v>
      </c>
      <c r="L134" s="32"/>
      <c r="M134" s="32">
        <f>VLOOKUP(B:B,[1]补助各县!$B:$AU,46,0)</f>
        <v>0</v>
      </c>
      <c r="N134" s="35">
        <f>VLOOKUP(B:B,[7]测算表!$A:$J,10,0)</f>
        <v>641</v>
      </c>
      <c r="O134" s="32"/>
      <c r="P134" s="32"/>
      <c r="Q134" s="32">
        <f>VLOOKUP(B:B,[5]测算表11.15!$B:$D,3,FALSE)</f>
        <v>105</v>
      </c>
      <c r="R134" s="42">
        <f t="shared" si="70"/>
        <v>1346</v>
      </c>
      <c r="S134" s="62">
        <f t="shared" si="67"/>
        <v>0.368262653898769</v>
      </c>
      <c r="U134" s="5">
        <f t="shared" si="35"/>
        <v>3942</v>
      </c>
    </row>
    <row r="135" ht="17" customHeight="1" spans="1:21">
      <c r="A135" s="30">
        <v>91</v>
      </c>
      <c r="B135" s="48" t="s">
        <v>146</v>
      </c>
      <c r="C135" s="30" t="s">
        <v>218</v>
      </c>
      <c r="D135" s="30">
        <v>2017</v>
      </c>
      <c r="E135" s="30"/>
      <c r="F135" s="42">
        <v>3802</v>
      </c>
      <c r="G135" s="32">
        <f t="shared" si="66"/>
        <v>6239</v>
      </c>
      <c r="H135" s="32">
        <f>ROUND(VLOOKUP(B:B,[8]财政调整4!$B:$AZ,51,0),0)</f>
        <v>5598</v>
      </c>
      <c r="I135" s="32">
        <v>1154</v>
      </c>
      <c r="J135" s="32">
        <v>0</v>
      </c>
      <c r="K135" s="32">
        <f>VLOOKUP(B:B,[8]财政调整4!$B:$AD,29,0)*3000</f>
        <v>0</v>
      </c>
      <c r="L135" s="32"/>
      <c r="M135" s="32">
        <f>VLOOKUP(B:B,[1]补助各县!$B:$AU,46,0)</f>
        <v>0</v>
      </c>
      <c r="N135" s="35">
        <f>VLOOKUP(B:B,[7]测算表!$A:$J,10,0)</f>
        <v>641</v>
      </c>
      <c r="O135" s="32"/>
      <c r="P135" s="32"/>
      <c r="Q135" s="32">
        <f>VLOOKUP(B:B,[5]测算表11.15!$B:$D,3,FALSE)</f>
        <v>0</v>
      </c>
      <c r="R135" s="42">
        <f t="shared" si="70"/>
        <v>2763</v>
      </c>
      <c r="S135" s="62">
        <f t="shared" si="67"/>
        <v>0.726722777485534</v>
      </c>
      <c r="U135" s="5">
        <f t="shared" si="35"/>
        <v>5598</v>
      </c>
    </row>
    <row r="136" ht="17" customHeight="1" spans="1:21">
      <c r="A136" s="30">
        <v>92</v>
      </c>
      <c r="B136" s="48" t="s">
        <v>147</v>
      </c>
      <c r="C136" s="30" t="s">
        <v>218</v>
      </c>
      <c r="D136" s="30">
        <v>2019</v>
      </c>
      <c r="E136" s="30" t="s">
        <v>23</v>
      </c>
      <c r="F136" s="42">
        <v>11886</v>
      </c>
      <c r="G136" s="32">
        <f t="shared" si="66"/>
        <v>10357</v>
      </c>
      <c r="H136" s="32">
        <f>ROUND(VLOOKUP(B:B,[8]财政调整4!$B:$AZ,51,0),0)</f>
        <v>9621</v>
      </c>
      <c r="I136" s="32">
        <v>822</v>
      </c>
      <c r="J136" s="32">
        <v>0</v>
      </c>
      <c r="K136" s="32">
        <f>VLOOKUP(B:B,[8]财政调整4!$B:$AD,29,0)*3000</f>
        <v>0</v>
      </c>
      <c r="L136" s="32"/>
      <c r="M136" s="32">
        <f>VLOOKUP(B:B,[1]补助各县!$B:$AU,46,0)</f>
        <v>0</v>
      </c>
      <c r="N136" s="35">
        <f>VLOOKUP(B:B,[7]测算表!$A:$J,10,0)</f>
        <v>341</v>
      </c>
      <c r="O136" s="32">
        <f>VLOOKUP(B:B,[2]Sheet4!$A:$B,2,0)</f>
        <v>395</v>
      </c>
      <c r="P136" s="32"/>
      <c r="Q136" s="32"/>
      <c r="R136" s="42">
        <f t="shared" si="70"/>
        <v>-510</v>
      </c>
      <c r="S136" s="62">
        <f t="shared" si="67"/>
        <v>-0.0429076224129228</v>
      </c>
      <c r="U136" s="5">
        <f t="shared" si="35"/>
        <v>9621</v>
      </c>
    </row>
    <row r="137" ht="17" customHeight="1" spans="1:21">
      <c r="A137" s="30">
        <v>93</v>
      </c>
      <c r="B137" s="48" t="s">
        <v>148</v>
      </c>
      <c r="C137" s="30" t="s">
        <v>218</v>
      </c>
      <c r="D137" s="30">
        <v>2018</v>
      </c>
      <c r="E137" s="30" t="s">
        <v>23</v>
      </c>
      <c r="F137" s="42">
        <v>11086</v>
      </c>
      <c r="G137" s="32">
        <f t="shared" si="66"/>
        <v>7930</v>
      </c>
      <c r="H137" s="32">
        <f>ROUND(VLOOKUP(B:B,[8]财政调整4!$B:$AZ,51,0),0)</f>
        <v>7290</v>
      </c>
      <c r="I137" s="32">
        <v>335</v>
      </c>
      <c r="J137" s="32">
        <v>0</v>
      </c>
      <c r="K137" s="32">
        <f>VLOOKUP(B:B,[8]财政调整4!$B:$AD,29,0)*3000</f>
        <v>3000</v>
      </c>
      <c r="L137" s="32"/>
      <c r="M137" s="32">
        <f>VLOOKUP(B:B,[1]补助各县!$B:$AU,46,0)</f>
        <v>0</v>
      </c>
      <c r="N137" s="35">
        <f>VLOOKUP(B:B,[7]测算表!$A:$J,10,0)</f>
        <v>250</v>
      </c>
      <c r="O137" s="32">
        <f>VLOOKUP(B:B,[2]Sheet4!$A:$B,2,0)</f>
        <v>390</v>
      </c>
      <c r="P137" s="32"/>
      <c r="Q137" s="32"/>
      <c r="R137" s="42">
        <f t="shared" si="70"/>
        <v>-2205</v>
      </c>
      <c r="S137" s="62">
        <f t="shared" si="67"/>
        <v>-0.198899512899152</v>
      </c>
      <c r="U137" s="5">
        <f t="shared" si="35"/>
        <v>7290</v>
      </c>
    </row>
    <row r="138" ht="17" customHeight="1" spans="1:21">
      <c r="A138" s="30">
        <v>94</v>
      </c>
      <c r="B138" s="48" t="s">
        <v>149</v>
      </c>
      <c r="C138" s="30" t="s">
        <v>218</v>
      </c>
      <c r="D138" s="30">
        <v>2017</v>
      </c>
      <c r="E138" s="30" t="s">
        <v>23</v>
      </c>
      <c r="F138" s="42">
        <v>5508</v>
      </c>
      <c r="G138" s="32">
        <f t="shared" si="66"/>
        <v>6454</v>
      </c>
      <c r="H138" s="32">
        <f>ROUND(VLOOKUP(B:B,[8]财政调整4!$B:$AZ,51,0),0)</f>
        <v>5814</v>
      </c>
      <c r="I138" s="32">
        <v>338</v>
      </c>
      <c r="J138" s="32">
        <v>0</v>
      </c>
      <c r="K138" s="32">
        <f>VLOOKUP(B:B,[8]财政调整4!$B:$AD,29,0)*3000</f>
        <v>0</v>
      </c>
      <c r="L138" s="32"/>
      <c r="M138" s="32">
        <f>VLOOKUP(B:B,[1]补助各县!$B:$AU,46,0)</f>
        <v>0</v>
      </c>
      <c r="N138" s="35">
        <f>VLOOKUP(B:B,[7]测算表!$A:$J,10,0)</f>
        <v>250</v>
      </c>
      <c r="O138" s="32">
        <f>VLOOKUP(B:B,[2]Sheet4!$A:$B,2,0)</f>
        <v>390</v>
      </c>
      <c r="P138" s="32"/>
      <c r="Q138" s="32"/>
      <c r="R138" s="42">
        <f t="shared" si="70"/>
        <v>1418</v>
      </c>
      <c r="S138" s="62">
        <f t="shared" si="67"/>
        <v>0.257443718228032</v>
      </c>
      <c r="U138" s="5">
        <f t="shared" si="35"/>
        <v>5814</v>
      </c>
    </row>
    <row r="139" ht="17" customHeight="1" spans="1:21">
      <c r="A139" s="30">
        <v>95</v>
      </c>
      <c r="B139" s="48" t="s">
        <v>150</v>
      </c>
      <c r="C139" s="30" t="s">
        <v>218</v>
      </c>
      <c r="D139" s="30">
        <v>2018</v>
      </c>
      <c r="E139" s="30" t="s">
        <v>23</v>
      </c>
      <c r="F139" s="42">
        <v>5000</v>
      </c>
      <c r="G139" s="32">
        <f t="shared" si="66"/>
        <v>5676</v>
      </c>
      <c r="H139" s="32">
        <f>ROUND(VLOOKUP(B:B,[8]财政调整4!$B:$AZ,51,0),0)</f>
        <v>4844</v>
      </c>
      <c r="I139" s="32">
        <v>1134</v>
      </c>
      <c r="J139" s="32">
        <v>0</v>
      </c>
      <c r="K139" s="32">
        <f>VLOOKUP(B:B,[8]财政调整4!$B:$AD,29,0)*3000</f>
        <v>0</v>
      </c>
      <c r="L139" s="32"/>
      <c r="M139" s="32">
        <f>VLOOKUP(B:B,[1]补助各县!$B:$AU,46,0)</f>
        <v>0</v>
      </c>
      <c r="N139" s="35">
        <f>VLOOKUP(B:B,[7]测算表!$A:$J,10,0)</f>
        <v>350</v>
      </c>
      <c r="O139" s="32">
        <f>VLOOKUP(B:B,[2]Sheet4!$A:$B,2,0)</f>
        <v>395</v>
      </c>
      <c r="P139" s="32"/>
      <c r="Q139" s="32">
        <f>VLOOKUP(B:B,[5]测算表11.15!$B:$D,3,FALSE)</f>
        <v>87</v>
      </c>
      <c r="R139" s="42">
        <f t="shared" si="70"/>
        <v>1105</v>
      </c>
      <c r="S139" s="62">
        <f t="shared" si="67"/>
        <v>0.221</v>
      </c>
      <c r="U139" s="5">
        <f t="shared" si="35"/>
        <v>4844</v>
      </c>
    </row>
    <row r="140" ht="17" customHeight="1" spans="1:21">
      <c r="A140" s="30">
        <v>96</v>
      </c>
      <c r="B140" s="48" t="s">
        <v>151</v>
      </c>
      <c r="C140" s="30" t="s">
        <v>218</v>
      </c>
      <c r="D140" s="30">
        <v>2019</v>
      </c>
      <c r="E140" s="30" t="s">
        <v>23</v>
      </c>
      <c r="F140" s="42">
        <v>10447</v>
      </c>
      <c r="G140" s="32">
        <f t="shared" si="66"/>
        <v>9779</v>
      </c>
      <c r="H140" s="32">
        <f>ROUND(VLOOKUP(B:B,[8]财政调整4!$B:$AZ,51,0),0)</f>
        <v>8683</v>
      </c>
      <c r="I140" s="32">
        <v>1173</v>
      </c>
      <c r="J140" s="32">
        <v>227</v>
      </c>
      <c r="K140" s="32">
        <f>VLOOKUP(B:B,[8]财政调整4!$B:$AD,29,0)*3000</f>
        <v>0</v>
      </c>
      <c r="L140" s="32"/>
      <c r="M140" s="32">
        <f>VLOOKUP(B:B,[1]补助各县!$B:$AU,46,0)</f>
        <v>156</v>
      </c>
      <c r="N140" s="35">
        <f>VLOOKUP(B:B,[7]测算表!$A:$J,10,0)</f>
        <v>550</v>
      </c>
      <c r="O140" s="32">
        <f>VLOOKUP(B:B,[2]Sheet4!$A:$B,2,0)</f>
        <v>390</v>
      </c>
      <c r="P140" s="32"/>
      <c r="Q140" s="32">
        <f>VLOOKUP(B:B,[5]测算表11.15!$B:$D,3,FALSE)</f>
        <v>0</v>
      </c>
      <c r="R140" s="42">
        <f t="shared" si="70"/>
        <v>228</v>
      </c>
      <c r="S140" s="62">
        <f t="shared" si="67"/>
        <v>0.0218244472097253</v>
      </c>
      <c r="U140" s="5">
        <f t="shared" si="35"/>
        <v>8839</v>
      </c>
    </row>
    <row r="141" ht="17" customHeight="1" spans="1:21">
      <c r="A141" s="30">
        <v>97</v>
      </c>
      <c r="B141" s="48" t="s">
        <v>152</v>
      </c>
      <c r="C141" s="30" t="s">
        <v>218</v>
      </c>
      <c r="D141" s="30">
        <v>2017</v>
      </c>
      <c r="E141" s="30" t="s">
        <v>23</v>
      </c>
      <c r="F141" s="42">
        <v>3960</v>
      </c>
      <c r="G141" s="32">
        <f t="shared" si="66"/>
        <v>4891</v>
      </c>
      <c r="H141" s="32">
        <f>ROUND(VLOOKUP(B:B,[8]财政调整4!$B:$AZ,51,0),0)</f>
        <v>4641</v>
      </c>
      <c r="I141" s="32">
        <v>1172</v>
      </c>
      <c r="J141" s="32">
        <v>0</v>
      </c>
      <c r="K141" s="32">
        <f>VLOOKUP(B:B,[8]财政调整4!$B:$AD,29,0)*3000</f>
        <v>0</v>
      </c>
      <c r="L141" s="32"/>
      <c r="M141" s="32">
        <f>VLOOKUP(B:B,[1]补助各县!$B:$AU,46,0)</f>
        <v>0</v>
      </c>
      <c r="N141" s="35">
        <f>VLOOKUP(B:B,[7]测算表!$A:$J,10,0)</f>
        <v>250</v>
      </c>
      <c r="O141" s="32"/>
      <c r="P141" s="32"/>
      <c r="Q141" s="32"/>
      <c r="R141" s="42">
        <f t="shared" si="70"/>
        <v>1271</v>
      </c>
      <c r="S141" s="62">
        <f t="shared" si="67"/>
        <v>0.320959595959596</v>
      </c>
      <c r="U141" s="5">
        <f t="shared" si="35"/>
        <v>4641</v>
      </c>
    </row>
    <row r="142" ht="17" customHeight="1" spans="1:21">
      <c r="A142" s="30">
        <v>98</v>
      </c>
      <c r="B142" s="48" t="s">
        <v>153</v>
      </c>
      <c r="C142" s="30" t="s">
        <v>218</v>
      </c>
      <c r="D142" s="30">
        <v>2019</v>
      </c>
      <c r="E142" s="30" t="s">
        <v>23</v>
      </c>
      <c r="F142" s="42">
        <v>9435</v>
      </c>
      <c r="G142" s="32">
        <f t="shared" si="66"/>
        <v>7860</v>
      </c>
      <c r="H142" s="32">
        <f>ROUND(VLOOKUP(B:B,[8]财政调整4!$B:$AZ,51,0),0)</f>
        <v>6919</v>
      </c>
      <c r="I142" s="32">
        <v>1741</v>
      </c>
      <c r="J142" s="32">
        <v>0</v>
      </c>
      <c r="K142" s="32">
        <f>VLOOKUP(B:B,[8]财政调整4!$B:$AD,29,0)*3000</f>
        <v>0</v>
      </c>
      <c r="L142" s="32"/>
      <c r="M142" s="32">
        <f>VLOOKUP(B:B,[1]补助各县!$B:$AU,46,0)</f>
        <v>0</v>
      </c>
      <c r="N142" s="35">
        <f>VLOOKUP(B:B,[7]测算表!$A:$J,10,0)</f>
        <v>641</v>
      </c>
      <c r="O142" s="32">
        <f>VLOOKUP(B:B,[2]Sheet4!$A:$B,2,0)</f>
        <v>300</v>
      </c>
      <c r="P142" s="32"/>
      <c r="Q142" s="32"/>
      <c r="R142" s="42">
        <f t="shared" si="70"/>
        <v>-766</v>
      </c>
      <c r="S142" s="62">
        <f t="shared" si="67"/>
        <v>-0.0811870694223635</v>
      </c>
      <c r="U142" s="5">
        <f t="shared" si="35"/>
        <v>6919</v>
      </c>
    </row>
    <row r="143" ht="17" customHeight="1" spans="1:21">
      <c r="A143" s="30">
        <v>99</v>
      </c>
      <c r="B143" s="48" t="s">
        <v>154</v>
      </c>
      <c r="C143" s="30" t="s">
        <v>218</v>
      </c>
      <c r="D143" s="30">
        <v>2017</v>
      </c>
      <c r="E143" s="30"/>
      <c r="F143" s="42">
        <v>4071</v>
      </c>
      <c r="G143" s="32">
        <f t="shared" si="66"/>
        <v>6673</v>
      </c>
      <c r="H143" s="32">
        <f>ROUND(VLOOKUP(B:B,[8]财政调整4!$B:$AZ,51,0),0)</f>
        <v>6032</v>
      </c>
      <c r="I143" s="32">
        <v>1768</v>
      </c>
      <c r="J143" s="32">
        <v>0</v>
      </c>
      <c r="K143" s="32">
        <f>VLOOKUP(B:B,[8]财政调整4!$B:$AD,29,0)*3000</f>
        <v>0</v>
      </c>
      <c r="L143" s="32"/>
      <c r="M143" s="32">
        <f>VLOOKUP(B:B,[1]补助各县!$B:$AU,46,0)</f>
        <v>0</v>
      </c>
      <c r="N143" s="35">
        <f>VLOOKUP(B:B,[7]测算表!$A:$J,10,0)</f>
        <v>641</v>
      </c>
      <c r="O143" s="32"/>
      <c r="P143" s="32"/>
      <c r="Q143" s="32"/>
      <c r="R143" s="42">
        <f t="shared" si="70"/>
        <v>2951</v>
      </c>
      <c r="S143" s="62">
        <f t="shared" si="67"/>
        <v>0.724883321051339</v>
      </c>
      <c r="U143" s="5">
        <f t="shared" ref="U143:U191" si="71">H143+M143</f>
        <v>6032</v>
      </c>
    </row>
    <row r="144" s="6" customFormat="1" ht="17" customHeight="1" spans="1:52">
      <c r="A144" s="36"/>
      <c r="B144" s="37" t="s">
        <v>155</v>
      </c>
      <c r="C144" s="38">
        <v>1</v>
      </c>
      <c r="D144" s="38"/>
      <c r="E144" s="38"/>
      <c r="F144" s="51">
        <f t="shared" ref="F144:K144" si="72">F145+F146</f>
        <v>55558</v>
      </c>
      <c r="G144" s="52">
        <f t="shared" si="72"/>
        <v>52115</v>
      </c>
      <c r="H144" s="40">
        <f t="shared" si="72"/>
        <v>45118</v>
      </c>
      <c r="I144" s="40">
        <v>5157</v>
      </c>
      <c r="J144" s="40">
        <v>2403</v>
      </c>
      <c r="K144" s="52">
        <f>K145+K146</f>
        <v>0</v>
      </c>
      <c r="L144" s="52">
        <f>L145+L146</f>
        <v>0</v>
      </c>
      <c r="M144" s="52">
        <f t="shared" ref="M144:R144" si="73">M145+M146</f>
        <v>1831</v>
      </c>
      <c r="N144" s="52">
        <f t="shared" si="73"/>
        <v>3805</v>
      </c>
      <c r="O144" s="52">
        <f t="shared" si="73"/>
        <v>778</v>
      </c>
      <c r="P144" s="52">
        <f t="shared" si="73"/>
        <v>305</v>
      </c>
      <c r="Q144" s="52">
        <f t="shared" si="73"/>
        <v>278</v>
      </c>
      <c r="R144" s="51">
        <f t="shared" si="73"/>
        <v>1322</v>
      </c>
      <c r="S144" s="64">
        <f t="shared" si="67"/>
        <v>0.023794953022067</v>
      </c>
      <c r="T144" s="5"/>
      <c r="U144" s="5">
        <f t="shared" si="71"/>
        <v>46949</v>
      </c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</row>
    <row r="145" ht="17" customHeight="1" spans="1:21">
      <c r="A145" s="28"/>
      <c r="B145" s="41" t="s">
        <v>156</v>
      </c>
      <c r="C145" s="30">
        <v>2</v>
      </c>
      <c r="D145" s="30"/>
      <c r="E145" s="30"/>
      <c r="F145" s="42">
        <v>1504</v>
      </c>
      <c r="G145" s="32">
        <f t="shared" ref="G145:G151" si="74">H145+M145+N145+O145+P145+Q145</f>
        <v>1388</v>
      </c>
      <c r="H145" s="32">
        <f>ROUND(VLOOKUP(B:B,[8]财政调整4!$B:$AZ,51,0),0)</f>
        <v>0</v>
      </c>
      <c r="I145" s="32"/>
      <c r="J145" s="32"/>
      <c r="K145" s="32"/>
      <c r="L145" s="32"/>
      <c r="M145" s="32">
        <f>VLOOKUP(B:B,'[1]对州（市）贴息'!$B:$Z,25,0)</f>
        <v>1388</v>
      </c>
      <c r="N145" s="35"/>
      <c r="O145" s="32"/>
      <c r="P145" s="32"/>
      <c r="Q145" s="32"/>
      <c r="R145" s="42">
        <f>ROUND(G145-F145*1587507/1736432,0)</f>
        <v>13</v>
      </c>
      <c r="S145" s="62">
        <f t="shared" ref="S145:S152" si="75">R145/F145</f>
        <v>0.0086436170212766</v>
      </c>
      <c r="U145" s="5">
        <f t="shared" si="71"/>
        <v>1388</v>
      </c>
    </row>
    <row r="146" s="7" customFormat="1" ht="17" customHeight="1" spans="1:52">
      <c r="A146" s="43"/>
      <c r="B146" s="44" t="s">
        <v>42</v>
      </c>
      <c r="C146" s="45">
        <v>3</v>
      </c>
      <c r="D146" s="45"/>
      <c r="E146" s="45"/>
      <c r="F146" s="53">
        <f t="shared" ref="F146:K146" si="76">SUM(F147:F151)</f>
        <v>54054</v>
      </c>
      <c r="G146" s="54">
        <f t="shared" si="76"/>
        <v>50727</v>
      </c>
      <c r="H146" s="40">
        <f t="shared" si="76"/>
        <v>45118</v>
      </c>
      <c r="I146" s="40">
        <v>5157</v>
      </c>
      <c r="J146" s="40">
        <v>2403</v>
      </c>
      <c r="K146" s="54">
        <f>SUM(K147:K151)</f>
        <v>0</v>
      </c>
      <c r="L146" s="54">
        <f>SUM(L147:L151)</f>
        <v>0</v>
      </c>
      <c r="M146" s="54">
        <f t="shared" ref="M146:R146" si="77">SUM(M147:M151)</f>
        <v>443</v>
      </c>
      <c r="N146" s="54">
        <f t="shared" si="77"/>
        <v>3805</v>
      </c>
      <c r="O146" s="54">
        <f t="shared" si="77"/>
        <v>778</v>
      </c>
      <c r="P146" s="54">
        <f t="shared" si="77"/>
        <v>305</v>
      </c>
      <c r="Q146" s="54">
        <f t="shared" si="77"/>
        <v>278</v>
      </c>
      <c r="R146" s="53">
        <f t="shared" si="77"/>
        <v>1309</v>
      </c>
      <c r="S146" s="62">
        <f t="shared" si="75"/>
        <v>0.0242165242165242</v>
      </c>
      <c r="T146" s="5"/>
      <c r="U146" s="5">
        <f t="shared" si="71"/>
        <v>45561</v>
      </c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</row>
    <row r="147" ht="17" customHeight="1" spans="1:21">
      <c r="A147" s="30">
        <v>100</v>
      </c>
      <c r="B147" s="48" t="s">
        <v>157</v>
      </c>
      <c r="C147" s="30" t="s">
        <v>218</v>
      </c>
      <c r="D147" s="30">
        <v>2019</v>
      </c>
      <c r="E147" s="30"/>
      <c r="F147" s="42">
        <v>11708</v>
      </c>
      <c r="G147" s="32">
        <f t="shared" si="74"/>
        <v>12479</v>
      </c>
      <c r="H147" s="32">
        <f>ROUND(VLOOKUP(B:B,[8]财政调整4!$B:$AZ,51,0),0)</f>
        <v>11261</v>
      </c>
      <c r="I147" s="32">
        <v>1018</v>
      </c>
      <c r="J147" s="32">
        <v>827</v>
      </c>
      <c r="K147" s="32">
        <f>VLOOKUP(B:B,[8]财政调整4!$B:$AD,29,0)*3000</f>
        <v>0</v>
      </c>
      <c r="L147" s="32"/>
      <c r="M147" s="32">
        <f>VLOOKUP(B:B,[1]补助各县!$B:$AU,46,0)</f>
        <v>0</v>
      </c>
      <c r="N147" s="35">
        <f>VLOOKUP(B:B,[7]测算表!$A:$J,10,0)</f>
        <v>441</v>
      </c>
      <c r="O147" s="32">
        <f>VLOOKUP(B:B,[2]Sheet4!$A:$B,2,0)</f>
        <v>380</v>
      </c>
      <c r="P147" s="32">
        <v>305</v>
      </c>
      <c r="Q147" s="32">
        <f>VLOOKUP(B:B,[5]测算表11.15!$B:$D,3,FALSE)</f>
        <v>92</v>
      </c>
      <c r="R147" s="42">
        <f t="shared" ref="R147:R151" si="78">ROUND(G147-F147*1587507/1736432,0)</f>
        <v>1775</v>
      </c>
      <c r="S147" s="62">
        <f t="shared" si="75"/>
        <v>0.151605739665186</v>
      </c>
      <c r="U147" s="5">
        <f t="shared" si="71"/>
        <v>11261</v>
      </c>
    </row>
    <row r="148" ht="17" customHeight="1" spans="1:21">
      <c r="A148" s="30">
        <v>101</v>
      </c>
      <c r="B148" s="48" t="s">
        <v>158</v>
      </c>
      <c r="C148" s="30" t="s">
        <v>218</v>
      </c>
      <c r="D148" s="30">
        <v>2019</v>
      </c>
      <c r="E148" s="30" t="s">
        <v>23</v>
      </c>
      <c r="F148" s="42">
        <v>16450</v>
      </c>
      <c r="G148" s="32">
        <f t="shared" si="74"/>
        <v>13350</v>
      </c>
      <c r="H148" s="32">
        <f>ROUND(VLOOKUP(B:B,[8]财政调整4!$B:$AZ,51,0),0)</f>
        <v>12490</v>
      </c>
      <c r="I148" s="32">
        <v>1011</v>
      </c>
      <c r="J148" s="32">
        <v>1470</v>
      </c>
      <c r="K148" s="32">
        <f>VLOOKUP(B:B,[8]财政调整4!$B:$AD,29,0)*3000</f>
        <v>0</v>
      </c>
      <c r="L148" s="32"/>
      <c r="M148" s="32">
        <f>VLOOKUP(B:B,[1]补助各县!$B:$AU,46,0)</f>
        <v>319</v>
      </c>
      <c r="N148" s="35">
        <f>VLOOKUP(B:B,[7]测算表!$A:$J,10,0)</f>
        <v>541</v>
      </c>
      <c r="O148" s="32"/>
      <c r="P148" s="32"/>
      <c r="Q148" s="32">
        <f>VLOOKUP(B:B,[5]测算表11.15!$B:$D,3,FALSE)</f>
        <v>0</v>
      </c>
      <c r="R148" s="42">
        <f t="shared" si="78"/>
        <v>-1689</v>
      </c>
      <c r="S148" s="62">
        <f t="shared" si="75"/>
        <v>-0.102674772036474</v>
      </c>
      <c r="U148" s="5">
        <f t="shared" si="71"/>
        <v>12809</v>
      </c>
    </row>
    <row r="149" ht="17" customHeight="1" spans="1:21">
      <c r="A149" s="30">
        <v>102</v>
      </c>
      <c r="B149" s="48" t="s">
        <v>159</v>
      </c>
      <c r="C149" s="30" t="s">
        <v>217</v>
      </c>
      <c r="D149" s="30"/>
      <c r="E149" s="30"/>
      <c r="F149" s="42">
        <v>7742</v>
      </c>
      <c r="G149" s="32">
        <f t="shared" si="74"/>
        <v>6950</v>
      </c>
      <c r="H149" s="32">
        <f>ROUND(VLOOKUP(B:B,[8]财政调整4!$B:$AZ,51,0),0)</f>
        <v>5915</v>
      </c>
      <c r="I149" s="32">
        <v>945</v>
      </c>
      <c r="J149" s="32">
        <v>0</v>
      </c>
      <c r="K149" s="32">
        <f>VLOOKUP(B:B,[8]财政调整4!$B:$AD,29,0)*3000</f>
        <v>0</v>
      </c>
      <c r="L149" s="32">
        <f>VLOOKUP(B:B,'[9]Sheet1 '!$B:$S,18,0)</f>
        <v>0</v>
      </c>
      <c r="M149" s="32">
        <f>VLOOKUP(B:B,[1]补助各县!$B:$AU,46,0)</f>
        <v>0</v>
      </c>
      <c r="N149" s="35">
        <f>VLOOKUP(B:B,[7]测算表!$A:$J,10,0)</f>
        <v>941</v>
      </c>
      <c r="O149" s="32"/>
      <c r="P149" s="32"/>
      <c r="Q149" s="32">
        <f>VLOOKUP(B:B,[5]测算表11.15!$B:$D,3,FALSE)</f>
        <v>94</v>
      </c>
      <c r="R149" s="42">
        <f t="shared" si="78"/>
        <v>-128</v>
      </c>
      <c r="S149" s="62">
        <f t="shared" si="75"/>
        <v>-0.0165331955567037</v>
      </c>
      <c r="U149" s="5">
        <f t="shared" si="71"/>
        <v>5915</v>
      </c>
    </row>
    <row r="150" ht="17" customHeight="1" spans="1:21">
      <c r="A150" s="30">
        <v>103</v>
      </c>
      <c r="B150" s="48" t="s">
        <v>160</v>
      </c>
      <c r="C150" s="30" t="s">
        <v>218</v>
      </c>
      <c r="D150" s="30">
        <v>2018</v>
      </c>
      <c r="E150" s="30"/>
      <c r="F150" s="42">
        <v>8911</v>
      </c>
      <c r="G150" s="32">
        <f t="shared" si="74"/>
        <v>9544</v>
      </c>
      <c r="H150" s="32">
        <f>ROUND(VLOOKUP(B:B,[8]财政调整4!$B:$AZ,51,0),0)</f>
        <v>8338</v>
      </c>
      <c r="I150" s="32">
        <v>1166</v>
      </c>
      <c r="J150" s="32">
        <v>0</v>
      </c>
      <c r="K150" s="32">
        <f>VLOOKUP(B:B,[8]财政调整4!$B:$AD,29,0)*3000</f>
        <v>0</v>
      </c>
      <c r="L150" s="32"/>
      <c r="M150" s="32">
        <f>VLOOKUP(B:B,[1]补助各县!$B:$AU,46,0)</f>
        <v>67</v>
      </c>
      <c r="N150" s="35">
        <f>VLOOKUP(B:B,[7]测算表!$A:$J,10,0)</f>
        <v>741</v>
      </c>
      <c r="O150" s="32">
        <f>VLOOKUP(B:B,[2]Sheet4!$A:$B,2,0)</f>
        <v>398</v>
      </c>
      <c r="P150" s="32"/>
      <c r="Q150" s="32"/>
      <c r="R150" s="42">
        <f t="shared" si="78"/>
        <v>1397</v>
      </c>
      <c r="S150" s="62">
        <f t="shared" si="75"/>
        <v>0.156772528335765</v>
      </c>
      <c r="U150" s="5">
        <f t="shared" si="71"/>
        <v>8405</v>
      </c>
    </row>
    <row r="151" ht="17" customHeight="1" spans="1:21">
      <c r="A151" s="30">
        <v>104</v>
      </c>
      <c r="B151" s="48" t="s">
        <v>161</v>
      </c>
      <c r="C151" s="30" t="s">
        <v>218</v>
      </c>
      <c r="D151" s="30">
        <v>2018</v>
      </c>
      <c r="E151" s="30"/>
      <c r="F151" s="42">
        <v>9243</v>
      </c>
      <c r="G151" s="32">
        <f t="shared" si="74"/>
        <v>8404</v>
      </c>
      <c r="H151" s="32">
        <f>ROUND(VLOOKUP(B:B,[8]财政调整4!$B:$AZ,51,0),0)</f>
        <v>7114</v>
      </c>
      <c r="I151" s="32">
        <v>1017</v>
      </c>
      <c r="J151" s="32">
        <v>106</v>
      </c>
      <c r="K151" s="32">
        <f>VLOOKUP(B:B,[8]财政调整4!$B:$AD,29,0)*3000</f>
        <v>0</v>
      </c>
      <c r="L151" s="32">
        <f>VLOOKUP(B:B,'[9]Sheet1 '!$B:$S,18,0)</f>
        <v>0</v>
      </c>
      <c r="M151" s="32">
        <f>VLOOKUP(B:B,[1]补助各县!$B:$AU,46,0)</f>
        <v>57</v>
      </c>
      <c r="N151" s="35">
        <f>VLOOKUP(B:B,[7]测算表!$A:$J,10,0)</f>
        <v>1141</v>
      </c>
      <c r="O151" s="32"/>
      <c r="P151" s="32"/>
      <c r="Q151" s="32">
        <f>VLOOKUP(B:B,[5]测算表11.15!$B:$D,3,FALSE)</f>
        <v>92</v>
      </c>
      <c r="R151" s="42">
        <f t="shared" si="78"/>
        <v>-46</v>
      </c>
      <c r="S151" s="62">
        <f t="shared" si="75"/>
        <v>-0.00497673915395434</v>
      </c>
      <c r="U151" s="5">
        <f t="shared" si="71"/>
        <v>7171</v>
      </c>
    </row>
    <row r="152" s="6" customFormat="1" ht="17" customHeight="1" spans="1:52">
      <c r="A152" s="36"/>
      <c r="B152" s="37" t="s">
        <v>162</v>
      </c>
      <c r="C152" s="38">
        <v>1</v>
      </c>
      <c r="D152" s="38"/>
      <c r="E152" s="38"/>
      <c r="F152" s="51">
        <f t="shared" ref="F152:K152" si="79">F153+F154</f>
        <v>56185</v>
      </c>
      <c r="G152" s="52">
        <f t="shared" si="79"/>
        <v>30306</v>
      </c>
      <c r="H152" s="40">
        <f t="shared" si="79"/>
        <v>23750</v>
      </c>
      <c r="I152" s="40">
        <v>1467</v>
      </c>
      <c r="J152" s="40">
        <v>0</v>
      </c>
      <c r="K152" s="52">
        <f>K153+K154</f>
        <v>3000</v>
      </c>
      <c r="L152" s="52">
        <f>L153+L154</f>
        <v>4118</v>
      </c>
      <c r="M152" s="52">
        <f t="shared" ref="M152:R152" si="80">M153+M154</f>
        <v>463</v>
      </c>
      <c r="N152" s="52">
        <f t="shared" si="80"/>
        <v>3882</v>
      </c>
      <c r="O152" s="52">
        <f t="shared" si="80"/>
        <v>1566</v>
      </c>
      <c r="P152" s="52">
        <f t="shared" si="80"/>
        <v>457</v>
      </c>
      <c r="Q152" s="52">
        <f t="shared" si="80"/>
        <v>188</v>
      </c>
      <c r="R152" s="51">
        <f t="shared" si="80"/>
        <v>-21061</v>
      </c>
      <c r="S152" s="64">
        <f t="shared" si="75"/>
        <v>-0.374850938862686</v>
      </c>
      <c r="T152" s="5"/>
      <c r="U152" s="5">
        <f t="shared" si="71"/>
        <v>24213</v>
      </c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</row>
    <row r="153" ht="17" customHeight="1" spans="1:21">
      <c r="A153" s="28"/>
      <c r="B153" s="41" t="s">
        <v>163</v>
      </c>
      <c r="C153" s="30">
        <v>2</v>
      </c>
      <c r="D153" s="30"/>
      <c r="E153" s="30"/>
      <c r="F153" s="42">
        <v>375</v>
      </c>
      <c r="G153" s="32">
        <f t="shared" ref="G153:G159" si="81">H153+M153+N153+O153+P153+Q153</f>
        <v>362</v>
      </c>
      <c r="H153" s="32">
        <f>ROUND(VLOOKUP(B:B,[8]财政调整4!$B:$AZ,51,0),0)</f>
        <v>0</v>
      </c>
      <c r="I153" s="32"/>
      <c r="J153" s="32"/>
      <c r="K153" s="32"/>
      <c r="L153" s="32"/>
      <c r="M153" s="32">
        <f>VLOOKUP(B:B,'[1]对州（市）贴息'!$B:$Z,25,0)</f>
        <v>362</v>
      </c>
      <c r="N153" s="35"/>
      <c r="O153" s="32"/>
      <c r="P153" s="32"/>
      <c r="Q153" s="32"/>
      <c r="R153" s="42">
        <f>ROUND(G153-F153*1587507/1736432,0)</f>
        <v>19</v>
      </c>
      <c r="S153" s="62">
        <f t="shared" ref="S153:S160" si="82">R153/F153</f>
        <v>0.0506666666666667</v>
      </c>
      <c r="U153" s="5">
        <f t="shared" si="71"/>
        <v>362</v>
      </c>
    </row>
    <row r="154" s="7" customFormat="1" ht="17" customHeight="1" spans="1:52">
      <c r="A154" s="43"/>
      <c r="B154" s="44" t="s">
        <v>42</v>
      </c>
      <c r="C154" s="45">
        <v>3</v>
      </c>
      <c r="D154" s="45"/>
      <c r="E154" s="45"/>
      <c r="F154" s="53">
        <f t="shared" ref="F154:K154" si="83">SUM(F155:F159)</f>
        <v>55810</v>
      </c>
      <c r="G154" s="54">
        <f t="shared" si="83"/>
        <v>29944</v>
      </c>
      <c r="H154" s="40">
        <f t="shared" si="83"/>
        <v>23750</v>
      </c>
      <c r="I154" s="40">
        <v>1467</v>
      </c>
      <c r="J154" s="40">
        <v>0</v>
      </c>
      <c r="K154" s="54">
        <f>SUM(K155:K159)</f>
        <v>3000</v>
      </c>
      <c r="L154" s="54">
        <f>SUM(L155:L159)</f>
        <v>4118</v>
      </c>
      <c r="M154" s="54">
        <f t="shared" ref="M154:R154" si="84">SUM(M155:M159)</f>
        <v>101</v>
      </c>
      <c r="N154" s="54">
        <f t="shared" si="84"/>
        <v>3882</v>
      </c>
      <c r="O154" s="54">
        <f t="shared" si="84"/>
        <v>1566</v>
      </c>
      <c r="P154" s="54">
        <f t="shared" si="84"/>
        <v>457</v>
      </c>
      <c r="Q154" s="54">
        <f t="shared" si="84"/>
        <v>188</v>
      </c>
      <c r="R154" s="53">
        <f t="shared" si="84"/>
        <v>-21080</v>
      </c>
      <c r="S154" s="62">
        <f t="shared" si="82"/>
        <v>-0.377710087797886</v>
      </c>
      <c r="T154" s="5"/>
      <c r="U154" s="5">
        <f t="shared" si="71"/>
        <v>23851</v>
      </c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</row>
    <row r="155" ht="17" customHeight="1" spans="1:21">
      <c r="A155" s="30">
        <v>105</v>
      </c>
      <c r="B155" s="48" t="s">
        <v>164</v>
      </c>
      <c r="C155" s="30" t="s">
        <v>218</v>
      </c>
      <c r="D155" s="30">
        <v>2017</v>
      </c>
      <c r="E155" s="30"/>
      <c r="F155" s="42">
        <v>7058</v>
      </c>
      <c r="G155" s="32">
        <f t="shared" si="81"/>
        <v>4831</v>
      </c>
      <c r="H155" s="32">
        <f>ROUND(VLOOKUP(B:B,[8]财政调整4!$B:$AZ,51,0),0)</f>
        <v>3972</v>
      </c>
      <c r="I155" s="32">
        <v>799</v>
      </c>
      <c r="J155" s="32">
        <v>0</v>
      </c>
      <c r="K155" s="32">
        <f>VLOOKUP(B:B,[8]财政调整4!$B:$AD,29,0)*3000</f>
        <v>0</v>
      </c>
      <c r="L155" s="32">
        <f>VLOOKUP(B:B,'[9]Sheet1 '!$B:$S,18,0)</f>
        <v>0</v>
      </c>
      <c r="M155" s="32">
        <f>VLOOKUP(B:B,[1]补助各县!$B:$AU,46,0)</f>
        <v>0</v>
      </c>
      <c r="N155" s="35">
        <f>VLOOKUP(B:B,[7]测算表!$A:$J,10,0)</f>
        <v>241</v>
      </c>
      <c r="O155" s="32">
        <f>VLOOKUP(B:B,[2]Sheet4!$A:$B,2,0)</f>
        <v>390</v>
      </c>
      <c r="P155" s="32">
        <f>VLOOKUP(B:B,[3]Sheet1!$A:$H,8,0)</f>
        <v>228</v>
      </c>
      <c r="Q155" s="32"/>
      <c r="R155" s="42">
        <f t="shared" ref="R155:R159" si="85">ROUND(G155-F155*1587507/1736432,0)</f>
        <v>-1622</v>
      </c>
      <c r="S155" s="62">
        <f t="shared" si="82"/>
        <v>-0.22981014451686</v>
      </c>
      <c r="U155" s="5">
        <f t="shared" si="71"/>
        <v>3972</v>
      </c>
    </row>
    <row r="156" ht="17" customHeight="1" spans="1:21">
      <c r="A156" s="30">
        <v>106</v>
      </c>
      <c r="B156" s="48" t="s">
        <v>165</v>
      </c>
      <c r="C156" s="30" t="s">
        <v>218</v>
      </c>
      <c r="D156" s="30">
        <v>2019</v>
      </c>
      <c r="E156" s="30" t="s">
        <v>23</v>
      </c>
      <c r="F156" s="42">
        <v>10462</v>
      </c>
      <c r="G156" s="32">
        <f t="shared" si="81"/>
        <v>7312</v>
      </c>
      <c r="H156" s="32">
        <f>ROUND(VLOOKUP(B:B,[8]财政调整4!$B:$AZ,51,0),0)</f>
        <v>6045</v>
      </c>
      <c r="I156" s="32">
        <v>337</v>
      </c>
      <c r="J156" s="32">
        <v>0</v>
      </c>
      <c r="K156" s="32">
        <f>VLOOKUP(B:B,[8]财政调整4!$B:$AD,29,0)*3000</f>
        <v>0</v>
      </c>
      <c r="L156" s="32"/>
      <c r="M156" s="32">
        <f>VLOOKUP(B:B,[1]补助各县!$B:$AU,46,0)</f>
        <v>87</v>
      </c>
      <c r="N156" s="35">
        <f>VLOOKUP(B:B,[7]测算表!$A:$J,10,0)</f>
        <v>800</v>
      </c>
      <c r="O156" s="32">
        <f>VLOOKUP(B:B,[2]Sheet4!$A:$B,2,0)</f>
        <v>380</v>
      </c>
      <c r="P156" s="32"/>
      <c r="Q156" s="32"/>
      <c r="R156" s="42">
        <f t="shared" si="85"/>
        <v>-2253</v>
      </c>
      <c r="S156" s="62">
        <f t="shared" si="82"/>
        <v>-0.215350793347352</v>
      </c>
      <c r="U156" s="5">
        <f t="shared" si="71"/>
        <v>6132</v>
      </c>
    </row>
    <row r="157" ht="17" customHeight="1" spans="1:21">
      <c r="A157" s="30">
        <v>107</v>
      </c>
      <c r="B157" s="48" t="s">
        <v>166</v>
      </c>
      <c r="C157" s="30" t="s">
        <v>218</v>
      </c>
      <c r="D157" s="30">
        <v>2018</v>
      </c>
      <c r="E157" s="30" t="s">
        <v>23</v>
      </c>
      <c r="F157" s="42">
        <v>16242</v>
      </c>
      <c r="G157" s="32">
        <f t="shared" si="81"/>
        <v>7598</v>
      </c>
      <c r="H157" s="32">
        <f>ROUND(VLOOKUP(B:B,[8]财政调整4!$B:$AZ,51,0),0)</f>
        <v>6032</v>
      </c>
      <c r="I157" s="32">
        <v>9</v>
      </c>
      <c r="J157" s="32">
        <v>0</v>
      </c>
      <c r="K157" s="32">
        <f>VLOOKUP(B:B,[8]财政调整4!$B:$AD,29,0)*3000</f>
        <v>3000</v>
      </c>
      <c r="L157" s="32">
        <f>ROUND(VLOOKUP(B:B,'[9]Sheet1 '!$B:$S,18,0),0)</f>
        <v>4118</v>
      </c>
      <c r="M157" s="32">
        <f>VLOOKUP(B:B,[1]补助各县!$B:$AU,46,0)</f>
        <v>0</v>
      </c>
      <c r="N157" s="35">
        <f>VLOOKUP(B:B,[7]测算表!$A:$J,10,0)</f>
        <v>941</v>
      </c>
      <c r="O157" s="32">
        <f>VLOOKUP(B:B,[2]Sheet4!$A:$B,2,0)</f>
        <v>396</v>
      </c>
      <c r="P157" s="32">
        <f>VLOOKUP(B:B,[3]Sheet1!$A:$H,8,0)</f>
        <v>229</v>
      </c>
      <c r="Q157" s="32"/>
      <c r="R157" s="42">
        <f t="shared" si="85"/>
        <v>-7251</v>
      </c>
      <c r="S157" s="62">
        <f t="shared" si="82"/>
        <v>-0.446435168082748</v>
      </c>
      <c r="U157" s="5">
        <f t="shared" si="71"/>
        <v>6032</v>
      </c>
    </row>
    <row r="158" ht="17" customHeight="1" spans="1:21">
      <c r="A158" s="30">
        <v>108</v>
      </c>
      <c r="B158" s="48" t="s">
        <v>168</v>
      </c>
      <c r="C158" s="30" t="s">
        <v>218</v>
      </c>
      <c r="D158" s="30">
        <v>2018</v>
      </c>
      <c r="E158" s="30" t="s">
        <v>23</v>
      </c>
      <c r="F158" s="42">
        <v>11515</v>
      </c>
      <c r="G158" s="32">
        <f t="shared" si="81"/>
        <v>6568</v>
      </c>
      <c r="H158" s="32">
        <f>ROUND(VLOOKUP(B:B,[8]财政调整4!$B:$AZ,51,0),0)</f>
        <v>5119</v>
      </c>
      <c r="I158" s="32">
        <v>9</v>
      </c>
      <c r="J158" s="32">
        <v>0</v>
      </c>
      <c r="K158" s="32">
        <f>VLOOKUP(B:B,[8]财政调整4!$B:$AD,29,0)*3000</f>
        <v>0</v>
      </c>
      <c r="L158" s="32">
        <f>VLOOKUP(B:B,'[9]Sheet1 '!$B:$S,18,0)</f>
        <v>0</v>
      </c>
      <c r="M158" s="32">
        <f>VLOOKUP(B:B,[1]补助各县!$B:$AU,46,0)</f>
        <v>0</v>
      </c>
      <c r="N158" s="35">
        <f>VLOOKUP(B:B,[7]测算表!$A:$J,10,0)</f>
        <v>950</v>
      </c>
      <c r="O158" s="32">
        <f>VLOOKUP(B:B,[2]Sheet4!$A:$B,2,0)</f>
        <v>400</v>
      </c>
      <c r="P158" s="32"/>
      <c r="Q158" s="32">
        <f>VLOOKUP(B:B,[5]测算表11.15!$B:$D,3,FALSE)</f>
        <v>99</v>
      </c>
      <c r="R158" s="42">
        <f t="shared" si="85"/>
        <v>-3959</v>
      </c>
      <c r="S158" s="62">
        <f t="shared" si="82"/>
        <v>-0.343812418584455</v>
      </c>
      <c r="U158" s="5">
        <f t="shared" si="71"/>
        <v>5119</v>
      </c>
    </row>
    <row r="159" ht="17" customHeight="1" spans="1:21">
      <c r="A159" s="30">
        <v>109</v>
      </c>
      <c r="B159" s="48" t="s">
        <v>169</v>
      </c>
      <c r="C159" s="30" t="s">
        <v>217</v>
      </c>
      <c r="D159" s="30"/>
      <c r="E159" s="30"/>
      <c r="F159" s="42">
        <v>10533</v>
      </c>
      <c r="G159" s="32">
        <f t="shared" si="81"/>
        <v>3635</v>
      </c>
      <c r="H159" s="32">
        <f>ROUND(VLOOKUP(B:B,[8]财政调整4!$B:$AZ,51,0),0)</f>
        <v>2582</v>
      </c>
      <c r="I159" s="32">
        <v>313</v>
      </c>
      <c r="J159" s="32">
        <v>0</v>
      </c>
      <c r="K159" s="32">
        <f>VLOOKUP(B:B,[8]财政调整4!$B:$AD,29,0)*3000</f>
        <v>0</v>
      </c>
      <c r="L159" s="32">
        <f>VLOOKUP(B:B,'[9]Sheet1 '!$B:$S,18,0)</f>
        <v>0</v>
      </c>
      <c r="M159" s="32">
        <f>VLOOKUP(B:B,[1]补助各县!$B:$AU,46,0)</f>
        <v>14</v>
      </c>
      <c r="N159" s="35">
        <f>VLOOKUP(B:B,[7]测算表!$A:$J,10,0)</f>
        <v>950</v>
      </c>
      <c r="O159" s="32"/>
      <c r="P159" s="32"/>
      <c r="Q159" s="32">
        <f>VLOOKUP(B:B,[5]测算表11.15!$B:$D,3,FALSE)</f>
        <v>89</v>
      </c>
      <c r="R159" s="42">
        <f t="shared" si="85"/>
        <v>-5995</v>
      </c>
      <c r="S159" s="62">
        <f t="shared" si="82"/>
        <v>-0.569163581125985</v>
      </c>
      <c r="U159" s="5">
        <f t="shared" si="71"/>
        <v>2596</v>
      </c>
    </row>
    <row r="160" s="6" customFormat="1" ht="17" customHeight="1" spans="1:52">
      <c r="A160" s="36"/>
      <c r="B160" s="37" t="s">
        <v>170</v>
      </c>
      <c r="C160" s="38">
        <v>1</v>
      </c>
      <c r="D160" s="38"/>
      <c r="E160" s="38"/>
      <c r="F160" s="51">
        <f t="shared" ref="F160:K160" si="86">F161+F162</f>
        <v>43011</v>
      </c>
      <c r="G160" s="52">
        <f t="shared" si="86"/>
        <v>44089</v>
      </c>
      <c r="H160" s="40">
        <f t="shared" si="86"/>
        <v>37676</v>
      </c>
      <c r="I160" s="40">
        <v>2170</v>
      </c>
      <c r="J160" s="40">
        <v>2761</v>
      </c>
      <c r="K160" s="52">
        <f>K161+K162</f>
        <v>3000</v>
      </c>
      <c r="L160" s="52">
        <f>L161+L162</f>
        <v>0</v>
      </c>
      <c r="M160" s="52">
        <f t="shared" ref="M160:R160" si="87">M161+M162</f>
        <v>1426</v>
      </c>
      <c r="N160" s="52">
        <f t="shared" si="87"/>
        <v>3832</v>
      </c>
      <c r="O160" s="52">
        <f t="shared" si="87"/>
        <v>1155</v>
      </c>
      <c r="P160" s="52">
        <f t="shared" si="87"/>
        <v>0</v>
      </c>
      <c r="Q160" s="52">
        <f t="shared" si="87"/>
        <v>0</v>
      </c>
      <c r="R160" s="51">
        <f t="shared" si="87"/>
        <v>4767</v>
      </c>
      <c r="S160" s="64">
        <f t="shared" si="82"/>
        <v>0.110832112715352</v>
      </c>
      <c r="T160" s="5"/>
      <c r="U160" s="5">
        <f t="shared" si="71"/>
        <v>39102</v>
      </c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</row>
    <row r="161" ht="17" customHeight="1" spans="1:21">
      <c r="A161" s="28"/>
      <c r="B161" s="41" t="s">
        <v>171</v>
      </c>
      <c r="C161" s="30">
        <v>2</v>
      </c>
      <c r="D161" s="30"/>
      <c r="E161" s="30"/>
      <c r="F161" s="42">
        <v>1115</v>
      </c>
      <c r="G161" s="32">
        <f t="shared" ref="G161:G167" si="88">H161+M161+N161+O161+P161+Q161</f>
        <v>1015</v>
      </c>
      <c r="H161" s="32">
        <f>ROUND(VLOOKUP(B:B,[8]财政调整4!$B:$AZ,51,0),0)</f>
        <v>0</v>
      </c>
      <c r="I161" s="32"/>
      <c r="J161" s="32"/>
      <c r="K161" s="32"/>
      <c r="L161" s="32"/>
      <c r="M161" s="32">
        <f>VLOOKUP(B:B,'[1]对州（市）贴息'!$B:$Z,25,0)</f>
        <v>1015</v>
      </c>
      <c r="N161" s="35"/>
      <c r="O161" s="32"/>
      <c r="P161" s="32"/>
      <c r="Q161" s="32"/>
      <c r="R161" s="42">
        <f>ROUND(G161-F161*1587507/1736432,0)</f>
        <v>-4</v>
      </c>
      <c r="S161" s="62">
        <f t="shared" ref="S161:S168" si="89">R161/F161</f>
        <v>-0.00358744394618834</v>
      </c>
      <c r="U161" s="5">
        <f t="shared" si="71"/>
        <v>1015</v>
      </c>
    </row>
    <row r="162" s="7" customFormat="1" ht="17" customHeight="1" spans="1:52">
      <c r="A162" s="43"/>
      <c r="B162" s="44" t="s">
        <v>42</v>
      </c>
      <c r="C162" s="45">
        <v>3</v>
      </c>
      <c r="D162" s="45"/>
      <c r="E162" s="45"/>
      <c r="F162" s="53">
        <f t="shared" ref="F162:K162" si="90">SUM(F163:F167)</f>
        <v>41896</v>
      </c>
      <c r="G162" s="54">
        <f t="shared" si="90"/>
        <v>43074</v>
      </c>
      <c r="H162" s="40">
        <f t="shared" si="90"/>
        <v>37676</v>
      </c>
      <c r="I162" s="40">
        <v>2170</v>
      </c>
      <c r="J162" s="40">
        <v>2761</v>
      </c>
      <c r="K162" s="54">
        <f>SUM(K163:K167)</f>
        <v>3000</v>
      </c>
      <c r="L162" s="54">
        <f>SUM(L163:L167)</f>
        <v>0</v>
      </c>
      <c r="M162" s="54">
        <f t="shared" ref="M162:R162" si="91">SUM(M163:M167)</f>
        <v>411</v>
      </c>
      <c r="N162" s="54">
        <f t="shared" si="91"/>
        <v>3832</v>
      </c>
      <c r="O162" s="54">
        <f t="shared" si="91"/>
        <v>1155</v>
      </c>
      <c r="P162" s="54">
        <f t="shared" si="91"/>
        <v>0</v>
      </c>
      <c r="Q162" s="54">
        <f t="shared" si="91"/>
        <v>0</v>
      </c>
      <c r="R162" s="53">
        <f t="shared" si="91"/>
        <v>4771</v>
      </c>
      <c r="S162" s="62">
        <f t="shared" si="89"/>
        <v>0.113877219782318</v>
      </c>
      <c r="T162" s="5"/>
      <c r="U162" s="5">
        <f t="shared" si="71"/>
        <v>38087</v>
      </c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</row>
    <row r="163" ht="17" customHeight="1" spans="1:21">
      <c r="A163" s="30">
        <v>110</v>
      </c>
      <c r="B163" s="48" t="s">
        <v>172</v>
      </c>
      <c r="C163" s="30" t="s">
        <v>217</v>
      </c>
      <c r="D163" s="30"/>
      <c r="E163" s="30"/>
      <c r="F163" s="42">
        <v>1757</v>
      </c>
      <c r="G163" s="32">
        <f t="shared" si="88"/>
        <v>2291</v>
      </c>
      <c r="H163" s="32">
        <f>ROUND(VLOOKUP(B:B,[8]财政调整4!$B:$AZ,51,0),0)</f>
        <v>1641</v>
      </c>
      <c r="I163" s="32">
        <v>644</v>
      </c>
      <c r="J163" s="32">
        <v>0</v>
      </c>
      <c r="K163" s="32">
        <f>VLOOKUP(B:B,[8]财政调整4!$B:$AD,29,0)*3000</f>
        <v>0</v>
      </c>
      <c r="L163" s="32"/>
      <c r="M163" s="32">
        <f>VLOOKUP(B:B,[1]补助各县!$B:$AU,46,0)</f>
        <v>0</v>
      </c>
      <c r="N163" s="35">
        <f>VLOOKUP(B:B,[7]测算表!$A:$J,10,0)</f>
        <v>650</v>
      </c>
      <c r="O163" s="32"/>
      <c r="P163" s="32"/>
      <c r="Q163" s="32"/>
      <c r="R163" s="42">
        <f t="shared" ref="R163:R167" si="92">ROUND(G163-F163*1587507/1736432,0)</f>
        <v>685</v>
      </c>
      <c r="S163" s="62">
        <f t="shared" si="89"/>
        <v>0.389869095048378</v>
      </c>
      <c r="U163" s="5">
        <f t="shared" si="71"/>
        <v>1641</v>
      </c>
    </row>
    <row r="164" ht="17" customHeight="1" spans="1:21">
      <c r="A164" s="30">
        <v>111</v>
      </c>
      <c r="B164" s="48" t="s">
        <v>173</v>
      </c>
      <c r="C164" s="30" t="s">
        <v>218</v>
      </c>
      <c r="D164" s="30">
        <v>2019</v>
      </c>
      <c r="E164" s="30" t="s">
        <v>23</v>
      </c>
      <c r="F164" s="42">
        <v>10038</v>
      </c>
      <c r="G164" s="32">
        <f t="shared" si="88"/>
        <v>10259</v>
      </c>
      <c r="H164" s="32">
        <f>ROUND(VLOOKUP(B:B,[8]财政调整4!$B:$AZ,51,0),0)</f>
        <v>9141</v>
      </c>
      <c r="I164" s="32">
        <v>389</v>
      </c>
      <c r="J164" s="32">
        <v>166</v>
      </c>
      <c r="K164" s="32">
        <f>VLOOKUP(B:B,[8]财政调整4!$B:$AD,29,0)*3000</f>
        <v>0</v>
      </c>
      <c r="L164" s="32"/>
      <c r="M164" s="32">
        <f>VLOOKUP(B:B,[1]补助各县!$B:$AU,46,0)</f>
        <v>7</v>
      </c>
      <c r="N164" s="35">
        <f>VLOOKUP(B:B,[7]测算表!$A:$J,10,0)</f>
        <v>741</v>
      </c>
      <c r="O164" s="32">
        <f>VLOOKUP(B:B,[2]Sheet4!$A:$B,2,0)</f>
        <v>370</v>
      </c>
      <c r="P164" s="32"/>
      <c r="Q164" s="32"/>
      <c r="R164" s="42">
        <f t="shared" si="92"/>
        <v>1082</v>
      </c>
      <c r="S164" s="62">
        <f t="shared" si="89"/>
        <v>0.107790396493325</v>
      </c>
      <c r="U164" s="5">
        <f t="shared" si="71"/>
        <v>9148</v>
      </c>
    </row>
    <row r="165" ht="17" customHeight="1" spans="1:21">
      <c r="A165" s="30">
        <v>112</v>
      </c>
      <c r="B165" s="48" t="s">
        <v>174</v>
      </c>
      <c r="C165" s="30" t="s">
        <v>217</v>
      </c>
      <c r="D165" s="30"/>
      <c r="E165" s="30"/>
      <c r="F165" s="42">
        <v>2738</v>
      </c>
      <c r="G165" s="32">
        <f t="shared" si="88"/>
        <v>3962</v>
      </c>
      <c r="H165" s="32">
        <f>ROUND(VLOOKUP(B:B,[8]财政调整4!$B:$AZ,51,0),0)</f>
        <v>3212</v>
      </c>
      <c r="I165" s="32">
        <v>368</v>
      </c>
      <c r="J165" s="32">
        <v>0</v>
      </c>
      <c r="K165" s="32">
        <f>VLOOKUP(B:B,[8]财政调整4!$B:$AD,29,0)*3000</f>
        <v>0</v>
      </c>
      <c r="L165" s="32"/>
      <c r="M165" s="32">
        <f>VLOOKUP(B:B,[1]补助各县!$B:$AU,46,0)</f>
        <v>0</v>
      </c>
      <c r="N165" s="35">
        <f>VLOOKUP(B:B,[7]测算表!$A:$J,10,0)</f>
        <v>750</v>
      </c>
      <c r="O165" s="32"/>
      <c r="P165" s="32"/>
      <c r="Q165" s="32"/>
      <c r="R165" s="42">
        <f t="shared" si="92"/>
        <v>1459</v>
      </c>
      <c r="S165" s="62">
        <f t="shared" si="89"/>
        <v>0.532870708546384</v>
      </c>
      <c r="U165" s="5">
        <f t="shared" si="71"/>
        <v>3212</v>
      </c>
    </row>
    <row r="166" ht="17" customHeight="1" spans="1:21">
      <c r="A166" s="30">
        <v>113</v>
      </c>
      <c r="B166" s="48" t="s">
        <v>175</v>
      </c>
      <c r="C166" s="30" t="s">
        <v>219</v>
      </c>
      <c r="D166" s="30">
        <v>2020</v>
      </c>
      <c r="E166" s="30" t="s">
        <v>28</v>
      </c>
      <c r="F166" s="42">
        <v>24491</v>
      </c>
      <c r="G166" s="32">
        <f t="shared" si="88"/>
        <v>22522</v>
      </c>
      <c r="H166" s="32">
        <f>ROUND(VLOOKUP(B:B,[8]财政调整4!$B:$AZ,51,0),0)</f>
        <v>20791</v>
      </c>
      <c r="I166" s="32">
        <v>382</v>
      </c>
      <c r="J166" s="32">
        <v>2595</v>
      </c>
      <c r="K166" s="32">
        <f>VLOOKUP(B:B,[8]财政调整4!$B:$AD,29,0)*3000</f>
        <v>3000</v>
      </c>
      <c r="L166" s="32"/>
      <c r="M166" s="32">
        <f>VLOOKUP(B:B,[1]补助各县!$B:$AU,46,0)</f>
        <v>404</v>
      </c>
      <c r="N166" s="35">
        <f>VLOOKUP(B:B,[7]测算表!$A:$J,10,0)</f>
        <v>941</v>
      </c>
      <c r="O166" s="32">
        <f>VLOOKUP(B:B,[2]Sheet4!$A:$B,2,0)</f>
        <v>386</v>
      </c>
      <c r="P166" s="32"/>
      <c r="Q166" s="32"/>
      <c r="R166" s="42">
        <f t="shared" si="92"/>
        <v>131</v>
      </c>
      <c r="S166" s="62">
        <f t="shared" si="89"/>
        <v>0.00534890367890245</v>
      </c>
      <c r="U166" s="5">
        <f t="shared" si="71"/>
        <v>21195</v>
      </c>
    </row>
    <row r="167" ht="17" customHeight="1" spans="1:21">
      <c r="A167" s="30">
        <v>114</v>
      </c>
      <c r="B167" s="48" t="s">
        <v>176</v>
      </c>
      <c r="C167" s="30" t="s">
        <v>218</v>
      </c>
      <c r="D167" s="30">
        <v>2017</v>
      </c>
      <c r="E167" s="30"/>
      <c r="F167" s="42">
        <v>2872</v>
      </c>
      <c r="G167" s="32">
        <f t="shared" si="88"/>
        <v>4040</v>
      </c>
      <c r="H167" s="32">
        <f>ROUND(VLOOKUP(B:B,[8]财政调整4!$B:$AZ,51,0),0)</f>
        <v>2891</v>
      </c>
      <c r="I167" s="32">
        <v>387</v>
      </c>
      <c r="J167" s="32">
        <v>0</v>
      </c>
      <c r="K167" s="32">
        <f>VLOOKUP(B:B,[8]财政调整4!$B:$AD,29,0)*3000</f>
        <v>0</v>
      </c>
      <c r="L167" s="32"/>
      <c r="M167" s="32">
        <f>VLOOKUP(B:B,[1]补助各县!$B:$AU,46,0)</f>
        <v>0</v>
      </c>
      <c r="N167" s="35">
        <f>VLOOKUP(B:B,[7]测算表!$A:$J,10,0)</f>
        <v>750</v>
      </c>
      <c r="O167" s="32">
        <f>VLOOKUP(B:B,[2]Sheet4!$A:$B,2,0)</f>
        <v>399</v>
      </c>
      <c r="P167" s="32"/>
      <c r="Q167" s="32"/>
      <c r="R167" s="42">
        <f t="shared" si="92"/>
        <v>1414</v>
      </c>
      <c r="S167" s="62">
        <f t="shared" si="89"/>
        <v>0.492339832869081</v>
      </c>
      <c r="U167" s="5">
        <f t="shared" si="71"/>
        <v>2891</v>
      </c>
    </row>
    <row r="168" s="6" customFormat="1" ht="17" customHeight="1" spans="1:52">
      <c r="A168" s="36"/>
      <c r="B168" s="37" t="s">
        <v>177</v>
      </c>
      <c r="C168" s="38">
        <v>1</v>
      </c>
      <c r="D168" s="38"/>
      <c r="E168" s="38"/>
      <c r="F168" s="51">
        <f t="shared" ref="F168:K168" si="93">F169+F170</f>
        <v>173073</v>
      </c>
      <c r="G168" s="52">
        <f t="shared" si="93"/>
        <v>162373</v>
      </c>
      <c r="H168" s="40">
        <f t="shared" si="93"/>
        <v>138920</v>
      </c>
      <c r="I168" s="40">
        <v>5506</v>
      </c>
      <c r="J168" s="40">
        <v>16728</v>
      </c>
      <c r="K168" s="52">
        <f>K169+K170</f>
        <v>0</v>
      </c>
      <c r="L168" s="52">
        <f>L169+L170</f>
        <v>15649</v>
      </c>
      <c r="M168" s="52">
        <f t="shared" ref="M168:R168" si="94">M169+M170</f>
        <v>15090</v>
      </c>
      <c r="N168" s="52">
        <f t="shared" si="94"/>
        <v>5604</v>
      </c>
      <c r="O168" s="52">
        <f t="shared" si="94"/>
        <v>2662</v>
      </c>
      <c r="P168" s="52">
        <f t="shared" si="94"/>
        <v>0</v>
      </c>
      <c r="Q168" s="52">
        <f t="shared" si="94"/>
        <v>97</v>
      </c>
      <c r="R168" s="51">
        <f t="shared" si="94"/>
        <v>4144</v>
      </c>
      <c r="S168" s="64">
        <f t="shared" si="89"/>
        <v>0.0239436538339313</v>
      </c>
      <c r="T168" s="5"/>
      <c r="U168" s="5">
        <f t="shared" si="71"/>
        <v>154010</v>
      </c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</row>
    <row r="169" ht="17" customHeight="1" spans="1:21">
      <c r="A169" s="28"/>
      <c r="B169" s="41" t="s">
        <v>178</v>
      </c>
      <c r="C169" s="30">
        <v>2</v>
      </c>
      <c r="D169" s="30"/>
      <c r="E169" s="30"/>
      <c r="F169" s="42">
        <v>12478</v>
      </c>
      <c r="G169" s="32">
        <f t="shared" ref="G169:G174" si="95">H169+M169+N169+O169+P169+Q169</f>
        <v>11452</v>
      </c>
      <c r="H169" s="32">
        <f>ROUND(VLOOKUP(B:B,[8]财政调整4!$B:$AZ,51,0),0)</f>
        <v>0</v>
      </c>
      <c r="I169" s="32"/>
      <c r="J169" s="32"/>
      <c r="K169" s="32"/>
      <c r="L169" s="32"/>
      <c r="M169" s="32">
        <f>VLOOKUP(B:B,'[1]对州（市）贴息'!$B:$Z,25,0)</f>
        <v>11452</v>
      </c>
      <c r="N169" s="35"/>
      <c r="O169" s="32"/>
      <c r="P169" s="32"/>
      <c r="Q169" s="32"/>
      <c r="R169" s="42">
        <f>ROUND(G169-F169*1587507/1736432,0)</f>
        <v>44</v>
      </c>
      <c r="S169" s="62">
        <f t="shared" ref="S169:S175" si="96">R169/F169</f>
        <v>0.00352620612277609</v>
      </c>
      <c r="U169" s="5">
        <f t="shared" si="71"/>
        <v>11452</v>
      </c>
    </row>
    <row r="170" s="7" customFormat="1" ht="17" customHeight="1" spans="1:52">
      <c r="A170" s="43"/>
      <c r="B170" s="44" t="s">
        <v>42</v>
      </c>
      <c r="C170" s="45">
        <v>3</v>
      </c>
      <c r="D170" s="45"/>
      <c r="E170" s="45"/>
      <c r="F170" s="53">
        <f t="shared" ref="F170:K170" si="97">SUM(F171:F174)</f>
        <v>160595</v>
      </c>
      <c r="G170" s="66">
        <f t="shared" si="97"/>
        <v>150921</v>
      </c>
      <c r="H170" s="40">
        <f t="shared" si="97"/>
        <v>138920</v>
      </c>
      <c r="I170" s="40">
        <v>5506</v>
      </c>
      <c r="J170" s="40">
        <v>16728</v>
      </c>
      <c r="K170" s="66">
        <f>SUM(K171:K174)</f>
        <v>0</v>
      </c>
      <c r="L170" s="66">
        <f>SUM(L171:L174)</f>
        <v>15649</v>
      </c>
      <c r="M170" s="66">
        <f t="shared" ref="M170:R170" si="98">SUM(M171:M174)</f>
        <v>3638</v>
      </c>
      <c r="N170" s="66">
        <f t="shared" si="98"/>
        <v>5604</v>
      </c>
      <c r="O170" s="66">
        <f t="shared" si="98"/>
        <v>2662</v>
      </c>
      <c r="P170" s="66">
        <f t="shared" si="98"/>
        <v>0</v>
      </c>
      <c r="Q170" s="66">
        <f t="shared" si="98"/>
        <v>97</v>
      </c>
      <c r="R170" s="53">
        <f t="shared" si="98"/>
        <v>4100</v>
      </c>
      <c r="S170" s="62">
        <f t="shared" si="96"/>
        <v>0.0255300600890439</v>
      </c>
      <c r="T170" s="5"/>
      <c r="U170" s="5">
        <f t="shared" si="71"/>
        <v>142558</v>
      </c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</row>
    <row r="171" ht="17" customHeight="1" spans="1:21">
      <c r="A171" s="30">
        <v>115</v>
      </c>
      <c r="B171" s="48" t="s">
        <v>179</v>
      </c>
      <c r="C171" s="30" t="s">
        <v>219</v>
      </c>
      <c r="D171" s="30">
        <v>2020</v>
      </c>
      <c r="E171" s="30" t="s">
        <v>28</v>
      </c>
      <c r="F171" s="42">
        <v>48635</v>
      </c>
      <c r="G171" s="32">
        <f t="shared" si="95"/>
        <v>46992</v>
      </c>
      <c r="H171" s="32">
        <f>ROUND(VLOOKUP(B:B,[8]财政调整4!$B:$AZ,51,0),0)</f>
        <v>43476</v>
      </c>
      <c r="I171" s="32">
        <v>1825</v>
      </c>
      <c r="J171" s="32">
        <v>7456</v>
      </c>
      <c r="K171" s="32">
        <f>VLOOKUP(B:B,[8]财政调整4!$B:$AD,29,0)*3000</f>
        <v>0</v>
      </c>
      <c r="L171" s="32"/>
      <c r="M171" s="32">
        <f>VLOOKUP(B:B,[1]补助各县!$B:$AU,46,0)</f>
        <v>1659</v>
      </c>
      <c r="N171" s="35">
        <f>VLOOKUP(B:B,[7]测算表!$A:$J,10,0)</f>
        <v>1000</v>
      </c>
      <c r="O171" s="32">
        <f>VLOOKUP(B:B,[2]Sheet4!$A:$B,2,0)</f>
        <v>760</v>
      </c>
      <c r="P171" s="32"/>
      <c r="Q171" s="32">
        <f>VLOOKUP(B:B,[5]测算表11.15!$B:$D,3,FALSE)</f>
        <v>97</v>
      </c>
      <c r="R171" s="42">
        <f t="shared" ref="R171:R174" si="99">ROUND(G171-F171*1587507/1736432,0)</f>
        <v>2528</v>
      </c>
      <c r="S171" s="62">
        <f t="shared" si="96"/>
        <v>0.0519790274493677</v>
      </c>
      <c r="U171" s="5">
        <f t="shared" si="71"/>
        <v>45135</v>
      </c>
    </row>
    <row r="172" ht="17" customHeight="1" spans="1:21">
      <c r="A172" s="30">
        <v>116</v>
      </c>
      <c r="B172" s="48" t="s">
        <v>180</v>
      </c>
      <c r="C172" s="30" t="s">
        <v>219</v>
      </c>
      <c r="D172" s="30">
        <v>2020</v>
      </c>
      <c r="E172" s="30" t="s">
        <v>28</v>
      </c>
      <c r="F172" s="42">
        <v>43339</v>
      </c>
      <c r="G172" s="32">
        <f t="shared" si="95"/>
        <v>40908</v>
      </c>
      <c r="H172" s="32">
        <f>ROUND(VLOOKUP(B:B,[8]财政调整4!$B:$AZ,51,0),0)</f>
        <v>37939</v>
      </c>
      <c r="I172" s="32">
        <v>1220</v>
      </c>
      <c r="J172" s="32">
        <v>3536</v>
      </c>
      <c r="K172" s="32">
        <f>VLOOKUP(B:B,[8]财政调整4!$B:$AD,29,0)*3000</f>
        <v>0</v>
      </c>
      <c r="L172" s="32">
        <f>ROUND(VLOOKUP(B:B,'[9]Sheet1 '!$B:$S,18,0),0)</f>
        <v>4529</v>
      </c>
      <c r="M172" s="32">
        <f>VLOOKUP(B:B,[1]补助各县!$B:$AU,46,0)</f>
        <v>833</v>
      </c>
      <c r="N172" s="35">
        <f>VLOOKUP(B:B,[7]测算表!$A:$J,10,0)</f>
        <v>1351</v>
      </c>
      <c r="O172" s="32">
        <f>VLOOKUP(B:B,[2]Sheet4!$A:$B,2,0)</f>
        <v>785</v>
      </c>
      <c r="P172" s="32"/>
      <c r="Q172" s="32"/>
      <c r="R172" s="42">
        <f t="shared" si="99"/>
        <v>1286</v>
      </c>
      <c r="S172" s="62">
        <f t="shared" si="96"/>
        <v>0.0296730427559473</v>
      </c>
      <c r="U172" s="5">
        <f t="shared" si="71"/>
        <v>38772</v>
      </c>
    </row>
    <row r="173" ht="17" customHeight="1" spans="1:21">
      <c r="A173" s="30">
        <v>117</v>
      </c>
      <c r="B173" s="48" t="s">
        <v>182</v>
      </c>
      <c r="C173" s="30" t="s">
        <v>219</v>
      </c>
      <c r="D173" s="30">
        <v>2019</v>
      </c>
      <c r="E173" s="30" t="s">
        <v>28</v>
      </c>
      <c r="F173" s="42">
        <v>26382</v>
      </c>
      <c r="G173" s="32">
        <f t="shared" si="95"/>
        <v>23908</v>
      </c>
      <c r="H173" s="32">
        <f>ROUND(VLOOKUP(B:B,[8]财政调整4!$B:$AZ,51,0),0)</f>
        <v>22166</v>
      </c>
      <c r="I173" s="32">
        <v>1242</v>
      </c>
      <c r="J173" s="32">
        <v>298</v>
      </c>
      <c r="K173" s="32">
        <f>VLOOKUP(B:B,[8]财政调整4!$B:$AD,29,0)*3000</f>
        <v>0</v>
      </c>
      <c r="L173" s="32">
        <f>VLOOKUP(B:B,'[9]Sheet1 '!$B:$S,18,0)</f>
        <v>0</v>
      </c>
      <c r="M173" s="32">
        <f>VLOOKUP(B:B,[1]补助各县!$B:$AU,46,0)</f>
        <v>101</v>
      </c>
      <c r="N173" s="35">
        <f>VLOOKUP(B:B,[7]测算表!$A:$J,10,0)</f>
        <v>1241</v>
      </c>
      <c r="O173" s="32">
        <f>VLOOKUP(B:B,[2]Sheet4!$A:$B,2,0)</f>
        <v>400</v>
      </c>
      <c r="P173" s="32"/>
      <c r="Q173" s="32"/>
      <c r="R173" s="42">
        <f t="shared" si="99"/>
        <v>-211</v>
      </c>
      <c r="S173" s="62">
        <f t="shared" si="96"/>
        <v>-0.00799787734061102</v>
      </c>
      <c r="U173" s="5">
        <f t="shared" si="71"/>
        <v>22267</v>
      </c>
    </row>
    <row r="174" ht="17" customHeight="1" spans="1:21">
      <c r="A174" s="30">
        <v>118</v>
      </c>
      <c r="B174" s="48" t="s">
        <v>183</v>
      </c>
      <c r="C174" s="30" t="s">
        <v>219</v>
      </c>
      <c r="D174" s="30">
        <v>2020</v>
      </c>
      <c r="E174" s="30" t="s">
        <v>28</v>
      </c>
      <c r="F174" s="42">
        <v>42239</v>
      </c>
      <c r="G174" s="32">
        <f t="shared" si="95"/>
        <v>39113</v>
      </c>
      <c r="H174" s="32">
        <f>ROUND(VLOOKUP(B:B,[8]财政调整4!$B:$AZ,51,0),0)</f>
        <v>35339</v>
      </c>
      <c r="I174" s="32">
        <v>1219</v>
      </c>
      <c r="J174" s="32">
        <v>5438</v>
      </c>
      <c r="K174" s="32">
        <f>VLOOKUP(B:B,[8]财政调整4!$B:$AD,29,0)*3000</f>
        <v>0</v>
      </c>
      <c r="L174" s="32">
        <f>ROUND(VLOOKUP(B:B,'[9]Sheet1 '!$B:$S,18,0),0)</f>
        <v>11120</v>
      </c>
      <c r="M174" s="32">
        <f>VLOOKUP(B:B,[1]补助各县!$B:$AU,46,0)</f>
        <v>1045</v>
      </c>
      <c r="N174" s="35">
        <f>VLOOKUP(B:B,[7]测算表!$A:$J,10,0)</f>
        <v>2012</v>
      </c>
      <c r="O174" s="32">
        <f>VLOOKUP(B:B,[2]Sheet4!$A:$B,2,0)</f>
        <v>717</v>
      </c>
      <c r="P174" s="32"/>
      <c r="Q174" s="32"/>
      <c r="R174" s="42">
        <f t="shared" si="99"/>
        <v>497</v>
      </c>
      <c r="S174" s="62">
        <f t="shared" si="96"/>
        <v>0.0117663770449111</v>
      </c>
      <c r="U174" s="5">
        <f t="shared" si="71"/>
        <v>36384</v>
      </c>
    </row>
    <row r="175" s="6" customFormat="1" ht="17" customHeight="1" spans="1:52">
      <c r="A175" s="36"/>
      <c r="B175" s="37" t="s">
        <v>185</v>
      </c>
      <c r="C175" s="38">
        <v>1</v>
      </c>
      <c r="D175" s="38"/>
      <c r="E175" s="38"/>
      <c r="F175" s="51">
        <f t="shared" ref="F175:K175" si="100">F176+F177</f>
        <v>94824</v>
      </c>
      <c r="G175" s="52">
        <f t="shared" si="100"/>
        <v>87610</v>
      </c>
      <c r="H175" s="40">
        <f t="shared" si="100"/>
        <v>81117</v>
      </c>
      <c r="I175" s="40">
        <v>2141</v>
      </c>
      <c r="J175" s="40">
        <v>301</v>
      </c>
      <c r="K175" s="52">
        <f>K176+K177</f>
        <v>3000</v>
      </c>
      <c r="L175" s="52">
        <f>L176+L177</f>
        <v>0</v>
      </c>
      <c r="M175" s="52">
        <f t="shared" ref="M175:R175" si="101">M176+M177</f>
        <v>773</v>
      </c>
      <c r="N175" s="52">
        <f t="shared" si="101"/>
        <v>3891</v>
      </c>
      <c r="O175" s="52">
        <f t="shared" si="101"/>
        <v>1520</v>
      </c>
      <c r="P175" s="52">
        <f t="shared" si="101"/>
        <v>0</v>
      </c>
      <c r="Q175" s="52">
        <f t="shared" si="101"/>
        <v>309</v>
      </c>
      <c r="R175" s="51">
        <f t="shared" si="101"/>
        <v>919</v>
      </c>
      <c r="S175" s="64">
        <f t="shared" si="96"/>
        <v>0.0096916392474479</v>
      </c>
      <c r="T175" s="5"/>
      <c r="U175" s="5">
        <f t="shared" si="71"/>
        <v>81890</v>
      </c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</row>
    <row r="176" ht="17" customHeight="1" spans="1:21">
      <c r="A176" s="28"/>
      <c r="B176" s="41" t="s">
        <v>186</v>
      </c>
      <c r="C176" s="30">
        <v>2</v>
      </c>
      <c r="D176" s="30"/>
      <c r="E176" s="30"/>
      <c r="F176" s="42">
        <v>635</v>
      </c>
      <c r="G176" s="32">
        <f t="shared" ref="G176:G180" si="102">H176+M176+N176+O176+P176+Q176</f>
        <v>584</v>
      </c>
      <c r="H176" s="32">
        <f>ROUND(VLOOKUP(B:B,[8]财政调整4!$B:$AZ,51,0),0)</f>
        <v>0</v>
      </c>
      <c r="I176" s="32"/>
      <c r="J176" s="32"/>
      <c r="K176" s="32"/>
      <c r="L176" s="32"/>
      <c r="M176" s="32">
        <f>VLOOKUP(B:B,'[1]对州（市）贴息'!$B:$Z,25,0)</f>
        <v>584</v>
      </c>
      <c r="N176" s="35"/>
      <c r="O176" s="32"/>
      <c r="P176" s="32"/>
      <c r="Q176" s="32"/>
      <c r="R176" s="42">
        <f>ROUND(G176-F176*1587507/1736432,0)</f>
        <v>3</v>
      </c>
      <c r="S176" s="62">
        <f t="shared" ref="S176:S181" si="103">R176/F176</f>
        <v>0.0047244094488189</v>
      </c>
      <c r="U176" s="5">
        <f t="shared" si="71"/>
        <v>584</v>
      </c>
    </row>
    <row r="177" s="7" customFormat="1" ht="17" customHeight="1" spans="1:52">
      <c r="A177" s="43"/>
      <c r="B177" s="44" t="s">
        <v>42</v>
      </c>
      <c r="C177" s="45">
        <v>3</v>
      </c>
      <c r="D177" s="45"/>
      <c r="E177" s="45"/>
      <c r="F177" s="53">
        <f t="shared" ref="F177:K177" si="104">SUM(F178:F180)</f>
        <v>94189</v>
      </c>
      <c r="G177" s="54">
        <f t="shared" si="104"/>
        <v>87026</v>
      </c>
      <c r="H177" s="40">
        <f t="shared" si="104"/>
        <v>81117</v>
      </c>
      <c r="I177" s="40">
        <v>2141</v>
      </c>
      <c r="J177" s="40">
        <v>301</v>
      </c>
      <c r="K177" s="54">
        <f>SUM(K178:K180)</f>
        <v>3000</v>
      </c>
      <c r="L177" s="54">
        <f>SUM(L178:L180)</f>
        <v>0</v>
      </c>
      <c r="M177" s="54">
        <f t="shared" ref="M177:R177" si="105">SUM(M178:M180)</f>
        <v>189</v>
      </c>
      <c r="N177" s="54">
        <f t="shared" si="105"/>
        <v>3891</v>
      </c>
      <c r="O177" s="54">
        <f t="shared" si="105"/>
        <v>1520</v>
      </c>
      <c r="P177" s="54">
        <f t="shared" si="105"/>
        <v>0</v>
      </c>
      <c r="Q177" s="54">
        <f t="shared" si="105"/>
        <v>309</v>
      </c>
      <c r="R177" s="53">
        <f t="shared" si="105"/>
        <v>916</v>
      </c>
      <c r="S177" s="62">
        <f t="shared" si="103"/>
        <v>0.00972512713798851</v>
      </c>
      <c r="T177" s="5"/>
      <c r="U177" s="5">
        <f t="shared" si="71"/>
        <v>81306</v>
      </c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</row>
    <row r="178" ht="17" customHeight="1" spans="1:21">
      <c r="A178" s="30">
        <v>119</v>
      </c>
      <c r="B178" s="48" t="s">
        <v>187</v>
      </c>
      <c r="C178" s="30" t="s">
        <v>219</v>
      </c>
      <c r="D178" s="30">
        <v>2018</v>
      </c>
      <c r="E178" s="30" t="s">
        <v>28</v>
      </c>
      <c r="F178" s="42">
        <v>23968</v>
      </c>
      <c r="G178" s="32">
        <f t="shared" si="102"/>
        <v>22202</v>
      </c>
      <c r="H178" s="32">
        <f>ROUND(VLOOKUP(B:B,[8]财政调整4!$B:$AZ,51,0),0)</f>
        <v>20287</v>
      </c>
      <c r="I178" s="32">
        <v>760</v>
      </c>
      <c r="J178" s="32">
        <v>0</v>
      </c>
      <c r="K178" s="32">
        <f>VLOOKUP(B:B,[8]财政调整4!$B:$AD,29,0)*3000</f>
        <v>0</v>
      </c>
      <c r="L178" s="32"/>
      <c r="M178" s="32">
        <f>VLOOKUP(B:B,[1]补助各县!$B:$AU,46,0)</f>
        <v>0</v>
      </c>
      <c r="N178" s="35">
        <f>VLOOKUP(B:B,[7]测算表!$A:$J,10,0)</f>
        <v>1400</v>
      </c>
      <c r="O178" s="32">
        <f>VLOOKUP(B:B,[2]Sheet4!$A:$B,2,0)</f>
        <v>400</v>
      </c>
      <c r="P178" s="32"/>
      <c r="Q178" s="32">
        <f>VLOOKUP(B:B,[5]测算表11.15!$B:$D,3,FALSE)</f>
        <v>115</v>
      </c>
      <c r="R178" s="42">
        <f t="shared" ref="R178:R180" si="106">ROUND(G178-F178*1587507/1736432,0)</f>
        <v>290</v>
      </c>
      <c r="S178" s="62">
        <f t="shared" si="103"/>
        <v>0.0120994659546061</v>
      </c>
      <c r="U178" s="5">
        <f t="shared" si="71"/>
        <v>20287</v>
      </c>
    </row>
    <row r="179" ht="17" customHeight="1" spans="1:21">
      <c r="A179" s="30">
        <v>120</v>
      </c>
      <c r="B179" s="48" t="s">
        <v>188</v>
      </c>
      <c r="C179" s="30" t="s">
        <v>219</v>
      </c>
      <c r="D179" s="30">
        <v>2019</v>
      </c>
      <c r="E179" s="30" t="s">
        <v>28</v>
      </c>
      <c r="F179" s="42">
        <v>48429</v>
      </c>
      <c r="G179" s="32">
        <f t="shared" si="102"/>
        <v>44479</v>
      </c>
      <c r="H179" s="32">
        <f>ROUND(VLOOKUP(B:B,[8]财政调整4!$B:$AZ,51,0),0)</f>
        <v>42311</v>
      </c>
      <c r="I179" s="32">
        <v>393</v>
      </c>
      <c r="J179" s="32">
        <v>301</v>
      </c>
      <c r="K179" s="32">
        <f>VLOOKUP(B:B,[8]财政调整4!$B:$AD,29,0)*3000</f>
        <v>3000</v>
      </c>
      <c r="L179" s="32"/>
      <c r="M179" s="32">
        <f>VLOOKUP(B:B,[1]补助各县!$B:$AU,46,0)</f>
        <v>128</v>
      </c>
      <c r="N179" s="35">
        <f>VLOOKUP(B:B,[7]测算表!$A:$J,10,0)</f>
        <v>1341</v>
      </c>
      <c r="O179" s="32">
        <f>VLOOKUP(B:B,[2]Sheet4!$A:$B,2,0)</f>
        <v>600</v>
      </c>
      <c r="P179" s="32"/>
      <c r="Q179" s="32">
        <f>VLOOKUP(B:B,[5]测算表11.15!$B:$D,3,FALSE)</f>
        <v>99</v>
      </c>
      <c r="R179" s="42">
        <f t="shared" si="106"/>
        <v>204</v>
      </c>
      <c r="S179" s="62">
        <f t="shared" si="103"/>
        <v>0.00421235210307873</v>
      </c>
      <c r="U179" s="5">
        <f t="shared" si="71"/>
        <v>42439</v>
      </c>
    </row>
    <row r="180" ht="17" customHeight="1" spans="1:21">
      <c r="A180" s="30">
        <v>121</v>
      </c>
      <c r="B180" s="48" t="s">
        <v>189</v>
      </c>
      <c r="C180" s="30" t="s">
        <v>219</v>
      </c>
      <c r="D180" s="30">
        <v>2018</v>
      </c>
      <c r="E180" s="30" t="s">
        <v>28</v>
      </c>
      <c r="F180" s="42">
        <v>21792</v>
      </c>
      <c r="G180" s="32">
        <f t="shared" si="102"/>
        <v>20345</v>
      </c>
      <c r="H180" s="32">
        <f>ROUND(VLOOKUP(B:B,[8]财政调整4!$B:$AZ,51,0),0)</f>
        <v>18519</v>
      </c>
      <c r="I180" s="32">
        <v>988</v>
      </c>
      <c r="J180" s="32">
        <v>0</v>
      </c>
      <c r="K180" s="32">
        <f>VLOOKUP(B:B,[8]财政调整4!$B:$AD,29,0)*3000</f>
        <v>0</v>
      </c>
      <c r="L180" s="32"/>
      <c r="M180" s="32">
        <f>VLOOKUP(B:B,[1]补助各县!$B:$AU,46,0)</f>
        <v>61</v>
      </c>
      <c r="N180" s="35">
        <f>VLOOKUP(B:B,[7]测算表!$A:$J,10,0)</f>
        <v>1150</v>
      </c>
      <c r="O180" s="32">
        <f>VLOOKUP(B:B,[2]Sheet4!$A:$B,2,0)</f>
        <v>520</v>
      </c>
      <c r="P180" s="32"/>
      <c r="Q180" s="32">
        <f>VLOOKUP(B:B,[5]测算表11.15!$B:$D,3,FALSE)</f>
        <v>95</v>
      </c>
      <c r="R180" s="42">
        <f t="shared" si="106"/>
        <v>422</v>
      </c>
      <c r="S180" s="62">
        <f t="shared" si="103"/>
        <v>0.0193649045521292</v>
      </c>
      <c r="U180" s="5">
        <f t="shared" si="71"/>
        <v>18580</v>
      </c>
    </row>
    <row r="181" s="6" customFormat="1" ht="17" customHeight="1" spans="1:52">
      <c r="A181" s="36"/>
      <c r="B181" s="37" t="s">
        <v>190</v>
      </c>
      <c r="C181" s="38">
        <v>1</v>
      </c>
      <c r="D181" s="38"/>
      <c r="E181" s="38"/>
      <c r="F181" s="51">
        <f t="shared" ref="F181:K181" si="107">F182+F183</f>
        <v>66701</v>
      </c>
      <c r="G181" s="52">
        <f t="shared" si="107"/>
        <v>53666</v>
      </c>
      <c r="H181" s="40">
        <f t="shared" si="107"/>
        <v>46081</v>
      </c>
      <c r="I181" s="40">
        <v>6541</v>
      </c>
      <c r="J181" s="40">
        <v>0</v>
      </c>
      <c r="K181" s="52">
        <f>K182+K183</f>
        <v>3000</v>
      </c>
      <c r="L181" s="52">
        <f>L182+L183</f>
        <v>3077</v>
      </c>
      <c r="M181" s="52">
        <f t="shared" ref="M181:R181" si="108">M182+M183</f>
        <v>9</v>
      </c>
      <c r="N181" s="52">
        <f t="shared" si="108"/>
        <v>4650</v>
      </c>
      <c r="O181" s="52">
        <f t="shared" si="108"/>
        <v>1878</v>
      </c>
      <c r="P181" s="52">
        <f t="shared" si="108"/>
        <v>621</v>
      </c>
      <c r="Q181" s="52">
        <f t="shared" si="108"/>
        <v>427</v>
      </c>
      <c r="R181" s="51">
        <f t="shared" si="108"/>
        <v>-7314</v>
      </c>
      <c r="S181" s="64">
        <f t="shared" si="103"/>
        <v>-0.109653528432857</v>
      </c>
      <c r="T181" s="5"/>
      <c r="U181" s="5">
        <f t="shared" si="71"/>
        <v>46090</v>
      </c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</row>
    <row r="182" ht="17" customHeight="1" spans="1:21">
      <c r="A182" s="28"/>
      <c r="B182" s="41" t="s">
        <v>191</v>
      </c>
      <c r="C182" s="30">
        <v>2</v>
      </c>
      <c r="D182" s="30"/>
      <c r="E182" s="30"/>
      <c r="F182" s="42">
        <v>7</v>
      </c>
      <c r="G182" s="32">
        <f t="shared" ref="G182:G191" si="109">H182+M182+N182+O182+P182+Q182</f>
        <v>7</v>
      </c>
      <c r="H182" s="32">
        <f>ROUND(VLOOKUP(B:B,[8]财政调整4!$B:$AZ,51,0),0)</f>
        <v>0</v>
      </c>
      <c r="I182" s="32"/>
      <c r="J182" s="32"/>
      <c r="K182" s="32"/>
      <c r="L182" s="32"/>
      <c r="M182" s="32">
        <f>VLOOKUP(B:B,'[1]对州（市）贴息'!$B:$Z,25,0)</f>
        <v>7</v>
      </c>
      <c r="N182" s="35"/>
      <c r="O182" s="32"/>
      <c r="P182" s="32"/>
      <c r="Q182" s="32"/>
      <c r="R182" s="42">
        <f>ROUND(G182-F182*1587507/1736432,0)</f>
        <v>1</v>
      </c>
      <c r="S182" s="62">
        <f t="shared" ref="S182:S191" si="110">R182/F182</f>
        <v>0.142857142857143</v>
      </c>
      <c r="U182" s="5">
        <f t="shared" si="71"/>
        <v>7</v>
      </c>
    </row>
    <row r="183" s="7" customFormat="1" ht="17" customHeight="1" spans="1:52">
      <c r="A183" s="43"/>
      <c r="B183" s="44" t="s">
        <v>42</v>
      </c>
      <c r="C183" s="45">
        <v>3</v>
      </c>
      <c r="D183" s="45"/>
      <c r="E183" s="45"/>
      <c r="F183" s="53">
        <f t="shared" ref="F183:K183" si="111">SUM(F184:F191)</f>
        <v>66694</v>
      </c>
      <c r="G183" s="54">
        <f t="shared" si="111"/>
        <v>53659</v>
      </c>
      <c r="H183" s="54">
        <f t="shared" si="111"/>
        <v>46081</v>
      </c>
      <c r="I183" s="54">
        <v>6541</v>
      </c>
      <c r="J183" s="54">
        <v>0</v>
      </c>
      <c r="K183" s="54">
        <f>SUM(K184:K191)</f>
        <v>3000</v>
      </c>
      <c r="L183" s="54">
        <f>SUM(L184:L191)</f>
        <v>3077</v>
      </c>
      <c r="M183" s="54">
        <f t="shared" ref="M183:R183" si="112">SUM(M184:M191)</f>
        <v>2</v>
      </c>
      <c r="N183" s="54">
        <f t="shared" si="112"/>
        <v>4650</v>
      </c>
      <c r="O183" s="54">
        <f t="shared" si="112"/>
        <v>1878</v>
      </c>
      <c r="P183" s="54">
        <f t="shared" si="112"/>
        <v>621</v>
      </c>
      <c r="Q183" s="54">
        <f t="shared" si="112"/>
        <v>427</v>
      </c>
      <c r="R183" s="53">
        <f t="shared" si="112"/>
        <v>-7315</v>
      </c>
      <c r="S183" s="62">
        <f t="shared" si="110"/>
        <v>-0.109680031187213</v>
      </c>
      <c r="T183" s="5"/>
      <c r="U183" s="5">
        <f t="shared" si="71"/>
        <v>46083</v>
      </c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</row>
    <row r="184" ht="17" customHeight="1" spans="1:21">
      <c r="A184" s="30">
        <v>122</v>
      </c>
      <c r="B184" s="48" t="s">
        <v>192</v>
      </c>
      <c r="C184" s="30" t="s">
        <v>218</v>
      </c>
      <c r="D184" s="30">
        <v>2018</v>
      </c>
      <c r="E184" s="30" t="s">
        <v>23</v>
      </c>
      <c r="F184" s="42">
        <v>10046</v>
      </c>
      <c r="G184" s="32">
        <f t="shared" si="109"/>
        <v>9563</v>
      </c>
      <c r="H184" s="32">
        <f>ROUND(VLOOKUP(B:B,[8]财政调整4!$B:$AZ,51,0),0)</f>
        <v>8598</v>
      </c>
      <c r="I184" s="32">
        <v>352</v>
      </c>
      <c r="J184" s="32">
        <v>0</v>
      </c>
      <c r="K184" s="32">
        <f>VLOOKUP(B:B,[8]财政调整4!$B:$AD,29,0)*3000</f>
        <v>0</v>
      </c>
      <c r="L184" s="32"/>
      <c r="M184" s="32">
        <f>VLOOKUP(B:B,[1]补助各县!$B:$AU,46,0)</f>
        <v>0</v>
      </c>
      <c r="N184" s="35">
        <f>VLOOKUP(B:B,[7]测算表!$A:$J,10,0)</f>
        <v>500</v>
      </c>
      <c r="O184" s="32">
        <f>VLOOKUP(B:B,[2]Sheet4!$A:$B,2,0)</f>
        <v>390</v>
      </c>
      <c r="P184" s="32"/>
      <c r="Q184" s="32">
        <f>VLOOKUP(B:B,[5]测算表11.15!$B:$D,3,FALSE)</f>
        <v>75</v>
      </c>
      <c r="R184" s="42">
        <f t="shared" ref="R184:R191" si="113">ROUND(G184-F184*1587507/1736432,0)</f>
        <v>379</v>
      </c>
      <c r="S184" s="62">
        <f t="shared" si="110"/>
        <v>0.0377264582918575</v>
      </c>
      <c r="U184" s="5">
        <f t="shared" si="71"/>
        <v>8598</v>
      </c>
    </row>
    <row r="185" ht="17" customHeight="1" spans="1:21">
      <c r="A185" s="30">
        <v>123</v>
      </c>
      <c r="B185" s="48" t="s">
        <v>193</v>
      </c>
      <c r="C185" s="30" t="s">
        <v>218</v>
      </c>
      <c r="D185" s="30">
        <v>2017</v>
      </c>
      <c r="E185" s="30"/>
      <c r="F185" s="42">
        <v>3960</v>
      </c>
      <c r="G185" s="32">
        <f t="shared" si="109"/>
        <v>5962</v>
      </c>
      <c r="H185" s="32">
        <f>ROUND(VLOOKUP(B:B,[8]财政调整4!$B:$AZ,51,0),0)</f>
        <v>5562</v>
      </c>
      <c r="I185" s="32">
        <v>1135</v>
      </c>
      <c r="J185" s="32">
        <v>0</v>
      </c>
      <c r="K185" s="32">
        <f>VLOOKUP(B:B,[8]财政调整4!$B:$AD,29,0)*3000</f>
        <v>0</v>
      </c>
      <c r="L185" s="32"/>
      <c r="M185" s="32">
        <f>VLOOKUP(B:B,[1]补助各县!$B:$AU,46,0)</f>
        <v>0</v>
      </c>
      <c r="N185" s="35">
        <f>VLOOKUP(B:B,[7]测算表!$A:$J,10,0)</f>
        <v>400</v>
      </c>
      <c r="O185" s="32"/>
      <c r="P185" s="32"/>
      <c r="Q185" s="32"/>
      <c r="R185" s="42">
        <f t="shared" si="113"/>
        <v>2342</v>
      </c>
      <c r="S185" s="62">
        <f t="shared" si="110"/>
        <v>0.591414141414141</v>
      </c>
      <c r="U185" s="5">
        <f t="shared" si="71"/>
        <v>5562</v>
      </c>
    </row>
    <row r="186" ht="17" customHeight="1" spans="1:21">
      <c r="A186" s="30">
        <v>124</v>
      </c>
      <c r="B186" s="48" t="s">
        <v>194</v>
      </c>
      <c r="C186" s="30" t="s">
        <v>218</v>
      </c>
      <c r="D186" s="30">
        <v>2018</v>
      </c>
      <c r="E186" s="30"/>
      <c r="F186" s="42">
        <v>4494</v>
      </c>
      <c r="G186" s="32">
        <f t="shared" si="109"/>
        <v>6376</v>
      </c>
      <c r="H186" s="32">
        <f>ROUND(VLOOKUP(B:B,[8]财政调整4!$B:$AZ,51,0),0)</f>
        <v>5595</v>
      </c>
      <c r="I186" s="32">
        <v>1136</v>
      </c>
      <c r="J186" s="32">
        <v>0</v>
      </c>
      <c r="K186" s="32">
        <f>VLOOKUP(B:B,[8]财政调整4!$B:$AD,29,0)*3000</f>
        <v>0</v>
      </c>
      <c r="L186" s="32"/>
      <c r="M186" s="32">
        <f>VLOOKUP(B:B,[1]补助各县!$B:$AU,46,0)</f>
        <v>0</v>
      </c>
      <c r="N186" s="35">
        <f>VLOOKUP(B:B,[7]测算表!$A:$J,10,0)</f>
        <v>400</v>
      </c>
      <c r="O186" s="32">
        <f>VLOOKUP(B:B,[2]Sheet4!$A:$B,2,0)</f>
        <v>300</v>
      </c>
      <c r="P186" s="32"/>
      <c r="Q186" s="32">
        <f>VLOOKUP(B:B,[5]测算表11.15!$B:$D,3,FALSE)</f>
        <v>81</v>
      </c>
      <c r="R186" s="42">
        <f t="shared" si="113"/>
        <v>2267</v>
      </c>
      <c r="S186" s="62">
        <f t="shared" si="110"/>
        <v>0.504450378282154</v>
      </c>
      <c r="U186" s="5">
        <f t="shared" si="71"/>
        <v>5595</v>
      </c>
    </row>
    <row r="187" ht="17" customHeight="1" spans="1:21">
      <c r="A187" s="30">
        <v>125</v>
      </c>
      <c r="B187" s="48" t="s">
        <v>195</v>
      </c>
      <c r="C187" s="30" t="s">
        <v>218</v>
      </c>
      <c r="D187" s="30">
        <v>2019</v>
      </c>
      <c r="E187" s="30" t="s">
        <v>23</v>
      </c>
      <c r="F187" s="42">
        <v>8596</v>
      </c>
      <c r="G187" s="32">
        <f t="shared" si="109"/>
        <v>8244</v>
      </c>
      <c r="H187" s="32">
        <f>ROUND(VLOOKUP(B:B,[8]财政调整4!$B:$AZ,51,0),0)</f>
        <v>7292</v>
      </c>
      <c r="I187" s="32">
        <v>941</v>
      </c>
      <c r="J187" s="32">
        <v>0</v>
      </c>
      <c r="K187" s="32">
        <f>VLOOKUP(B:B,[8]财政调整4!$B:$AD,29,0)*3000</f>
        <v>3000</v>
      </c>
      <c r="L187" s="32"/>
      <c r="M187" s="32">
        <f>VLOOKUP(B:B,[1]补助各县!$B:$AU,46,0)</f>
        <v>0</v>
      </c>
      <c r="N187" s="35">
        <f>VLOOKUP(B:B,[7]测算表!$A:$J,10,0)</f>
        <v>350</v>
      </c>
      <c r="O187" s="32">
        <f>VLOOKUP(B:B,[2]Sheet4!$A:$B,2,0)</f>
        <v>398</v>
      </c>
      <c r="P187" s="32">
        <f>VLOOKUP(B:B,[3]Sheet1!$A:$H,8,0)</f>
        <v>204</v>
      </c>
      <c r="Q187" s="32"/>
      <c r="R187" s="42">
        <f t="shared" si="113"/>
        <v>385</v>
      </c>
      <c r="S187" s="62">
        <f t="shared" si="110"/>
        <v>0.0447882736156352</v>
      </c>
      <c r="U187" s="5">
        <f t="shared" si="71"/>
        <v>7292</v>
      </c>
    </row>
    <row r="188" ht="17" customHeight="1" spans="1:21">
      <c r="A188" s="30">
        <v>126</v>
      </c>
      <c r="B188" s="48" t="s">
        <v>196</v>
      </c>
      <c r="C188" s="30" t="s">
        <v>218</v>
      </c>
      <c r="D188" s="30">
        <v>2018</v>
      </c>
      <c r="E188" s="30"/>
      <c r="F188" s="42">
        <v>10468</v>
      </c>
      <c r="G188" s="32">
        <f t="shared" si="109"/>
        <v>5047</v>
      </c>
      <c r="H188" s="32">
        <f>ROUND(VLOOKUP(B:B,[8]财政调整4!$B:$AZ,51,0),0)</f>
        <v>4102</v>
      </c>
      <c r="I188" s="32">
        <v>362</v>
      </c>
      <c r="J188" s="32">
        <v>0</v>
      </c>
      <c r="K188" s="32">
        <f>VLOOKUP(B:B,[8]财政调整4!$B:$AD,29,0)*3000</f>
        <v>0</v>
      </c>
      <c r="L188" s="32">
        <f>ROUND(VLOOKUP(B:B,'[9]Sheet1 '!$B:$S,18,0),0)</f>
        <v>3077</v>
      </c>
      <c r="M188" s="32">
        <f>VLOOKUP(B:B,[1]补助各县!$B:$AU,46,0)</f>
        <v>0</v>
      </c>
      <c r="N188" s="35">
        <f>VLOOKUP(B:B,[7]测算表!$A:$J,10,0)</f>
        <v>550</v>
      </c>
      <c r="O188" s="32">
        <f>VLOOKUP(B:B,[2]Sheet4!$A:$B,2,0)</f>
        <v>395</v>
      </c>
      <c r="P188" s="32"/>
      <c r="Q188" s="32"/>
      <c r="R188" s="42">
        <f t="shared" si="113"/>
        <v>-4523</v>
      </c>
      <c r="S188" s="62">
        <f t="shared" si="110"/>
        <v>-0.432078716087123</v>
      </c>
      <c r="U188" s="5">
        <f t="shared" si="71"/>
        <v>4102</v>
      </c>
    </row>
    <row r="189" ht="17" customHeight="1" spans="1:21">
      <c r="A189" s="30">
        <v>127</v>
      </c>
      <c r="B189" s="48" t="s">
        <v>198</v>
      </c>
      <c r="C189" s="30" t="s">
        <v>218</v>
      </c>
      <c r="D189" s="30">
        <v>2018</v>
      </c>
      <c r="E189" s="30"/>
      <c r="F189" s="42">
        <v>4071</v>
      </c>
      <c r="G189" s="32">
        <f t="shared" si="109"/>
        <v>5119</v>
      </c>
      <c r="H189" s="32">
        <f>ROUND(VLOOKUP(B:B,[8]财政调整4!$B:$AZ,51,0),0)</f>
        <v>4533</v>
      </c>
      <c r="I189" s="32">
        <v>1127</v>
      </c>
      <c r="J189" s="32">
        <v>0</v>
      </c>
      <c r="K189" s="32">
        <f>VLOOKUP(B:B,[8]财政调整4!$B:$AD,29,0)*3000</f>
        <v>0</v>
      </c>
      <c r="L189" s="32"/>
      <c r="M189" s="32">
        <f>VLOOKUP(B:B,[1]补助各县!$B:$AU,46,0)</f>
        <v>0</v>
      </c>
      <c r="N189" s="35">
        <f>VLOOKUP(B:B,[7]测算表!$A:$J,10,0)</f>
        <v>500</v>
      </c>
      <c r="O189" s="32"/>
      <c r="P189" s="32"/>
      <c r="Q189" s="32">
        <f>VLOOKUP(B:B,[5]测算表11.15!$B:$D,3,FALSE)</f>
        <v>86</v>
      </c>
      <c r="R189" s="42">
        <f t="shared" si="113"/>
        <v>1397</v>
      </c>
      <c r="S189" s="62">
        <f t="shared" si="110"/>
        <v>0.343158929010071</v>
      </c>
      <c r="U189" s="5">
        <f t="shared" si="71"/>
        <v>4533</v>
      </c>
    </row>
    <row r="190" ht="17" customHeight="1" spans="1:21">
      <c r="A190" s="30">
        <v>128</v>
      </c>
      <c r="B190" s="48" t="s">
        <v>199</v>
      </c>
      <c r="C190" s="30" t="s">
        <v>218</v>
      </c>
      <c r="D190" s="30">
        <v>2018</v>
      </c>
      <c r="E190" s="30"/>
      <c r="F190" s="42">
        <v>7568</v>
      </c>
      <c r="G190" s="32">
        <f t="shared" si="109"/>
        <v>4672</v>
      </c>
      <c r="H190" s="32">
        <f>ROUND(VLOOKUP(B:B,[8]财政调整4!$B:$AZ,51,0),0)</f>
        <v>3762</v>
      </c>
      <c r="I190" s="32">
        <v>343</v>
      </c>
      <c r="J190" s="32">
        <v>0</v>
      </c>
      <c r="K190" s="32">
        <f>VLOOKUP(B:B,[8]财政调整4!$B:$AD,29,0)*3000</f>
        <v>0</v>
      </c>
      <c r="L190" s="32">
        <f>VLOOKUP(B:B,'[9]Sheet1 '!$B:$S,18,0)</f>
        <v>0</v>
      </c>
      <c r="M190" s="32">
        <f>VLOOKUP(B:B,[1]补助各县!$B:$AU,46,0)</f>
        <v>0</v>
      </c>
      <c r="N190" s="35">
        <f>VLOOKUP(B:B,[7]测算表!$A:$J,10,0)</f>
        <v>600</v>
      </c>
      <c r="O190" s="32"/>
      <c r="P190" s="32">
        <f>VLOOKUP(B:B,[3]Sheet1!$A:$H,8,0)</f>
        <v>221</v>
      </c>
      <c r="Q190" s="32">
        <f>VLOOKUP(B:B,[5]测算表11.15!$B:$D,3,FALSE)</f>
        <v>89</v>
      </c>
      <c r="R190" s="42">
        <f t="shared" si="113"/>
        <v>-2247</v>
      </c>
      <c r="S190" s="62">
        <f t="shared" si="110"/>
        <v>-0.296908033826638</v>
      </c>
      <c r="U190" s="5">
        <f t="shared" si="71"/>
        <v>3762</v>
      </c>
    </row>
    <row r="191" ht="17" customHeight="1" spans="1:21">
      <c r="A191" s="30">
        <v>129</v>
      </c>
      <c r="B191" s="48" t="s">
        <v>200</v>
      </c>
      <c r="C191" s="30" t="s">
        <v>218</v>
      </c>
      <c r="D191" s="30">
        <v>2018</v>
      </c>
      <c r="E191" s="30" t="s">
        <v>23</v>
      </c>
      <c r="F191" s="42">
        <v>17491</v>
      </c>
      <c r="G191" s="32">
        <f t="shared" si="109"/>
        <v>8676</v>
      </c>
      <c r="H191" s="32">
        <f>ROUND(VLOOKUP(B:B,[8]财政调整4!$B:$AZ,51,0),0)</f>
        <v>6637</v>
      </c>
      <c r="I191" s="32">
        <v>1145</v>
      </c>
      <c r="J191" s="32">
        <v>0</v>
      </c>
      <c r="K191" s="32">
        <f>VLOOKUP(B:B,[8]财政调整4!$B:$AD,29,0)*3000</f>
        <v>0</v>
      </c>
      <c r="L191" s="32">
        <f>VLOOKUP(B:B,'[9]Sheet1 '!$B:$S,18,0)</f>
        <v>0</v>
      </c>
      <c r="M191" s="32">
        <f>VLOOKUP(B:B,[1]补助各县!$B:$AU,46,0)</f>
        <v>2</v>
      </c>
      <c r="N191" s="35">
        <f>VLOOKUP(B:B,[7]测算表!$A:$J,10,0)</f>
        <v>1350</v>
      </c>
      <c r="O191" s="32">
        <f>VLOOKUP(B:B,[2]Sheet4!$A:$B,2,0)</f>
        <v>395</v>
      </c>
      <c r="P191" s="32">
        <f>VLOOKUP(B:B,[3]Sheet1!$A:$H,8,0)</f>
        <v>196</v>
      </c>
      <c r="Q191" s="32">
        <f>VLOOKUP(B:B,[5]测算表11.15!$B:$D,3,FALSE)</f>
        <v>96</v>
      </c>
      <c r="R191" s="42">
        <f t="shared" si="113"/>
        <v>-7315</v>
      </c>
      <c r="S191" s="62">
        <f t="shared" si="110"/>
        <v>-0.418215082042193</v>
      </c>
      <c r="U191" s="5">
        <f t="shared" si="71"/>
        <v>6639</v>
      </c>
    </row>
    <row r="193" spans="2:2">
      <c r="B193" s="9"/>
    </row>
  </sheetData>
  <autoFilter ref="A15:AZ191">
    <extLst/>
  </autoFilter>
  <mergeCells count="10">
    <mergeCell ref="A2:S2"/>
    <mergeCell ref="G4:Q4"/>
    <mergeCell ref="A4:A5"/>
    <mergeCell ref="B4:B5"/>
    <mergeCell ref="C4:C5"/>
    <mergeCell ref="D4:D5"/>
    <mergeCell ref="E4:E5"/>
    <mergeCell ref="F4:F5"/>
    <mergeCell ref="R4:R5"/>
    <mergeCell ref="S4:S5"/>
  </mergeCells>
  <printOptions horizontalCentered="1"/>
  <pageMargins left="0.751388888888889" right="0.751388888888889" top="1" bottom="1" header="0.5" footer="0.5"/>
  <pageSetup paperSize="9" fitToHeight="0" orientation="landscape" horizontalDpi="600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193"/>
  <sheetViews>
    <sheetView workbookViewId="0">
      <pane xSplit="3" ySplit="5" topLeftCell="D27" activePane="bottomRight" state="frozen"/>
      <selection/>
      <selection pane="topRight"/>
      <selection pane="bottomLeft"/>
      <selection pane="bottomRight" activeCell="M15" sqref="M15:M191"/>
    </sheetView>
  </sheetViews>
  <sheetFormatPr defaultColWidth="9" defaultRowHeight="13.5"/>
  <cols>
    <col min="1" max="1" width="4.875" style="9" customWidth="1"/>
    <col min="2" max="2" width="10.8833333333333" style="10" customWidth="1"/>
    <col min="3" max="3" width="8.125" style="9" customWidth="1"/>
    <col min="4" max="4" width="5.29166666666667" style="9" customWidth="1"/>
    <col min="5" max="5" width="7" style="9" customWidth="1"/>
    <col min="6" max="6" width="7.5" style="9" customWidth="1"/>
    <col min="7" max="7" width="9.125" style="9" customWidth="1"/>
    <col min="8" max="9" width="8.38333333333333" style="11" customWidth="1"/>
    <col min="10" max="10" width="6.375" style="11" customWidth="1"/>
    <col min="11" max="11" width="7.49166666666667" style="5" customWidth="1"/>
    <col min="12" max="12" width="7.34166666666667" style="5" customWidth="1"/>
    <col min="13" max="13" width="6.875" style="5" customWidth="1"/>
    <col min="14" max="14" width="7" style="5" customWidth="1"/>
    <col min="15" max="15" width="8" style="5" customWidth="1"/>
    <col min="16" max="16" width="11.4666666666667" style="5" customWidth="1"/>
    <col min="17" max="18" width="12.625" style="5" customWidth="1"/>
    <col min="19" max="26" width="9" style="5" customWidth="1"/>
    <col min="27" max="48" width="9" style="5"/>
  </cols>
  <sheetData>
    <row r="1" spans="1:48">
      <c r="A1" s="9" t="s">
        <v>31</v>
      </c>
      <c r="F1" s="12"/>
      <c r="G1" s="12"/>
      <c r="H1"/>
      <c r="I1"/>
      <c r="J1"/>
      <c r="K1"/>
      <c r="L1"/>
      <c r="M1"/>
      <c r="N1"/>
      <c r="O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</row>
    <row r="2" ht="30" customHeight="1" spans="1:15">
      <c r="A2" s="13" t="s">
        <v>201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ht="17" customHeight="1" spans="1:15">
      <c r="A3" s="14"/>
      <c r="B3" s="15"/>
      <c r="C3" s="14"/>
      <c r="D3" s="14"/>
      <c r="E3" s="14"/>
      <c r="F3" s="14"/>
      <c r="G3" s="14"/>
      <c r="O3" s="55" t="s">
        <v>2</v>
      </c>
    </row>
    <row r="4" customFormat="1" ht="22" customHeight="1" spans="1:21">
      <c r="A4" s="16" t="s">
        <v>3</v>
      </c>
      <c r="B4" s="16" t="s">
        <v>4</v>
      </c>
      <c r="C4" s="16" t="s">
        <v>202</v>
      </c>
      <c r="D4" s="16" t="s">
        <v>203</v>
      </c>
      <c r="E4" s="16" t="s">
        <v>5</v>
      </c>
      <c r="F4" s="16" t="s">
        <v>204</v>
      </c>
      <c r="G4" s="17" t="s">
        <v>205</v>
      </c>
      <c r="H4" s="18"/>
      <c r="I4" s="18"/>
      <c r="J4" s="18"/>
      <c r="K4" s="18"/>
      <c r="L4" s="18"/>
      <c r="M4" s="56"/>
      <c r="N4" s="57" t="s">
        <v>206</v>
      </c>
      <c r="O4" s="57" t="s">
        <v>207</v>
      </c>
      <c r="P4" s="5">
        <f>1587507/1736432</f>
        <v>0.914235052106849</v>
      </c>
      <c r="Q4" s="5">
        <f>F13*P4</f>
        <v>876658.162995153</v>
      </c>
      <c r="R4" s="5"/>
      <c r="S4" s="5"/>
      <c r="T4" s="5"/>
      <c r="U4" s="5"/>
    </row>
    <row r="5" s="1" customFormat="1" ht="81" customHeight="1" spans="1:15">
      <c r="A5" s="19"/>
      <c r="B5" s="19"/>
      <c r="C5" s="19"/>
      <c r="D5" s="19"/>
      <c r="E5" s="19"/>
      <c r="F5" s="19"/>
      <c r="G5" s="20" t="s">
        <v>12</v>
      </c>
      <c r="H5" s="21" t="s">
        <v>7</v>
      </c>
      <c r="I5" s="21" t="s">
        <v>209</v>
      </c>
      <c r="J5" s="21" t="s">
        <v>8</v>
      </c>
      <c r="K5" s="58" t="s">
        <v>33</v>
      </c>
      <c r="L5" s="21" t="s">
        <v>34</v>
      </c>
      <c r="M5" s="21" t="s">
        <v>10</v>
      </c>
      <c r="N5" s="59"/>
      <c r="O5" s="59"/>
    </row>
    <row r="6" s="2" customFormat="1" ht="24" customHeight="1" spans="1:48">
      <c r="A6" s="22">
        <v>1</v>
      </c>
      <c r="B6" s="22">
        <v>2</v>
      </c>
      <c r="C6" s="22">
        <v>3</v>
      </c>
      <c r="D6" s="22">
        <v>4</v>
      </c>
      <c r="E6" s="22">
        <v>5</v>
      </c>
      <c r="F6" s="22">
        <v>6</v>
      </c>
      <c r="G6" s="22">
        <v>7</v>
      </c>
      <c r="H6" s="22">
        <v>8</v>
      </c>
      <c r="I6" s="22">
        <v>9</v>
      </c>
      <c r="J6" s="22">
        <v>10</v>
      </c>
      <c r="K6" s="22">
        <v>11</v>
      </c>
      <c r="L6" s="22">
        <v>12</v>
      </c>
      <c r="M6" s="22">
        <v>13</v>
      </c>
      <c r="N6" s="22">
        <v>14</v>
      </c>
      <c r="O6" s="22">
        <v>15</v>
      </c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</row>
    <row r="7" s="3" customFormat="1" ht="17" customHeight="1" spans="1:48">
      <c r="A7" s="23"/>
      <c r="B7" s="24" t="s">
        <v>37</v>
      </c>
      <c r="C7" s="25">
        <v>0</v>
      </c>
      <c r="D7" s="26"/>
      <c r="E7" s="26"/>
      <c r="F7" s="27">
        <f>SUM(SUMIF($C:$C,"1",F:F))</f>
        <v>1736432</v>
      </c>
      <c r="G7" s="27">
        <f>SUM(SUMIF($C:$C,"1",G:G))</f>
        <v>1587507</v>
      </c>
      <c r="H7" s="27">
        <f>SUM(SUMIF($C:$C,"1",H:H))</f>
        <v>1348663</v>
      </c>
      <c r="I7" s="27">
        <f>SUM(SUMIF($C:$C,"1",I:I))</f>
        <v>126738</v>
      </c>
      <c r="J7" s="27">
        <f>SUM(SUMIF($C:$C,"1",J:J))</f>
        <v>75834</v>
      </c>
      <c r="K7" s="60">
        <f>SUM(SUMIF($C:$C,"1",K:K))</f>
        <v>29605</v>
      </c>
      <c r="L7" s="60">
        <f>SUM(SUMIF($C:$C,"1",L:L))</f>
        <v>3177</v>
      </c>
      <c r="M7" s="60">
        <f>SUM(SUMIF($C:$C,"1",M:M))</f>
        <v>3490</v>
      </c>
      <c r="N7" s="60">
        <f>SUM(SUMIF($C:$C,"1",N:N))</f>
        <v>0</v>
      </c>
      <c r="O7" s="61">
        <f t="shared" ref="O7:O70" si="0">N7/F7</f>
        <v>0</v>
      </c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ht="17" customHeight="1" spans="1:15">
      <c r="A8" s="28"/>
      <c r="B8" s="29" t="s">
        <v>38</v>
      </c>
      <c r="C8" s="30">
        <v>1</v>
      </c>
      <c r="D8" s="30"/>
      <c r="E8" s="30"/>
      <c r="F8" s="31">
        <v>35447</v>
      </c>
      <c r="G8" s="32">
        <f>H8+I8+J8+K8+L8+M8</f>
        <v>32358</v>
      </c>
      <c r="H8" s="33"/>
      <c r="I8" s="33">
        <v>32358</v>
      </c>
      <c r="J8" s="32"/>
      <c r="K8" s="32"/>
      <c r="L8" s="32"/>
      <c r="M8" s="32"/>
      <c r="N8" s="42">
        <f>ROUND(G8-F8*1587507/1736432,0)</f>
        <v>-49</v>
      </c>
      <c r="O8" s="62">
        <f t="shared" si="0"/>
        <v>-0.00138234547352385</v>
      </c>
    </row>
    <row r="9" s="4" customFormat="1" ht="17" customHeight="1" spans="1:48">
      <c r="A9" s="28"/>
      <c r="B9" s="29" t="s">
        <v>210</v>
      </c>
      <c r="C9" s="34">
        <v>0</v>
      </c>
      <c r="D9" s="34"/>
      <c r="E9" s="34"/>
      <c r="F9" s="31">
        <f>SUM(SUMIF($C:$C,"2",F:F))</f>
        <v>64805</v>
      </c>
      <c r="G9" s="32">
        <f>SUM(SUMIF($C:$C,"2",G:G))</f>
        <v>61409</v>
      </c>
      <c r="H9" s="35">
        <f>SUM(SUMIF($C:$C,"2",H:H))</f>
        <v>1200</v>
      </c>
      <c r="I9" s="35">
        <f>SUM(SUMIF($C:$C,"2",I:I))</f>
        <v>59828</v>
      </c>
      <c r="J9" s="35">
        <f>SUM(SUMIF($C:$C,"2",J:J))</f>
        <v>0</v>
      </c>
      <c r="K9" s="35">
        <f>SUM(SUMIF($C:$C,"2",K:K))</f>
        <v>0</v>
      </c>
      <c r="L9" s="35">
        <f>SUM(SUMIF($C:$C,"2",L:L))</f>
        <v>0</v>
      </c>
      <c r="M9" s="32">
        <f>SUM(SUMIF($C:$C,"2",M:M))</f>
        <v>381</v>
      </c>
      <c r="N9" s="63">
        <f>SUM(SUMIF($C:$C,"2",N:N))</f>
        <v>2162</v>
      </c>
      <c r="O9" s="62">
        <f t="shared" si="0"/>
        <v>0.0333616233315331</v>
      </c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</row>
    <row r="10" s="5" customFormat="1" ht="17" customHeight="1" spans="1:16">
      <c r="A10" s="28"/>
      <c r="B10" s="29" t="s">
        <v>211</v>
      </c>
      <c r="C10" s="30"/>
      <c r="D10" s="30"/>
      <c r="E10" s="30"/>
      <c r="F10" s="31">
        <f>SUM(SUMIF($C:$C,"贫困",F:F))+SUM(SUMIF($C:$C,"深度贫困",F:F))</f>
        <v>1519987</v>
      </c>
      <c r="G10" s="32">
        <f>SUM(SUMIF($C:$C,"贫困",G:G))+SUM(SUMIF($C:$C,"深度贫困",G:G))</f>
        <v>1376188</v>
      </c>
      <c r="H10" s="35">
        <f>SUM(SUMIF($C:$C,"贫困",H:H))+SUM(SUMIF($C:$C,"深度贫困",H:H))</f>
        <v>1253089</v>
      </c>
      <c r="I10" s="35">
        <f>SUM(SUMIF($C:$C,"贫困",I:I))+SUM(SUMIF($C:$C,"深度贫困",I:I))</f>
        <v>34206</v>
      </c>
      <c r="J10" s="32">
        <f>SUM(SUMIF($C:$C,"贫困",J:J))+SUM(SUMIF($C:$C,"深度贫困",J:J))</f>
        <v>55631</v>
      </c>
      <c r="K10" s="32">
        <f>SUM(SUMIF($C:$C,"贫困",K:K))+SUM(SUMIF($C:$C,"深度贫困",K:K))</f>
        <v>28230</v>
      </c>
      <c r="L10" s="32">
        <f>SUM(SUMIF($C:$C,"贫困",L:L))+SUM(SUMIF($C:$C,"深度贫困",L:L))</f>
        <v>2652</v>
      </c>
      <c r="M10" s="32">
        <f>SUM(SUMIF($C:$C,"贫困",M:M))+SUM(SUMIF($C:$C,"深度贫困",M:M))</f>
        <v>2380</v>
      </c>
      <c r="N10" s="63">
        <f>SUM(SUMIF($C:$C,"贫困",N:N))+SUM(SUMIF($C:$C,"深度贫困",N:N))</f>
        <v>-13439</v>
      </c>
      <c r="O10" s="62">
        <f t="shared" si="0"/>
        <v>-0.00884152298670975</v>
      </c>
      <c r="P10" s="5">
        <f>ROUND(G10/88,0)</f>
        <v>15639</v>
      </c>
    </row>
    <row r="11" ht="17" customHeight="1" spans="1:16">
      <c r="A11" s="28"/>
      <c r="B11" s="29" t="s">
        <v>212</v>
      </c>
      <c r="C11" s="30"/>
      <c r="D11" s="30"/>
      <c r="E11" s="30"/>
      <c r="F11" s="31">
        <f>SUM(SUMIF($C:$C,"非贫困县",F:F))</f>
        <v>116193</v>
      </c>
      <c r="G11" s="32">
        <f>SUM(SUMIF($C:$C,"非贫困县",G:G))</f>
        <v>117552</v>
      </c>
      <c r="H11" s="35">
        <f>SUM(SUMIF($C:$C,"非贫困县",H:H))</f>
        <v>94374</v>
      </c>
      <c r="I11" s="35">
        <f>SUM(SUMIF($C:$C,"非贫困县",I:I))</f>
        <v>346</v>
      </c>
      <c r="J11" s="32">
        <f>SUM(SUMIF($C:$C,"非贫困县",J:J))</f>
        <v>20203</v>
      </c>
      <c r="K11" s="32">
        <f>SUM(SUMIF($C:$C,"非贫困县",K:K))</f>
        <v>1375</v>
      </c>
      <c r="L11" s="32">
        <f>SUM(SUMIF($C:$C,"非贫困县",L:L))</f>
        <v>525</v>
      </c>
      <c r="M11" s="32">
        <f>SUM(SUMIF($C:$C,"非贫困县",M:M))</f>
        <v>729</v>
      </c>
      <c r="N11" s="63">
        <f>SUM(SUMIF($C:$C,"非贫困县",N:N))</f>
        <v>11326</v>
      </c>
      <c r="O11" s="62">
        <f t="shared" si="0"/>
        <v>0.0974757515512983</v>
      </c>
      <c r="P11" s="5">
        <f>ROUND(G11/41,0)</f>
        <v>2867</v>
      </c>
    </row>
    <row r="12" s="5" customFormat="1" ht="17" customHeight="1" spans="1:18">
      <c r="A12" s="28"/>
      <c r="B12" s="29" t="s">
        <v>213</v>
      </c>
      <c r="C12" s="30"/>
      <c r="D12" s="30"/>
      <c r="E12" s="30"/>
      <c r="F12" s="31">
        <f>SUM(SUMIF($E:$E,"国家",F:F))+SUM(SUMIF($E:$E,"省级",F:F))</f>
        <v>1329034</v>
      </c>
      <c r="G12" s="32">
        <f>SUM(SUMIF($E:$E,"国家",G:G))+SUM(SUMIF($E:$E,"省级",G:G))</f>
        <v>1186283</v>
      </c>
      <c r="H12" s="35">
        <f>SUM(SUMIF($E:$E,"国家",H:H))+SUM(SUMIF($E:$E,"省级",H:H))</f>
        <v>1089883</v>
      </c>
      <c r="I12" s="35">
        <f>SUM(SUMIF($E:$E,"国家",I:I))+SUM(SUMIF($E:$E,"省级",I:I))</f>
        <v>34047</v>
      </c>
      <c r="J12" s="32">
        <f>SUM(SUMIF($E:$E,"国家",J:J))+SUM(SUMIF($E:$E,"省级",J:J))</f>
        <v>37185</v>
      </c>
      <c r="K12" s="32">
        <f>SUM(SUMIF($E:$E,"国家",K:K))+SUM(SUMIF($E:$E,"省级",K:K))</f>
        <v>22491</v>
      </c>
      <c r="L12" s="32">
        <f>SUM(SUMIF($E:$E,"国家",L:L))+SUM(SUMIF($E:$E,"省级",L:L))</f>
        <v>1519</v>
      </c>
      <c r="M12" s="32">
        <f>SUM(SUMIF($E:$E,"国家",M:M))+SUM(SUMIF($E:$E,"省级",M:M))</f>
        <v>1158</v>
      </c>
      <c r="N12" s="63">
        <f>SUM(SUMIF($E:$E,"国家",N:N))+SUM(SUMIF($E:$E,"省级",N:N))</f>
        <v>-28766</v>
      </c>
      <c r="O12" s="62">
        <f t="shared" si="0"/>
        <v>-0.0216442920196173</v>
      </c>
      <c r="Q12" s="65"/>
      <c r="R12" s="65"/>
    </row>
    <row r="13" s="5" customFormat="1" ht="17" customHeight="1" spans="1:18">
      <c r="A13" s="28"/>
      <c r="B13" s="29" t="s">
        <v>214</v>
      </c>
      <c r="C13" s="30"/>
      <c r="D13" s="30"/>
      <c r="E13" s="30"/>
      <c r="F13" s="31">
        <f>SUM(SUMIF($E:$E,"国家",F:F))</f>
        <v>958898</v>
      </c>
      <c r="G13" s="32">
        <f>SUM(SUMIF($E:$E,"国家",G:G))</f>
        <v>919353</v>
      </c>
      <c r="H13" s="35">
        <f>SUM(SUMIF($E:$E,"国家",H:H))</f>
        <v>853071</v>
      </c>
      <c r="I13" s="35">
        <f>SUM(SUMIF($E:$E,"国家",I:I))</f>
        <v>32058</v>
      </c>
      <c r="J13" s="32">
        <f>SUM(SUMIF($E:$E,"国家",J:J))</f>
        <v>20769</v>
      </c>
      <c r="K13" s="32">
        <f>SUM(SUMIF($E:$E,"国家",K:K))</f>
        <v>12161</v>
      </c>
      <c r="L13" s="32">
        <f>SUM(SUMIF($E:$E,"国家",L:L))</f>
        <v>493</v>
      </c>
      <c r="M13" s="32">
        <f>SUM(SUMIF($E:$E,"国家",M:M))</f>
        <v>801</v>
      </c>
      <c r="N13" s="63">
        <f>SUM(SUMIF($E:$E,"国家",N:N))</f>
        <v>42694</v>
      </c>
      <c r="O13" s="62">
        <f t="shared" si="0"/>
        <v>0.0445240265387977</v>
      </c>
      <c r="P13" s="5">
        <f>ROUND(G13/27,0)</f>
        <v>34050</v>
      </c>
      <c r="Q13" s="65">
        <f>F13*1587507/1736432</f>
        <v>876658.162995153</v>
      </c>
      <c r="R13" s="65">
        <f>G13-N13</f>
        <v>876659</v>
      </c>
    </row>
    <row r="14" s="5" customFormat="1" ht="17" customHeight="1" spans="1:16">
      <c r="A14" s="28"/>
      <c r="B14" s="29" t="s">
        <v>215</v>
      </c>
      <c r="C14" s="30"/>
      <c r="D14" s="30"/>
      <c r="E14" s="30"/>
      <c r="F14" s="31">
        <f>SUM(SUMIF($E:$E,"省级",F:F))</f>
        <v>370136</v>
      </c>
      <c r="G14" s="32">
        <f>SUM(SUMIF($E:$E,"省级",G:G))</f>
        <v>266930</v>
      </c>
      <c r="H14" s="35">
        <f>SUM(SUMIF($E:$E,"省级",H:H))</f>
        <v>236812</v>
      </c>
      <c r="I14" s="35">
        <f>SUM(SUMIF($E:$E,"省级",I:I))</f>
        <v>1989</v>
      </c>
      <c r="J14" s="32">
        <f>SUM(SUMIF($E:$E,"省级",J:J))</f>
        <v>16416</v>
      </c>
      <c r="K14" s="32">
        <f>SUM(SUMIF($E:$E,"省级",K:K))</f>
        <v>10330</v>
      </c>
      <c r="L14" s="32">
        <f>SUM(SUMIF($E:$E,"省级",L:L))</f>
        <v>1026</v>
      </c>
      <c r="M14" s="32">
        <f>SUM(SUMIF($E:$E,"省级",M:M))</f>
        <v>357</v>
      </c>
      <c r="N14" s="63">
        <f>SUM(SUMIF($E:$E,"省级",N:N))</f>
        <v>-71460</v>
      </c>
      <c r="O14" s="62">
        <f t="shared" si="0"/>
        <v>-0.193064171007413</v>
      </c>
      <c r="P14" s="5">
        <f>ROUND(G14/30,0)</f>
        <v>8898</v>
      </c>
    </row>
    <row r="15" s="6" customFormat="1" ht="17" customHeight="1" spans="1:48">
      <c r="A15" s="36"/>
      <c r="B15" s="37" t="s">
        <v>39</v>
      </c>
      <c r="C15" s="38">
        <v>1</v>
      </c>
      <c r="D15" s="38"/>
      <c r="E15" s="38"/>
      <c r="F15" s="39">
        <f t="shared" ref="F15:N15" si="1">F16+F17</f>
        <v>68007</v>
      </c>
      <c r="G15" s="40">
        <f t="shared" si="1"/>
        <v>63188</v>
      </c>
      <c r="H15" s="40">
        <f t="shared" si="1"/>
        <v>55913</v>
      </c>
      <c r="I15" s="40">
        <f t="shared" si="1"/>
        <v>1147</v>
      </c>
      <c r="J15" s="40">
        <f t="shared" si="1"/>
        <v>4851</v>
      </c>
      <c r="K15" s="40">
        <f t="shared" si="1"/>
        <v>1013</v>
      </c>
      <c r="L15" s="40">
        <f t="shared" si="1"/>
        <v>0</v>
      </c>
      <c r="M15" s="40">
        <f t="shared" si="1"/>
        <v>264</v>
      </c>
      <c r="N15" s="39">
        <f t="shared" si="1"/>
        <v>1015</v>
      </c>
      <c r="O15" s="64">
        <f t="shared" si="0"/>
        <v>0.0149249341979502</v>
      </c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</row>
    <row r="16" ht="17" customHeight="1" spans="1:15">
      <c r="A16" s="28"/>
      <c r="B16" s="41" t="s">
        <v>40</v>
      </c>
      <c r="C16" s="30">
        <v>2</v>
      </c>
      <c r="D16" s="30"/>
      <c r="E16" s="30"/>
      <c r="F16" s="42">
        <v>982</v>
      </c>
      <c r="G16" s="32">
        <f t="shared" ref="G16:G31" si="2">H16+I16+J16+K16+L16+M16</f>
        <v>2198</v>
      </c>
      <c r="H16" s="32">
        <f>ROUND(VLOOKUP(B:B,[4]财政调整3!$B:$AZ,51,0),0)</f>
        <v>1200</v>
      </c>
      <c r="I16" s="32">
        <f>VLOOKUP(B:B,'[1]对州（市）贴息'!$B:$Z,25,0)</f>
        <v>904</v>
      </c>
      <c r="J16" s="35"/>
      <c r="K16" s="32"/>
      <c r="L16" s="32"/>
      <c r="M16" s="32">
        <f>VLOOKUP(B:B,[5]测算表11.15!$B:$D,3,0)</f>
        <v>94</v>
      </c>
      <c r="N16" s="42">
        <f t="shared" ref="N16:N31" si="3">ROUND(G16-F16*1587507/1736432,0)</f>
        <v>1300</v>
      </c>
      <c r="O16" s="62">
        <f t="shared" si="0"/>
        <v>1.32382892057026</v>
      </c>
    </row>
    <row r="17" s="7" customFormat="1" ht="17" customHeight="1" spans="1:48">
      <c r="A17" s="43"/>
      <c r="B17" s="44" t="s">
        <v>42</v>
      </c>
      <c r="C17" s="45">
        <v>3</v>
      </c>
      <c r="D17" s="45"/>
      <c r="E17" s="45"/>
      <c r="F17" s="46">
        <f t="shared" ref="F17:N17" si="4">SUM(F18:F31)</f>
        <v>67025</v>
      </c>
      <c r="G17" s="47">
        <f t="shared" si="4"/>
        <v>60990</v>
      </c>
      <c r="H17" s="47">
        <f t="shared" si="4"/>
        <v>54713</v>
      </c>
      <c r="I17" s="47">
        <f t="shared" si="4"/>
        <v>243</v>
      </c>
      <c r="J17" s="47">
        <f t="shared" si="4"/>
        <v>4851</v>
      </c>
      <c r="K17" s="47">
        <f t="shared" si="4"/>
        <v>1013</v>
      </c>
      <c r="L17" s="47">
        <f t="shared" si="4"/>
        <v>0</v>
      </c>
      <c r="M17" s="47">
        <f t="shared" si="4"/>
        <v>170</v>
      </c>
      <c r="N17" s="46">
        <f t="shared" si="4"/>
        <v>-285</v>
      </c>
      <c r="O17" s="62">
        <f t="shared" si="0"/>
        <v>-0.00425214472211861</v>
      </c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</row>
    <row r="18" s="5" customFormat="1" ht="17" customHeight="1" spans="1:15">
      <c r="A18" s="30">
        <v>1</v>
      </c>
      <c r="B18" s="48" t="s">
        <v>43</v>
      </c>
      <c r="C18" s="30" t="s">
        <v>217</v>
      </c>
      <c r="D18" s="30"/>
      <c r="E18" s="30"/>
      <c r="F18" s="42">
        <v>842</v>
      </c>
      <c r="G18" s="32">
        <f t="shared" si="2"/>
        <v>658</v>
      </c>
      <c r="H18" s="32">
        <f>ROUND(VLOOKUP(B:B,[4]财政调整3!$B:$AZ,51,0),0)</f>
        <v>508</v>
      </c>
      <c r="I18" s="32"/>
      <c r="J18" s="35">
        <f>VLOOKUP(B:B,[6]测算表!$A:$N,14,0)</f>
        <v>150</v>
      </c>
      <c r="K18" s="32"/>
      <c r="L18" s="32"/>
      <c r="M18" s="32"/>
      <c r="N18" s="42">
        <f t="shared" si="3"/>
        <v>-112</v>
      </c>
      <c r="O18" s="62">
        <f t="shared" si="0"/>
        <v>-0.133016627078385</v>
      </c>
    </row>
    <row r="19" ht="17" customHeight="1" spans="1:15">
      <c r="A19" s="30">
        <v>2</v>
      </c>
      <c r="B19" s="48" t="s">
        <v>44</v>
      </c>
      <c r="C19" s="30" t="s">
        <v>217</v>
      </c>
      <c r="D19" s="30"/>
      <c r="E19" s="30"/>
      <c r="F19" s="42">
        <v>200</v>
      </c>
      <c r="G19" s="32">
        <f t="shared" si="2"/>
        <v>300</v>
      </c>
      <c r="H19" s="32">
        <f>ROUND(VLOOKUP(B:B,[4]财政调整3!$B:$AZ,51,0),0)</f>
        <v>100</v>
      </c>
      <c r="I19" s="32"/>
      <c r="J19" s="35">
        <f>VLOOKUP(B:B,[6]测算表!$A:$N,14,0)</f>
        <v>200</v>
      </c>
      <c r="K19" s="32"/>
      <c r="L19" s="32"/>
      <c r="M19" s="32"/>
      <c r="N19" s="42">
        <f>ROUND(G19-F19*1587507/1736432,0)+1</f>
        <v>118</v>
      </c>
      <c r="O19" s="62">
        <f t="shared" si="0"/>
        <v>0.59</v>
      </c>
    </row>
    <row r="20" ht="17" customHeight="1" spans="1:15">
      <c r="A20" s="30">
        <v>3</v>
      </c>
      <c r="B20" s="48" t="s">
        <v>45</v>
      </c>
      <c r="C20" s="30" t="s">
        <v>217</v>
      </c>
      <c r="D20" s="30"/>
      <c r="E20" s="30"/>
      <c r="F20" s="42">
        <v>200</v>
      </c>
      <c r="G20" s="32">
        <f t="shared" si="2"/>
        <v>351</v>
      </c>
      <c r="H20" s="32">
        <f>ROUND(VLOOKUP(B:B,[4]财政调整3!$B:$AZ,51,0),0)</f>
        <v>0</v>
      </c>
      <c r="I20" s="32"/>
      <c r="J20" s="35">
        <f>VLOOKUP(B:B,[6]测算表!$A:$N,14,0)</f>
        <v>351</v>
      </c>
      <c r="K20" s="32"/>
      <c r="L20" s="32"/>
      <c r="M20" s="32"/>
      <c r="N20" s="42">
        <f t="shared" si="3"/>
        <v>168</v>
      </c>
      <c r="O20" s="62">
        <f t="shared" si="0"/>
        <v>0.84</v>
      </c>
    </row>
    <row r="21" ht="17" customHeight="1" spans="1:15">
      <c r="A21" s="30">
        <v>4</v>
      </c>
      <c r="B21" s="48" t="s">
        <v>46</v>
      </c>
      <c r="C21" s="30" t="s">
        <v>217</v>
      </c>
      <c r="D21" s="30"/>
      <c r="E21" s="30"/>
      <c r="F21" s="42">
        <v>100</v>
      </c>
      <c r="G21" s="32">
        <f t="shared" si="2"/>
        <v>0</v>
      </c>
      <c r="H21" s="32">
        <f>ROUND(VLOOKUP(B:B,[4]财政调整3!$B:$AZ,51,0),0)</f>
        <v>0</v>
      </c>
      <c r="I21" s="32"/>
      <c r="J21" s="35">
        <f>VLOOKUP(B:B,[6]测算表!$A:$N,14,0)</f>
        <v>0</v>
      </c>
      <c r="K21" s="32"/>
      <c r="L21" s="32"/>
      <c r="M21" s="32"/>
      <c r="N21" s="42">
        <f t="shared" si="3"/>
        <v>-91</v>
      </c>
      <c r="O21" s="62">
        <f t="shared" si="0"/>
        <v>-0.91</v>
      </c>
    </row>
    <row r="22" ht="17" customHeight="1" spans="1:15">
      <c r="A22" s="30">
        <v>5</v>
      </c>
      <c r="B22" s="48" t="s">
        <v>47</v>
      </c>
      <c r="C22" s="30" t="s">
        <v>217</v>
      </c>
      <c r="D22" s="30"/>
      <c r="E22" s="30"/>
      <c r="F22" s="42">
        <v>100</v>
      </c>
      <c r="G22" s="32">
        <f t="shared" si="2"/>
        <v>0</v>
      </c>
      <c r="H22" s="32">
        <f>ROUND(VLOOKUP(B:B,[4]财政调整3!$B:$AZ,51,0),0)</f>
        <v>0</v>
      </c>
      <c r="I22" s="32"/>
      <c r="J22" s="35">
        <f>VLOOKUP(B:B,[6]测算表!$A:$N,14,0)</f>
        <v>0</v>
      </c>
      <c r="K22" s="32"/>
      <c r="L22" s="32"/>
      <c r="M22" s="32"/>
      <c r="N22" s="42">
        <f t="shared" si="3"/>
        <v>-91</v>
      </c>
      <c r="O22" s="62">
        <f t="shared" si="0"/>
        <v>-0.91</v>
      </c>
    </row>
    <row r="23" ht="17" customHeight="1" spans="1:15">
      <c r="A23" s="30">
        <v>6</v>
      </c>
      <c r="B23" s="48" t="s">
        <v>48</v>
      </c>
      <c r="C23" s="30" t="s">
        <v>217</v>
      </c>
      <c r="D23" s="30"/>
      <c r="E23" s="30"/>
      <c r="F23" s="42">
        <v>100</v>
      </c>
      <c r="G23" s="32">
        <f t="shared" si="2"/>
        <v>400</v>
      </c>
      <c r="H23" s="32">
        <f>ROUND(VLOOKUP(B:B,[4]财政调整3!$B:$AZ,51,0),0)</f>
        <v>0</v>
      </c>
      <c r="I23" s="32"/>
      <c r="J23" s="35">
        <f>VLOOKUP(B:B,[6]测算表!$A:$N,14,0)</f>
        <v>400</v>
      </c>
      <c r="K23" s="32"/>
      <c r="L23" s="32"/>
      <c r="M23" s="32"/>
      <c r="N23" s="42">
        <f t="shared" si="3"/>
        <v>309</v>
      </c>
      <c r="O23" s="62">
        <f t="shared" si="0"/>
        <v>3.09</v>
      </c>
    </row>
    <row r="24" ht="17" customHeight="1" spans="1:15">
      <c r="A24" s="30">
        <v>7</v>
      </c>
      <c r="B24" s="48" t="s">
        <v>49</v>
      </c>
      <c r="C24" s="30" t="s">
        <v>217</v>
      </c>
      <c r="D24" s="30"/>
      <c r="E24" s="30"/>
      <c r="F24" s="42">
        <v>1747</v>
      </c>
      <c r="G24" s="32">
        <f t="shared" si="2"/>
        <v>2149</v>
      </c>
      <c r="H24" s="32">
        <f>ROUND(VLOOKUP(B:B,[4]财政调整3!$B:$AZ,51,0),0)</f>
        <v>1799</v>
      </c>
      <c r="I24" s="32">
        <f>VLOOKUP(B:B,[1]补助各县!$B:$AU,46,0)</f>
        <v>0</v>
      </c>
      <c r="J24" s="35">
        <f>VLOOKUP(B:B,[6]测算表!$A:$N,14,0)</f>
        <v>350</v>
      </c>
      <c r="K24" s="32"/>
      <c r="L24" s="32"/>
      <c r="M24" s="32"/>
      <c r="N24" s="42">
        <f t="shared" si="3"/>
        <v>552</v>
      </c>
      <c r="O24" s="62">
        <f t="shared" si="0"/>
        <v>0.315970234688037</v>
      </c>
    </row>
    <row r="25" s="4" customFormat="1" ht="17" customHeight="1" spans="1:48">
      <c r="A25" s="30">
        <v>8</v>
      </c>
      <c r="B25" s="48" t="s">
        <v>50</v>
      </c>
      <c r="C25" s="34" t="s">
        <v>217</v>
      </c>
      <c r="D25" s="34"/>
      <c r="E25" s="34"/>
      <c r="F25" s="42">
        <v>1646</v>
      </c>
      <c r="G25" s="32">
        <f t="shared" si="2"/>
        <v>1758</v>
      </c>
      <c r="H25" s="32">
        <f>ROUND(VLOOKUP(B:B,[4]财政调整3!$B:$AZ,51,0),0)</f>
        <v>1426</v>
      </c>
      <c r="I25" s="32"/>
      <c r="J25" s="35">
        <f>VLOOKUP(B:B,[6]测算表!$A:$N,14,0)</f>
        <v>332</v>
      </c>
      <c r="K25" s="32"/>
      <c r="L25" s="32"/>
      <c r="M25" s="32"/>
      <c r="N25" s="42">
        <f t="shared" si="3"/>
        <v>253</v>
      </c>
      <c r="O25" s="62">
        <f t="shared" si="0"/>
        <v>0.153705953827461</v>
      </c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</row>
    <row r="26" ht="17" customHeight="1" spans="1:15">
      <c r="A26" s="30">
        <v>9</v>
      </c>
      <c r="B26" s="48" t="s">
        <v>51</v>
      </c>
      <c r="C26" s="30" t="s">
        <v>217</v>
      </c>
      <c r="D26" s="30"/>
      <c r="E26" s="30"/>
      <c r="F26" s="42">
        <v>1510</v>
      </c>
      <c r="G26" s="32">
        <f t="shared" si="2"/>
        <v>1957</v>
      </c>
      <c r="H26" s="32">
        <f>ROUND(VLOOKUP(B:B,[4]财政调整3!$B:$AZ,51,0),0)</f>
        <v>1422</v>
      </c>
      <c r="I26" s="32">
        <f>VLOOKUP(B:B,[1]补助各县!$B:$AU,46,0)</f>
        <v>0</v>
      </c>
      <c r="J26" s="35">
        <f>VLOOKUP(B:B,[6]测算表!$A:$N,14,0)</f>
        <v>450</v>
      </c>
      <c r="K26" s="32"/>
      <c r="L26" s="32"/>
      <c r="M26" s="32">
        <f>VLOOKUP(B:B,[5]测算表11.15!$B:$D,3,0)</f>
        <v>85</v>
      </c>
      <c r="N26" s="42">
        <f t="shared" si="3"/>
        <v>577</v>
      </c>
      <c r="O26" s="62">
        <f t="shared" si="0"/>
        <v>0.382119205298013</v>
      </c>
    </row>
    <row r="27" ht="17" customHeight="1" spans="1:15">
      <c r="A27" s="30">
        <v>10</v>
      </c>
      <c r="B27" s="48" t="s">
        <v>52</v>
      </c>
      <c r="C27" s="30" t="s">
        <v>217</v>
      </c>
      <c r="D27" s="30"/>
      <c r="E27" s="30"/>
      <c r="F27" s="42">
        <v>1800</v>
      </c>
      <c r="G27" s="32">
        <f t="shared" si="2"/>
        <v>2248</v>
      </c>
      <c r="H27" s="32">
        <f>ROUND(VLOOKUP(B:B,[4]财政调整3!$B:$AZ,51,0),0)</f>
        <v>1813</v>
      </c>
      <c r="I27" s="32"/>
      <c r="J27" s="35">
        <f>VLOOKUP(B:B,[6]测算表!$A:$N,14,0)</f>
        <v>350</v>
      </c>
      <c r="K27" s="32"/>
      <c r="L27" s="32"/>
      <c r="M27" s="32">
        <f>VLOOKUP(B:B,[5]测算表11.15!$B:$D,3,0)</f>
        <v>85</v>
      </c>
      <c r="N27" s="42">
        <f t="shared" si="3"/>
        <v>602</v>
      </c>
      <c r="O27" s="62">
        <f t="shared" si="0"/>
        <v>0.334444444444444</v>
      </c>
    </row>
    <row r="28" ht="17" customHeight="1" spans="1:15">
      <c r="A28" s="30">
        <v>11</v>
      </c>
      <c r="B28" s="48" t="s">
        <v>53</v>
      </c>
      <c r="C28" s="30" t="s">
        <v>217</v>
      </c>
      <c r="D28" s="30"/>
      <c r="E28" s="30"/>
      <c r="F28" s="42">
        <v>1656</v>
      </c>
      <c r="G28" s="32">
        <f t="shared" si="2"/>
        <v>2722</v>
      </c>
      <c r="H28" s="32">
        <f>ROUND(VLOOKUP(B:B,[4]财政调整3!$B:$AZ,51,0),0)</f>
        <v>2180</v>
      </c>
      <c r="I28" s="32">
        <f>VLOOKUP(B:B,[1]补助各县!$B:$AU,46,0)</f>
        <v>0</v>
      </c>
      <c r="J28" s="35">
        <f>VLOOKUP(B:B,[6]测算表!$A:$N,14,0)</f>
        <v>542</v>
      </c>
      <c r="K28" s="32"/>
      <c r="L28" s="32"/>
      <c r="M28" s="32"/>
      <c r="N28" s="42">
        <f t="shared" si="3"/>
        <v>1208</v>
      </c>
      <c r="O28" s="62">
        <f t="shared" si="0"/>
        <v>0.729468599033816</v>
      </c>
    </row>
    <row r="29" ht="17" customHeight="1" spans="1:15">
      <c r="A29" s="30">
        <v>12</v>
      </c>
      <c r="B29" s="48" t="s">
        <v>54</v>
      </c>
      <c r="C29" s="30" t="s">
        <v>218</v>
      </c>
      <c r="D29" s="30">
        <v>2018</v>
      </c>
      <c r="E29" s="30" t="s">
        <v>23</v>
      </c>
      <c r="F29" s="42">
        <v>15680</v>
      </c>
      <c r="G29" s="32">
        <f t="shared" si="2"/>
        <v>11456</v>
      </c>
      <c r="H29" s="32">
        <f>ROUND(VLOOKUP(B:B,[4]财政调整3!$B:$AZ,51,0),0)+1</f>
        <v>10814</v>
      </c>
      <c r="I29" s="32">
        <f>VLOOKUP(B:B,[1]补助各县!$B:$AU,46,0)</f>
        <v>0</v>
      </c>
      <c r="J29" s="35">
        <f>VLOOKUP(B:B,[6]测算表!$A:$N,14,0)</f>
        <v>642</v>
      </c>
      <c r="K29" s="32"/>
      <c r="L29" s="32"/>
      <c r="M29" s="32">
        <f>VLOOKUP(B:B,[5]测算表11.15!$B:$D,3,0)</f>
        <v>0</v>
      </c>
      <c r="N29" s="42">
        <f t="shared" si="3"/>
        <v>-2879</v>
      </c>
      <c r="O29" s="62">
        <f t="shared" si="0"/>
        <v>-0.183609693877551</v>
      </c>
    </row>
    <row r="30" s="8" customFormat="1" ht="17" customHeight="1" spans="1:15">
      <c r="A30" s="49">
        <v>13</v>
      </c>
      <c r="B30" s="50" t="s">
        <v>55</v>
      </c>
      <c r="C30" s="49" t="s">
        <v>219</v>
      </c>
      <c r="D30" s="49">
        <v>2018</v>
      </c>
      <c r="E30" s="30" t="s">
        <v>28</v>
      </c>
      <c r="F30" s="42">
        <v>24852</v>
      </c>
      <c r="G30" s="32">
        <f t="shared" si="2"/>
        <v>24703</v>
      </c>
      <c r="H30" s="32">
        <f>ROUND(VLOOKUP(B:B,[4]财政调整3!$B:$AZ,51,0),0)</f>
        <v>23301</v>
      </c>
      <c r="I30" s="32">
        <f>VLOOKUP(B:B,[1]补助各县!$B:$AU,46,0)</f>
        <v>243</v>
      </c>
      <c r="J30" s="35">
        <f>VLOOKUP(B:B,[6]测算表!$A:$N,14,0)</f>
        <v>542</v>
      </c>
      <c r="K30" s="32">
        <f>VLOOKUP(B:B,[2]Sheet4!$A:$B,2,0)</f>
        <v>617</v>
      </c>
      <c r="L30" s="32"/>
      <c r="M30" s="32"/>
      <c r="N30" s="42">
        <f t="shared" si="3"/>
        <v>1982</v>
      </c>
      <c r="O30" s="62">
        <f t="shared" si="0"/>
        <v>0.0797521326251408</v>
      </c>
    </row>
    <row r="31" ht="17" customHeight="1" spans="1:15">
      <c r="A31" s="30">
        <v>14</v>
      </c>
      <c r="B31" s="48" t="s">
        <v>56</v>
      </c>
      <c r="C31" s="30" t="s">
        <v>218</v>
      </c>
      <c r="D31" s="30">
        <v>2017</v>
      </c>
      <c r="E31" s="30" t="s">
        <v>23</v>
      </c>
      <c r="F31" s="42">
        <v>16592</v>
      </c>
      <c r="G31" s="32">
        <f t="shared" si="2"/>
        <v>12288</v>
      </c>
      <c r="H31" s="32">
        <f>ROUND(VLOOKUP(B:B,[4]财政调整3!$B:$AZ,51,0),0)</f>
        <v>11350</v>
      </c>
      <c r="I31" s="32">
        <f>VLOOKUP(B:B,[1]补助各县!$B:$AU,46,0)</f>
        <v>0</v>
      </c>
      <c r="J31" s="35">
        <f>VLOOKUP(B:B,[6]测算表!$A:$N,14,0)</f>
        <v>542</v>
      </c>
      <c r="K31" s="32">
        <f>VLOOKUP(B:B,[2]Sheet4!$A:$B,2,0)</f>
        <v>396</v>
      </c>
      <c r="L31" s="32"/>
      <c r="M31" s="32"/>
      <c r="N31" s="42">
        <f t="shared" si="3"/>
        <v>-2881</v>
      </c>
      <c r="O31" s="62">
        <f t="shared" si="0"/>
        <v>-0.173637897782064</v>
      </c>
    </row>
    <row r="32" s="6" customFormat="1" ht="17" customHeight="1" spans="1:48">
      <c r="A32" s="36"/>
      <c r="B32" s="37" t="s">
        <v>57</v>
      </c>
      <c r="C32" s="38">
        <v>1</v>
      </c>
      <c r="D32" s="38"/>
      <c r="E32" s="38"/>
      <c r="F32" s="51">
        <f t="shared" ref="F32:N32" si="5">F33+F34</f>
        <v>383050</v>
      </c>
      <c r="G32" s="52">
        <f t="shared" si="5"/>
        <v>383220</v>
      </c>
      <c r="H32" s="40">
        <f t="shared" si="5"/>
        <v>330351</v>
      </c>
      <c r="I32" s="52">
        <f t="shared" si="5"/>
        <v>43296</v>
      </c>
      <c r="J32" s="52">
        <f t="shared" si="5"/>
        <v>5144</v>
      </c>
      <c r="K32" s="52">
        <f t="shared" si="5"/>
        <v>4335</v>
      </c>
      <c r="L32" s="52">
        <f t="shared" si="5"/>
        <v>0</v>
      </c>
      <c r="M32" s="52">
        <f t="shared" si="5"/>
        <v>94</v>
      </c>
      <c r="N32" s="51">
        <f t="shared" si="5"/>
        <v>33022</v>
      </c>
      <c r="O32" s="64">
        <f t="shared" si="0"/>
        <v>0.0862080668320063</v>
      </c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</row>
    <row r="33" ht="17" customHeight="1" spans="1:15">
      <c r="A33" s="28"/>
      <c r="B33" s="41" t="s">
        <v>58</v>
      </c>
      <c r="C33" s="30">
        <v>2</v>
      </c>
      <c r="D33" s="30"/>
      <c r="E33" s="30"/>
      <c r="F33" s="42">
        <v>27713</v>
      </c>
      <c r="G33" s="32">
        <f t="shared" ref="G33:G45" si="6">H33+I33+J33+K33+L33+M33</f>
        <v>25310</v>
      </c>
      <c r="H33" s="32">
        <f>ROUND(VLOOKUP(B:B,[4]财政调整3!$B:$AZ,51,0),0)</f>
        <v>0</v>
      </c>
      <c r="I33" s="32">
        <f>VLOOKUP(B:B,'[1]对州（市）贴息'!$B:$Z,25,0)</f>
        <v>25310</v>
      </c>
      <c r="J33" s="35"/>
      <c r="K33" s="32"/>
      <c r="L33" s="32"/>
      <c r="M33" s="32"/>
      <c r="N33" s="42">
        <f t="shared" ref="N33:N45" si="7">ROUND(G33-F33*1587507/1736432,0)</f>
        <v>-26</v>
      </c>
      <c r="O33" s="62">
        <f t="shared" si="0"/>
        <v>-0.000938187854075705</v>
      </c>
    </row>
    <row r="34" s="7" customFormat="1" ht="17" customHeight="1" spans="1:48">
      <c r="A34" s="43"/>
      <c r="B34" s="44" t="s">
        <v>42</v>
      </c>
      <c r="C34" s="45">
        <v>3</v>
      </c>
      <c r="D34" s="45"/>
      <c r="E34" s="45"/>
      <c r="F34" s="53">
        <f t="shared" ref="F34:N34" si="8">SUM(F35:F45)</f>
        <v>355337</v>
      </c>
      <c r="G34" s="54">
        <f t="shared" si="8"/>
        <v>357910</v>
      </c>
      <c r="H34" s="40">
        <f t="shared" si="8"/>
        <v>330351</v>
      </c>
      <c r="I34" s="54">
        <f t="shared" si="8"/>
        <v>17986</v>
      </c>
      <c r="J34" s="54">
        <f t="shared" si="8"/>
        <v>5144</v>
      </c>
      <c r="K34" s="54">
        <f t="shared" si="8"/>
        <v>4335</v>
      </c>
      <c r="L34" s="54">
        <f t="shared" si="8"/>
        <v>0</v>
      </c>
      <c r="M34" s="54">
        <f t="shared" si="8"/>
        <v>94</v>
      </c>
      <c r="N34" s="53">
        <f t="shared" si="8"/>
        <v>33048</v>
      </c>
      <c r="O34" s="62">
        <f t="shared" si="0"/>
        <v>0.0930046688073575</v>
      </c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</row>
    <row r="35" ht="17" customHeight="1" spans="1:15">
      <c r="A35" s="30">
        <v>15</v>
      </c>
      <c r="B35" s="48" t="s">
        <v>59</v>
      </c>
      <c r="C35" s="30" t="s">
        <v>219</v>
      </c>
      <c r="D35" s="30">
        <v>2019</v>
      </c>
      <c r="E35" s="30" t="s">
        <v>28</v>
      </c>
      <c r="F35" s="42">
        <v>42435</v>
      </c>
      <c r="G35" s="32">
        <f t="shared" si="6"/>
        <v>47439</v>
      </c>
      <c r="H35" s="32">
        <f>ROUND(VLOOKUP(B:B,[4]财政调整3!$B:$AZ,51,0),0)</f>
        <v>45023</v>
      </c>
      <c r="I35" s="32">
        <f>VLOOKUP(B:B,[1]补助各县!$B:$AU,46,0)</f>
        <v>1295</v>
      </c>
      <c r="J35" s="35">
        <f>VLOOKUP(B:B,[6]测算表!$A:$N,14,0)</f>
        <v>342</v>
      </c>
      <c r="K35" s="32">
        <f>VLOOKUP(B:B,[2]Sheet4!$A:$B,2,0)</f>
        <v>779</v>
      </c>
      <c r="L35" s="32"/>
      <c r="M35" s="32"/>
      <c r="N35" s="42">
        <f t="shared" si="7"/>
        <v>8643</v>
      </c>
      <c r="O35" s="62">
        <f t="shared" si="0"/>
        <v>0.20367621067515</v>
      </c>
    </row>
    <row r="36" ht="17" customHeight="1" spans="1:15">
      <c r="A36" s="30">
        <v>16</v>
      </c>
      <c r="B36" s="48" t="s">
        <v>60</v>
      </c>
      <c r="C36" s="30" t="s">
        <v>219</v>
      </c>
      <c r="D36" s="30">
        <v>2019</v>
      </c>
      <c r="E36" s="30" t="s">
        <v>28</v>
      </c>
      <c r="F36" s="42">
        <v>29139</v>
      </c>
      <c r="G36" s="32">
        <f t="shared" si="6"/>
        <v>33041</v>
      </c>
      <c r="H36" s="32">
        <f>ROUND(VLOOKUP(B:B,[4]财政调整3!$B:$AZ,51,0),0)</f>
        <v>31621</v>
      </c>
      <c r="I36" s="32">
        <f>VLOOKUP(B:B,[1]补助各县!$B:$AU,46,0)</f>
        <v>670</v>
      </c>
      <c r="J36" s="35">
        <f>VLOOKUP(B:B,[6]测算表!$A:$N,14,0)</f>
        <v>350</v>
      </c>
      <c r="K36" s="32">
        <f>VLOOKUP(B:B,[2]Sheet4!$A:$B,2,0)</f>
        <v>400</v>
      </c>
      <c r="L36" s="32"/>
      <c r="M36" s="32"/>
      <c r="N36" s="42">
        <f t="shared" si="7"/>
        <v>6401</v>
      </c>
      <c r="O36" s="62">
        <f t="shared" si="0"/>
        <v>0.219671230996259</v>
      </c>
    </row>
    <row r="37" ht="17" customHeight="1" spans="1:15">
      <c r="A37" s="30">
        <v>17</v>
      </c>
      <c r="B37" s="48" t="s">
        <v>61</v>
      </c>
      <c r="C37" s="30" t="s">
        <v>219</v>
      </c>
      <c r="D37" s="30">
        <v>2019</v>
      </c>
      <c r="E37" s="30" t="s">
        <v>28</v>
      </c>
      <c r="F37" s="42">
        <v>28128</v>
      </c>
      <c r="G37" s="32">
        <f t="shared" si="6"/>
        <v>27891</v>
      </c>
      <c r="H37" s="32">
        <f>ROUND(VLOOKUP(B:B,[4]财政调整3!$B:$AZ,51,0),0)</f>
        <v>26097</v>
      </c>
      <c r="I37" s="32">
        <f>VLOOKUP(B:B,[1]补助各县!$B:$AU,46,0)</f>
        <v>752</v>
      </c>
      <c r="J37" s="35">
        <f>VLOOKUP(B:B,[6]测算表!$A:$N,14,0)</f>
        <v>642</v>
      </c>
      <c r="K37" s="32">
        <f>VLOOKUP(B:B,[2]Sheet4!$A:$B,2,0)</f>
        <v>400</v>
      </c>
      <c r="L37" s="32"/>
      <c r="M37" s="32">
        <f>VLOOKUP(B:B,[5]测算表11.15!$B:$D,3,0)</f>
        <v>0</v>
      </c>
      <c r="N37" s="42">
        <f t="shared" si="7"/>
        <v>2175</v>
      </c>
      <c r="O37" s="62">
        <f t="shared" si="0"/>
        <v>0.0773250853242321</v>
      </c>
    </row>
    <row r="38" ht="17" customHeight="1" spans="1:15">
      <c r="A38" s="30">
        <v>18</v>
      </c>
      <c r="B38" s="48" t="s">
        <v>62</v>
      </c>
      <c r="C38" s="30" t="s">
        <v>218</v>
      </c>
      <c r="D38" s="30">
        <v>2019</v>
      </c>
      <c r="E38" s="30" t="s">
        <v>28</v>
      </c>
      <c r="F38" s="42">
        <v>24296</v>
      </c>
      <c r="G38" s="32">
        <f t="shared" si="6"/>
        <v>24622</v>
      </c>
      <c r="H38" s="32">
        <f>ROUND(VLOOKUP(B:B,[4]财政调整3!$B:$AZ,51,0),0)</f>
        <v>22850</v>
      </c>
      <c r="I38" s="32">
        <f>VLOOKUP(B:B,[1]补助各县!$B:$AU,46,0)</f>
        <v>936</v>
      </c>
      <c r="J38" s="35">
        <f>VLOOKUP(B:B,[6]测算表!$A:$N,14,0)</f>
        <v>342</v>
      </c>
      <c r="K38" s="32">
        <f>VLOOKUP(B:B,[2]Sheet4!$A:$B,2,0)</f>
        <v>400</v>
      </c>
      <c r="L38" s="32"/>
      <c r="M38" s="32">
        <f>VLOOKUP(B:B,[5]测算表11.15!$B:$D,3,0)</f>
        <v>94</v>
      </c>
      <c r="N38" s="42">
        <f t="shared" si="7"/>
        <v>2410</v>
      </c>
      <c r="O38" s="62">
        <f t="shared" si="0"/>
        <v>0.0991932828449127</v>
      </c>
    </row>
    <row r="39" ht="17" customHeight="1" spans="1:15">
      <c r="A39" s="30">
        <v>19</v>
      </c>
      <c r="B39" s="48" t="s">
        <v>63</v>
      </c>
      <c r="C39" s="30" t="s">
        <v>219</v>
      </c>
      <c r="D39" s="30">
        <v>2019</v>
      </c>
      <c r="E39" s="30" t="s">
        <v>28</v>
      </c>
      <c r="F39" s="42">
        <v>22928</v>
      </c>
      <c r="G39" s="32">
        <f t="shared" si="6"/>
        <v>22971</v>
      </c>
      <c r="H39" s="32">
        <f>ROUND(VLOOKUP(B:B,[4]财政调整3!$B:$AZ,51,0),0)</f>
        <v>21087</v>
      </c>
      <c r="I39" s="32">
        <f>VLOOKUP(B:B,[1]补助各县!$B:$AU,46,0)</f>
        <v>984</v>
      </c>
      <c r="J39" s="35">
        <f>VLOOKUP(B:B,[6]测算表!$A:$N,14,0)</f>
        <v>500</v>
      </c>
      <c r="K39" s="32">
        <f>VLOOKUP(B:B,[2]Sheet4!$A:$B,2,0)</f>
        <v>400</v>
      </c>
      <c r="L39" s="32"/>
      <c r="M39" s="32">
        <f>VLOOKUP(B:B,[5]测算表11.15!$B:$D,3,0)</f>
        <v>0</v>
      </c>
      <c r="N39" s="42">
        <f t="shared" si="7"/>
        <v>2009</v>
      </c>
      <c r="O39" s="62">
        <f t="shared" si="0"/>
        <v>0.0876221214235869</v>
      </c>
    </row>
    <row r="40" ht="17" customHeight="1" spans="1:15">
      <c r="A40" s="30">
        <v>20</v>
      </c>
      <c r="B40" s="48" t="s">
        <v>64</v>
      </c>
      <c r="C40" s="30" t="s">
        <v>219</v>
      </c>
      <c r="D40" s="30">
        <v>2019</v>
      </c>
      <c r="E40" s="30" t="s">
        <v>28</v>
      </c>
      <c r="F40" s="42">
        <v>30556</v>
      </c>
      <c r="G40" s="32">
        <f t="shared" si="6"/>
        <v>32724</v>
      </c>
      <c r="H40" s="32">
        <f>ROUND(VLOOKUP(B:B,[4]财政调整3!$B:$AZ,51,0),0)</f>
        <v>30300</v>
      </c>
      <c r="I40" s="32">
        <f>VLOOKUP(B:B,[1]补助各县!$B:$AU,46,0)</f>
        <v>1474</v>
      </c>
      <c r="J40" s="35">
        <f>VLOOKUP(B:B,[6]测算表!$A:$N,14,0)</f>
        <v>550</v>
      </c>
      <c r="K40" s="32">
        <f>VLOOKUP(B:B,[2]Sheet4!$A:$B,2,0)</f>
        <v>400</v>
      </c>
      <c r="L40" s="32"/>
      <c r="M40" s="32"/>
      <c r="N40" s="42">
        <f t="shared" si="7"/>
        <v>4789</v>
      </c>
      <c r="O40" s="62">
        <f t="shared" si="0"/>
        <v>0.156728629401754</v>
      </c>
    </row>
    <row r="41" ht="17" customHeight="1" spans="1:15">
      <c r="A41" s="30">
        <v>21</v>
      </c>
      <c r="B41" s="48" t="s">
        <v>65</v>
      </c>
      <c r="C41" s="30" t="s">
        <v>218</v>
      </c>
      <c r="D41" s="30">
        <v>2018</v>
      </c>
      <c r="E41" s="30" t="s">
        <v>23</v>
      </c>
      <c r="F41" s="42">
        <v>9884</v>
      </c>
      <c r="G41" s="32">
        <f t="shared" si="6"/>
        <v>11311</v>
      </c>
      <c r="H41" s="32">
        <f>ROUND(VLOOKUP(B:B,[4]财政调整3!$B:$AZ,51,0),0)</f>
        <v>10283</v>
      </c>
      <c r="I41" s="32">
        <f>VLOOKUP(B:B,[1]补助各县!$B:$AU,46,0)</f>
        <v>286</v>
      </c>
      <c r="J41" s="35">
        <f>VLOOKUP(B:B,[6]测算表!$A:$N,14,0)</f>
        <v>342</v>
      </c>
      <c r="K41" s="32">
        <f>VLOOKUP(B:B,[2]Sheet4!$A:$B,2,0)</f>
        <v>400</v>
      </c>
      <c r="L41" s="32"/>
      <c r="M41" s="32"/>
      <c r="N41" s="42">
        <f t="shared" si="7"/>
        <v>2275</v>
      </c>
      <c r="O41" s="62">
        <f t="shared" si="0"/>
        <v>0.230169971671388</v>
      </c>
    </row>
    <row r="42" s="4" customFormat="1" ht="17" customHeight="1" spans="1:21">
      <c r="A42" s="30">
        <v>22</v>
      </c>
      <c r="B42" s="48" t="s">
        <v>66</v>
      </c>
      <c r="C42" s="34" t="s">
        <v>219</v>
      </c>
      <c r="D42" s="34">
        <v>2020</v>
      </c>
      <c r="E42" s="34" t="s">
        <v>28</v>
      </c>
      <c r="F42" s="42">
        <v>108870</v>
      </c>
      <c r="G42" s="32">
        <f t="shared" si="6"/>
        <v>101075</v>
      </c>
      <c r="H42" s="32">
        <f>ROUND(VLOOKUP(B:B,[4]财政调整3!$B:$AZ,51,0),0)</f>
        <v>90618</v>
      </c>
      <c r="I42" s="32">
        <f>VLOOKUP(B:B,[1]补助各县!$B:$AU,46,0)+VLOOKUP(B:B,'[1]对州（市）贴息'!$B:$Z,25,0)</f>
        <v>9615</v>
      </c>
      <c r="J42" s="35">
        <f>VLOOKUP(B:B,[6]测算表!$A:$N,14,0)</f>
        <v>442</v>
      </c>
      <c r="K42" s="32">
        <f>VLOOKUP(B:B,[2]Sheet4!$A:$B,2,0)</f>
        <v>400</v>
      </c>
      <c r="L42" s="32"/>
      <c r="M42" s="32"/>
      <c r="N42" s="42">
        <f t="shared" si="7"/>
        <v>1542</v>
      </c>
      <c r="O42" s="62">
        <f t="shared" si="0"/>
        <v>0.0141636814549463</v>
      </c>
      <c r="P42" s="5"/>
      <c r="Q42" s="5"/>
      <c r="R42" s="5"/>
      <c r="S42" s="5"/>
      <c r="T42" s="5"/>
      <c r="U42" s="5"/>
    </row>
    <row r="43" ht="17" customHeight="1" spans="1:15">
      <c r="A43" s="30">
        <v>23</v>
      </c>
      <c r="B43" s="48" t="s">
        <v>67</v>
      </c>
      <c r="C43" s="30" t="s">
        <v>219</v>
      </c>
      <c r="D43" s="30">
        <v>2019</v>
      </c>
      <c r="E43" s="30" t="s">
        <v>28</v>
      </c>
      <c r="F43" s="42">
        <v>43327</v>
      </c>
      <c r="G43" s="32">
        <f t="shared" si="6"/>
        <v>41940</v>
      </c>
      <c r="H43" s="32">
        <f>ROUND(VLOOKUP(B:B,[4]财政调整3!$B:$AZ,51,0),0)</f>
        <v>39146</v>
      </c>
      <c r="I43" s="32">
        <f>VLOOKUP(B:B,[1]补助各县!$B:$AU,46,0)</f>
        <v>1752</v>
      </c>
      <c r="J43" s="35">
        <f>VLOOKUP(B:B,[6]测算表!$A:$N,14,0)</f>
        <v>642</v>
      </c>
      <c r="K43" s="32">
        <f>VLOOKUP(B:B,[2]Sheet4!$A:$B,2,0)</f>
        <v>400</v>
      </c>
      <c r="L43" s="32"/>
      <c r="M43" s="32"/>
      <c r="N43" s="42">
        <f t="shared" si="7"/>
        <v>2329</v>
      </c>
      <c r="O43" s="62">
        <f t="shared" si="0"/>
        <v>0.053754010201491</v>
      </c>
    </row>
    <row r="44" ht="17" customHeight="1" spans="1:15">
      <c r="A44" s="30">
        <v>24</v>
      </c>
      <c r="B44" s="48" t="s">
        <v>68</v>
      </c>
      <c r="C44" s="30" t="s">
        <v>218</v>
      </c>
      <c r="D44" s="30">
        <v>2018</v>
      </c>
      <c r="E44" s="30" t="s">
        <v>23</v>
      </c>
      <c r="F44" s="42">
        <v>13618</v>
      </c>
      <c r="G44" s="32">
        <f t="shared" si="6"/>
        <v>11862</v>
      </c>
      <c r="H44" s="32">
        <f>ROUND(VLOOKUP(B:B,[4]财政调整3!$B:$AZ,51,0),0)</f>
        <v>10842</v>
      </c>
      <c r="I44" s="32">
        <f>VLOOKUP(B:B,[1]补助各县!$B:$AU,46,0)</f>
        <v>222</v>
      </c>
      <c r="J44" s="35">
        <f>VLOOKUP(B:B,[6]测算表!$A:$N,14,0)</f>
        <v>442</v>
      </c>
      <c r="K44" s="32">
        <f>VLOOKUP(B:B,[2]Sheet4!$A:$B,2,0)</f>
        <v>356</v>
      </c>
      <c r="L44" s="32"/>
      <c r="M44" s="32">
        <f>VLOOKUP(B:B,[5]测算表11.15!$B:$D,3,0)</f>
        <v>0</v>
      </c>
      <c r="N44" s="42">
        <f t="shared" si="7"/>
        <v>-588</v>
      </c>
      <c r="O44" s="62">
        <f t="shared" si="0"/>
        <v>-0.0431781465707152</v>
      </c>
    </row>
    <row r="45" ht="17" customHeight="1" spans="1:15">
      <c r="A45" s="30">
        <v>25</v>
      </c>
      <c r="B45" s="48" t="s">
        <v>69</v>
      </c>
      <c r="C45" s="30" t="s">
        <v>217</v>
      </c>
      <c r="D45" s="30"/>
      <c r="E45" s="30"/>
      <c r="F45" s="42">
        <v>2156</v>
      </c>
      <c r="G45" s="32">
        <f t="shared" si="6"/>
        <v>3034</v>
      </c>
      <c r="H45" s="32">
        <f>ROUND(VLOOKUP(B:B,[4]财政调整3!$B:$AZ,51,0),0)</f>
        <v>2484</v>
      </c>
      <c r="I45" s="32"/>
      <c r="J45" s="35">
        <f>VLOOKUP(B:B,[6]测算表!$A:$N,14,0)</f>
        <v>550</v>
      </c>
      <c r="K45" s="32"/>
      <c r="L45" s="32"/>
      <c r="M45" s="32"/>
      <c r="N45" s="42">
        <f t="shared" si="7"/>
        <v>1063</v>
      </c>
      <c r="O45" s="62">
        <f t="shared" si="0"/>
        <v>0.4930426716141</v>
      </c>
    </row>
    <row r="46" s="6" customFormat="1" ht="17" customHeight="1" spans="1:48">
      <c r="A46" s="36"/>
      <c r="B46" s="37" t="s">
        <v>70</v>
      </c>
      <c r="C46" s="38">
        <v>1</v>
      </c>
      <c r="D46" s="38"/>
      <c r="E46" s="38"/>
      <c r="F46" s="51">
        <f t="shared" ref="F46:N46" si="9">F47+F48</f>
        <v>160967</v>
      </c>
      <c r="G46" s="52">
        <f t="shared" si="9"/>
        <v>155060</v>
      </c>
      <c r="H46" s="40">
        <f t="shared" si="9"/>
        <v>129102</v>
      </c>
      <c r="I46" s="52">
        <f t="shared" si="9"/>
        <v>19280</v>
      </c>
      <c r="J46" s="52">
        <f t="shared" si="9"/>
        <v>4026</v>
      </c>
      <c r="K46" s="52">
        <f t="shared" si="9"/>
        <v>2444</v>
      </c>
      <c r="L46" s="52">
        <f t="shared" si="9"/>
        <v>0</v>
      </c>
      <c r="M46" s="52">
        <f t="shared" si="9"/>
        <v>208</v>
      </c>
      <c r="N46" s="51">
        <f t="shared" si="9"/>
        <v>7897</v>
      </c>
      <c r="O46" s="64">
        <f t="shared" si="0"/>
        <v>0.0490597451651581</v>
      </c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</row>
    <row r="47" ht="17" customHeight="1" spans="1:15">
      <c r="A47" s="28"/>
      <c r="B47" s="41" t="s">
        <v>71</v>
      </c>
      <c r="C47" s="30">
        <v>2</v>
      </c>
      <c r="D47" s="30"/>
      <c r="E47" s="30"/>
      <c r="F47" s="42">
        <v>11020</v>
      </c>
      <c r="G47" s="32">
        <f t="shared" ref="G47:G57" si="10">H47+I47+J47+K47+L47+M47</f>
        <v>10590</v>
      </c>
      <c r="H47" s="32">
        <f>ROUND(VLOOKUP(B:B,[4]财政调整3!$B:$AZ,51,0),0)</f>
        <v>0</v>
      </c>
      <c r="I47" s="32">
        <f>VLOOKUP(B:B,'[1]对州（市）贴息'!$B:$Z,25,0)</f>
        <v>10481</v>
      </c>
      <c r="J47" s="35"/>
      <c r="K47" s="32"/>
      <c r="L47" s="32"/>
      <c r="M47" s="32">
        <f>VLOOKUP(B:B,[5]测算表11.15!$B:$D,3,0)</f>
        <v>109</v>
      </c>
      <c r="N47" s="42">
        <f t="shared" ref="N47:N57" si="11">ROUND(G47-F47*1587507/1736432,0)</f>
        <v>515</v>
      </c>
      <c r="O47" s="62">
        <f t="shared" si="0"/>
        <v>0.0467332123411978</v>
      </c>
    </row>
    <row r="48" s="7" customFormat="1" ht="17" customHeight="1" spans="1:48">
      <c r="A48" s="43"/>
      <c r="B48" s="44" t="s">
        <v>42</v>
      </c>
      <c r="C48" s="45">
        <v>3</v>
      </c>
      <c r="D48" s="45"/>
      <c r="E48" s="45"/>
      <c r="F48" s="53">
        <f t="shared" ref="F48:N48" si="12">SUM(F49:F57)</f>
        <v>149947</v>
      </c>
      <c r="G48" s="54">
        <f t="shared" si="12"/>
        <v>144470</v>
      </c>
      <c r="H48" s="40">
        <f t="shared" si="12"/>
        <v>129102</v>
      </c>
      <c r="I48" s="54">
        <f t="shared" si="12"/>
        <v>8799</v>
      </c>
      <c r="J48" s="54">
        <f t="shared" si="12"/>
        <v>4026</v>
      </c>
      <c r="K48" s="54">
        <f t="shared" si="12"/>
        <v>2444</v>
      </c>
      <c r="L48" s="54">
        <f t="shared" si="12"/>
        <v>0</v>
      </c>
      <c r="M48" s="54">
        <f t="shared" si="12"/>
        <v>99</v>
      </c>
      <c r="N48" s="53">
        <f t="shared" si="12"/>
        <v>7382</v>
      </c>
      <c r="O48" s="62">
        <f t="shared" si="0"/>
        <v>0.0492307281906274</v>
      </c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</row>
    <row r="49" ht="17" customHeight="1" spans="1:15">
      <c r="A49" s="30">
        <v>26</v>
      </c>
      <c r="B49" s="48" t="s">
        <v>19</v>
      </c>
      <c r="C49" s="30" t="s">
        <v>217</v>
      </c>
      <c r="D49" s="30"/>
      <c r="E49" s="30"/>
      <c r="F49" s="42">
        <v>2481</v>
      </c>
      <c r="G49" s="32">
        <f t="shared" si="10"/>
        <v>2400</v>
      </c>
      <c r="H49" s="32">
        <f>ROUND(VLOOKUP(B:B,[4]财政调整3!$B:$AZ,51,0),0)</f>
        <v>1858</v>
      </c>
      <c r="I49" s="32">
        <f>VLOOKUP(B:B,[1]补助各县!$B:$AU,46,0)</f>
        <v>0</v>
      </c>
      <c r="J49" s="35">
        <f>VLOOKUP(B:B,[6]测算表!$A:$N,14,0)</f>
        <v>542</v>
      </c>
      <c r="K49" s="32"/>
      <c r="L49" s="32"/>
      <c r="M49" s="32"/>
      <c r="N49" s="42">
        <f t="shared" si="11"/>
        <v>132</v>
      </c>
      <c r="O49" s="62">
        <f t="shared" si="0"/>
        <v>0.0532043530834341</v>
      </c>
    </row>
    <row r="50" ht="17" customHeight="1" spans="1:15">
      <c r="A50" s="30">
        <v>27</v>
      </c>
      <c r="B50" s="48" t="s">
        <v>20</v>
      </c>
      <c r="C50" s="30" t="s">
        <v>217</v>
      </c>
      <c r="D50" s="30"/>
      <c r="E50" s="30"/>
      <c r="F50" s="42">
        <v>2801</v>
      </c>
      <c r="G50" s="32">
        <f t="shared" si="10"/>
        <v>3236</v>
      </c>
      <c r="H50" s="32">
        <f>ROUND(VLOOKUP(B:B,[4]财政调整3!$B:$AZ,51,0),0)</f>
        <v>2875</v>
      </c>
      <c r="I50" s="32">
        <f>VLOOKUP(B:B,[1]补助各县!$B:$AU,46,0)</f>
        <v>11</v>
      </c>
      <c r="J50" s="35">
        <f>VLOOKUP(B:B,[6]测算表!$A:$N,14,0)</f>
        <v>350</v>
      </c>
      <c r="K50" s="32"/>
      <c r="L50" s="32"/>
      <c r="M50" s="32"/>
      <c r="N50" s="42">
        <f t="shared" si="11"/>
        <v>675</v>
      </c>
      <c r="O50" s="62">
        <f t="shared" si="0"/>
        <v>0.240985362370582</v>
      </c>
    </row>
    <row r="51" ht="17" customHeight="1" spans="1:15">
      <c r="A51" s="30">
        <v>28</v>
      </c>
      <c r="B51" s="48" t="s">
        <v>21</v>
      </c>
      <c r="C51" s="30" t="s">
        <v>217</v>
      </c>
      <c r="D51" s="30"/>
      <c r="E51" s="30"/>
      <c r="F51" s="42">
        <v>2291</v>
      </c>
      <c r="G51" s="32">
        <f t="shared" si="10"/>
        <v>2611</v>
      </c>
      <c r="H51" s="32">
        <f>ROUND(VLOOKUP(B:B,[4]财政调整3!$B:$AZ,51,0),0)</f>
        <v>2269</v>
      </c>
      <c r="I51" s="32">
        <f>VLOOKUP(B:B,[1]补助各县!$B:$AU,46,0)</f>
        <v>0</v>
      </c>
      <c r="J51" s="35">
        <f>VLOOKUP(B:B,[6]测算表!$A:$N,14,0)</f>
        <v>342</v>
      </c>
      <c r="K51" s="32"/>
      <c r="L51" s="32"/>
      <c r="M51" s="32"/>
      <c r="N51" s="42">
        <f t="shared" si="11"/>
        <v>516</v>
      </c>
      <c r="O51" s="62">
        <f t="shared" si="0"/>
        <v>0.225229157573112</v>
      </c>
    </row>
    <row r="52" ht="17" customHeight="1" spans="1:15">
      <c r="A52" s="30">
        <v>29</v>
      </c>
      <c r="B52" s="48" t="s">
        <v>72</v>
      </c>
      <c r="C52" s="30" t="s">
        <v>219</v>
      </c>
      <c r="D52" s="30">
        <v>2019</v>
      </c>
      <c r="E52" s="30" t="s">
        <v>28</v>
      </c>
      <c r="F52" s="42">
        <v>36996</v>
      </c>
      <c r="G52" s="32">
        <f t="shared" si="10"/>
        <v>34610</v>
      </c>
      <c r="H52" s="32">
        <f>ROUND(VLOOKUP(B:B,[4]财政调整3!$B:$AZ,51,0),0)</f>
        <v>28276</v>
      </c>
      <c r="I52" s="32">
        <f>VLOOKUP(B:B,[1]补助各县!$B:$AU,46,0)+VLOOKUP(B:B,'[1]对州（市）贴息'!$B:$Z,25,0)</f>
        <v>5590</v>
      </c>
      <c r="J52" s="35">
        <f>VLOOKUP(B:B,[6]测算表!$A:$N,14,0)</f>
        <v>450</v>
      </c>
      <c r="K52" s="32">
        <f>VLOOKUP(B:B,[2]Sheet4!$A:$B,2,0)</f>
        <v>294</v>
      </c>
      <c r="L52" s="32"/>
      <c r="M52" s="32"/>
      <c r="N52" s="42">
        <f t="shared" si="11"/>
        <v>787</v>
      </c>
      <c r="O52" s="62">
        <f t="shared" si="0"/>
        <v>0.0212725700075684</v>
      </c>
    </row>
    <row r="53" ht="17" customHeight="1" spans="1:15">
      <c r="A53" s="30">
        <v>30</v>
      </c>
      <c r="B53" s="48" t="s">
        <v>22</v>
      </c>
      <c r="C53" s="30" t="s">
        <v>218</v>
      </c>
      <c r="D53" s="30">
        <v>2018</v>
      </c>
      <c r="E53" s="30" t="s">
        <v>23</v>
      </c>
      <c r="F53" s="42">
        <v>12454</v>
      </c>
      <c r="G53" s="32">
        <f t="shared" si="10"/>
        <v>11085</v>
      </c>
      <c r="H53" s="32">
        <f>ROUND(VLOOKUP(B:B,[4]财政调整3!$B:$AZ,51,0),0)</f>
        <v>10303</v>
      </c>
      <c r="I53" s="32">
        <f>VLOOKUP(B:B,[1]补助各县!$B:$AU,46,0)</f>
        <v>37</v>
      </c>
      <c r="J53" s="35">
        <f>VLOOKUP(B:B,[6]测算表!$A:$N,14,0)</f>
        <v>350</v>
      </c>
      <c r="K53" s="32">
        <f>VLOOKUP(B:B,[2]Sheet4!$A:$B,2,0)</f>
        <v>395</v>
      </c>
      <c r="L53" s="32"/>
      <c r="M53" s="32"/>
      <c r="N53" s="42">
        <f t="shared" si="11"/>
        <v>-301</v>
      </c>
      <c r="O53" s="62">
        <f t="shared" si="0"/>
        <v>-0.0241689417054762</v>
      </c>
    </row>
    <row r="54" ht="17" customHeight="1" spans="1:15">
      <c r="A54" s="30">
        <v>31</v>
      </c>
      <c r="B54" s="48" t="s">
        <v>24</v>
      </c>
      <c r="C54" s="30" t="s">
        <v>218</v>
      </c>
      <c r="D54" s="30">
        <v>2017</v>
      </c>
      <c r="E54" s="30"/>
      <c r="F54" s="42">
        <v>4068</v>
      </c>
      <c r="G54" s="32">
        <f t="shared" si="10"/>
        <v>5263</v>
      </c>
      <c r="H54" s="32">
        <f>ROUND(VLOOKUP(B:B,[4]财政调整3!$B:$AZ,51,0),0)</f>
        <v>4320</v>
      </c>
      <c r="I54" s="32">
        <f>VLOOKUP(B:B,[1]补助各县!$B:$AU,46,0)</f>
        <v>13</v>
      </c>
      <c r="J54" s="35">
        <f>VLOOKUP(B:B,[6]测算表!$A:$N,14,0)</f>
        <v>550</v>
      </c>
      <c r="K54" s="32">
        <f>VLOOKUP(B:B,[2]Sheet4!$A:$B,2,0)</f>
        <v>380</v>
      </c>
      <c r="L54" s="32"/>
      <c r="M54" s="32"/>
      <c r="N54" s="42">
        <f t="shared" si="11"/>
        <v>1544</v>
      </c>
      <c r="O54" s="62">
        <f t="shared" si="0"/>
        <v>0.379547689282203</v>
      </c>
    </row>
    <row r="55" ht="17" customHeight="1" spans="1:15">
      <c r="A55" s="30">
        <v>32</v>
      </c>
      <c r="B55" s="48" t="s">
        <v>25</v>
      </c>
      <c r="C55" s="30" t="s">
        <v>218</v>
      </c>
      <c r="D55" s="30">
        <v>2018</v>
      </c>
      <c r="E55" s="30"/>
      <c r="F55" s="42">
        <v>7595</v>
      </c>
      <c r="G55" s="32">
        <f t="shared" si="10"/>
        <v>7440</v>
      </c>
      <c r="H55" s="32">
        <f>ROUND(VLOOKUP(B:B,[4]财政调整3!$B:$AZ,51,0),0)</f>
        <v>6697</v>
      </c>
      <c r="I55" s="32">
        <f>VLOOKUP(B:B,[1]补助各县!$B:$AU,46,0)</f>
        <v>4</v>
      </c>
      <c r="J55" s="35">
        <f>VLOOKUP(B:B,[6]测算表!$A:$N,14,0)</f>
        <v>250</v>
      </c>
      <c r="K55" s="32">
        <f>VLOOKUP(B:B,[2]Sheet4!$A:$B,2,0)</f>
        <v>390</v>
      </c>
      <c r="L55" s="32"/>
      <c r="M55" s="32">
        <f>VLOOKUP(B:B,[5]测算表11.15!$B:$D,3,0)</f>
        <v>99</v>
      </c>
      <c r="N55" s="42">
        <f t="shared" si="11"/>
        <v>496</v>
      </c>
      <c r="O55" s="62">
        <f t="shared" si="0"/>
        <v>0.0653061224489796</v>
      </c>
    </row>
    <row r="56" ht="17" customHeight="1" spans="1:15">
      <c r="A56" s="30">
        <v>33</v>
      </c>
      <c r="B56" s="48" t="s">
        <v>26</v>
      </c>
      <c r="C56" s="30" t="s">
        <v>217</v>
      </c>
      <c r="D56" s="30"/>
      <c r="E56" s="30"/>
      <c r="F56" s="42">
        <v>4091</v>
      </c>
      <c r="G56" s="32">
        <f t="shared" si="10"/>
        <v>5804</v>
      </c>
      <c r="H56" s="32">
        <f>ROUND(VLOOKUP(B:B,[4]财政调整3!$B:$AZ,51,0),0)</f>
        <v>5054</v>
      </c>
      <c r="I56" s="32">
        <f>VLOOKUP(B:B,[1]补助各县!$B:$AU,46,0)</f>
        <v>0</v>
      </c>
      <c r="J56" s="35">
        <f>VLOOKUP(B:B,[6]测算表!$A:$N,14,0)</f>
        <v>550</v>
      </c>
      <c r="K56" s="32">
        <f>VLOOKUP(B:B,[2]Sheet4!$A:$B,2,0)</f>
        <v>200</v>
      </c>
      <c r="L56" s="32"/>
      <c r="M56" s="32"/>
      <c r="N56" s="42">
        <f t="shared" si="11"/>
        <v>2064</v>
      </c>
      <c r="O56" s="62">
        <f t="shared" si="0"/>
        <v>0.504522121730628</v>
      </c>
    </row>
    <row r="57" s="3" customFormat="1" ht="17" customHeight="1" spans="1:21">
      <c r="A57" s="30">
        <v>34</v>
      </c>
      <c r="B57" s="48" t="s">
        <v>27</v>
      </c>
      <c r="C57" s="25" t="s">
        <v>219</v>
      </c>
      <c r="D57" s="25">
        <v>2020</v>
      </c>
      <c r="E57" s="25" t="s">
        <v>28</v>
      </c>
      <c r="F57" s="42">
        <v>77170</v>
      </c>
      <c r="G57" s="32">
        <f t="shared" si="10"/>
        <v>72021</v>
      </c>
      <c r="H57" s="32">
        <f>ROUND(VLOOKUP(B:B,[4]财政调整3!$B:$AZ,51,0),0)</f>
        <v>67450</v>
      </c>
      <c r="I57" s="32">
        <f>VLOOKUP(B:B,[1]补助各县!$B:$AU,46,0)</f>
        <v>3144</v>
      </c>
      <c r="J57" s="35">
        <f>VLOOKUP(B:B,[6]测算表!$A:$N,14,0)</f>
        <v>642</v>
      </c>
      <c r="K57" s="32">
        <f>VLOOKUP(B:B,[2]Sheet4!$A:$B,2,0)</f>
        <v>785</v>
      </c>
      <c r="L57" s="32"/>
      <c r="M57" s="32"/>
      <c r="N57" s="42">
        <f t="shared" si="11"/>
        <v>1469</v>
      </c>
      <c r="O57" s="62">
        <f t="shared" si="0"/>
        <v>0.0190358947777634</v>
      </c>
      <c r="P57" s="5"/>
      <c r="Q57" s="5"/>
      <c r="R57" s="5"/>
      <c r="S57" s="5"/>
      <c r="T57" s="5"/>
      <c r="U57" s="5"/>
    </row>
    <row r="58" s="6" customFormat="1" ht="17" customHeight="1" spans="1:48">
      <c r="A58" s="36"/>
      <c r="B58" s="37" t="s">
        <v>73</v>
      </c>
      <c r="C58" s="38">
        <v>1</v>
      </c>
      <c r="D58" s="38"/>
      <c r="E58" s="38"/>
      <c r="F58" s="51">
        <f t="shared" ref="F58:N58" si="13">F59+F60</f>
        <v>22525</v>
      </c>
      <c r="G58" s="52">
        <f t="shared" si="13"/>
        <v>23250</v>
      </c>
      <c r="H58" s="40">
        <f t="shared" si="13"/>
        <v>18378</v>
      </c>
      <c r="I58" s="52">
        <f t="shared" si="13"/>
        <v>0</v>
      </c>
      <c r="J58" s="52">
        <f t="shared" si="13"/>
        <v>3934</v>
      </c>
      <c r="K58" s="52">
        <f t="shared" si="13"/>
        <v>788</v>
      </c>
      <c r="L58" s="52">
        <f t="shared" si="13"/>
        <v>0</v>
      </c>
      <c r="M58" s="52">
        <f t="shared" si="13"/>
        <v>150</v>
      </c>
      <c r="N58" s="51">
        <f t="shared" si="13"/>
        <v>2657</v>
      </c>
      <c r="O58" s="64">
        <f t="shared" si="0"/>
        <v>0.11795782463929</v>
      </c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</row>
    <row r="59" ht="17" customHeight="1" spans="1:15">
      <c r="A59" s="28"/>
      <c r="B59" s="41" t="s">
        <v>74</v>
      </c>
      <c r="C59" s="30">
        <v>2</v>
      </c>
      <c r="D59" s="30"/>
      <c r="E59" s="30"/>
      <c r="F59" s="42">
        <v>67</v>
      </c>
      <c r="G59" s="32">
        <f t="shared" ref="G59:G69" si="14">H59+I59+J59+K59+L59+M59</f>
        <v>74</v>
      </c>
      <c r="H59" s="32">
        <f>ROUND(VLOOKUP(B:B,[4]财政调整3!$B:$AZ,51,0),0)</f>
        <v>0</v>
      </c>
      <c r="I59" s="32"/>
      <c r="J59" s="35"/>
      <c r="K59" s="32"/>
      <c r="L59" s="32"/>
      <c r="M59" s="32">
        <f>VLOOKUP(B:B,[5]测算表11.15!$B:$D,3,0)</f>
        <v>74</v>
      </c>
      <c r="N59" s="42">
        <f t="shared" ref="N59:N69" si="15">ROUND(G59-F59*1587507/1736432,0)</f>
        <v>13</v>
      </c>
      <c r="O59" s="62">
        <f t="shared" si="0"/>
        <v>0.194029850746269</v>
      </c>
    </row>
    <row r="60" s="7" customFormat="1" ht="17" customHeight="1" spans="1:48">
      <c r="A60" s="43"/>
      <c r="B60" s="44" t="s">
        <v>42</v>
      </c>
      <c r="C60" s="45">
        <v>3</v>
      </c>
      <c r="D60" s="45"/>
      <c r="E60" s="45"/>
      <c r="F60" s="53">
        <f t="shared" ref="F60:N60" si="16">SUM(F61:F69)</f>
        <v>22458</v>
      </c>
      <c r="G60" s="54">
        <f t="shared" si="16"/>
        <v>23176</v>
      </c>
      <c r="H60" s="40">
        <f t="shared" si="16"/>
        <v>18378</v>
      </c>
      <c r="I60" s="54">
        <f t="shared" si="16"/>
        <v>0</v>
      </c>
      <c r="J60" s="54">
        <f t="shared" si="16"/>
        <v>3934</v>
      </c>
      <c r="K60" s="54">
        <f t="shared" si="16"/>
        <v>788</v>
      </c>
      <c r="L60" s="54">
        <f t="shared" si="16"/>
        <v>0</v>
      </c>
      <c r="M60" s="54">
        <f t="shared" si="16"/>
        <v>76</v>
      </c>
      <c r="N60" s="53">
        <f t="shared" si="16"/>
        <v>2644</v>
      </c>
      <c r="O60" s="62">
        <f t="shared" si="0"/>
        <v>0.11773087541188</v>
      </c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</row>
    <row r="61" ht="17" customHeight="1" spans="1:15">
      <c r="A61" s="30">
        <v>35</v>
      </c>
      <c r="B61" s="48" t="s">
        <v>75</v>
      </c>
      <c r="C61" s="30" t="s">
        <v>217</v>
      </c>
      <c r="D61" s="30"/>
      <c r="E61" s="30"/>
      <c r="F61" s="42">
        <v>1822</v>
      </c>
      <c r="G61" s="32">
        <f t="shared" si="14"/>
        <v>2492</v>
      </c>
      <c r="H61" s="32">
        <f>ROUND(VLOOKUP(B:B,[4]财政调整3!$B:$AZ,51,0),0)</f>
        <v>1850</v>
      </c>
      <c r="I61" s="32">
        <f>VLOOKUP(B:B,[1]补助各县!$B:$AU,46,0)</f>
        <v>0</v>
      </c>
      <c r="J61" s="35">
        <f>VLOOKUP(B:B,[6]测算表!$A:$N,14,0)</f>
        <v>642</v>
      </c>
      <c r="K61" s="32"/>
      <c r="L61" s="32"/>
      <c r="M61" s="32"/>
      <c r="N61" s="42">
        <f t="shared" si="15"/>
        <v>826</v>
      </c>
      <c r="O61" s="62">
        <f t="shared" si="0"/>
        <v>0.453347969264544</v>
      </c>
    </row>
    <row r="62" ht="17" customHeight="1" spans="1:15">
      <c r="A62" s="30">
        <v>36</v>
      </c>
      <c r="B62" s="48" t="s">
        <v>76</v>
      </c>
      <c r="C62" s="30" t="s">
        <v>217</v>
      </c>
      <c r="D62" s="30"/>
      <c r="E62" s="30"/>
      <c r="F62" s="42">
        <v>1899</v>
      </c>
      <c r="G62" s="32">
        <f t="shared" si="14"/>
        <v>2365</v>
      </c>
      <c r="H62" s="32">
        <f>ROUND(VLOOKUP(B:B,[4]财政调整3!$B:$AZ,51,0),0)</f>
        <v>1665</v>
      </c>
      <c r="I62" s="32">
        <f>VLOOKUP(B:B,[1]补助各县!$B:$AU,46,0)</f>
        <v>0</v>
      </c>
      <c r="J62" s="35">
        <f>VLOOKUP(B:B,[6]测算表!$A:$N,14,0)</f>
        <v>700</v>
      </c>
      <c r="K62" s="32"/>
      <c r="L62" s="32"/>
      <c r="M62" s="32"/>
      <c r="N62" s="42">
        <f t="shared" si="15"/>
        <v>629</v>
      </c>
      <c r="O62" s="62">
        <f t="shared" si="0"/>
        <v>0.331226961558715</v>
      </c>
    </row>
    <row r="63" ht="17" customHeight="1" spans="1:15">
      <c r="A63" s="30">
        <v>37</v>
      </c>
      <c r="B63" s="48" t="s">
        <v>77</v>
      </c>
      <c r="C63" s="30" t="s">
        <v>217</v>
      </c>
      <c r="D63" s="30"/>
      <c r="E63" s="30"/>
      <c r="F63" s="42">
        <v>3385</v>
      </c>
      <c r="G63" s="32">
        <f t="shared" si="14"/>
        <v>1831</v>
      </c>
      <c r="H63" s="32">
        <f>ROUND(VLOOKUP(B:B,[4]财政调整3!$B:$AZ,51,0),0)</f>
        <v>1681</v>
      </c>
      <c r="I63" s="32"/>
      <c r="J63" s="35">
        <f>VLOOKUP(B:B,[6]测算表!$A:$N,14,0)</f>
        <v>150</v>
      </c>
      <c r="K63" s="32"/>
      <c r="L63" s="32"/>
      <c r="M63" s="32"/>
      <c r="N63" s="42">
        <f t="shared" si="15"/>
        <v>-1264</v>
      </c>
      <c r="O63" s="62">
        <f t="shared" si="0"/>
        <v>-0.37341211225997</v>
      </c>
    </row>
    <row r="64" ht="17" customHeight="1" spans="1:15">
      <c r="A64" s="30">
        <v>38</v>
      </c>
      <c r="B64" s="48" t="s">
        <v>78</v>
      </c>
      <c r="C64" s="30" t="s">
        <v>217</v>
      </c>
      <c r="D64" s="30"/>
      <c r="E64" s="30"/>
      <c r="F64" s="42">
        <v>2143</v>
      </c>
      <c r="G64" s="32">
        <f t="shared" si="14"/>
        <v>1964</v>
      </c>
      <c r="H64" s="32">
        <f>ROUND(VLOOKUP(B:B,[4]财政调整3!$B:$AZ,51,0),0)</f>
        <v>1638</v>
      </c>
      <c r="I64" s="32">
        <f>VLOOKUP(B:B,[1]补助各县!$B:$AU,46,0)</f>
        <v>0</v>
      </c>
      <c r="J64" s="35">
        <f>VLOOKUP(B:B,[6]测算表!$A:$N,14,0)</f>
        <v>250</v>
      </c>
      <c r="K64" s="32"/>
      <c r="L64" s="32"/>
      <c r="M64" s="32">
        <f>VLOOKUP(B:B,[5]测算表11.15!$B:$D,3,0)</f>
        <v>76</v>
      </c>
      <c r="N64" s="42">
        <f t="shared" si="15"/>
        <v>5</v>
      </c>
      <c r="O64" s="62">
        <f t="shared" si="0"/>
        <v>0.00233317778814746</v>
      </c>
    </row>
    <row r="65" ht="17" customHeight="1" spans="1:15">
      <c r="A65" s="30">
        <v>39</v>
      </c>
      <c r="B65" s="48" t="s">
        <v>79</v>
      </c>
      <c r="C65" s="30" t="s">
        <v>217</v>
      </c>
      <c r="D65" s="30"/>
      <c r="E65" s="30"/>
      <c r="F65" s="42">
        <v>1912</v>
      </c>
      <c r="G65" s="32">
        <f t="shared" si="14"/>
        <v>3168</v>
      </c>
      <c r="H65" s="32">
        <f>ROUND(VLOOKUP(B:B,[4]财政调整3!$B:$AZ,51,0),0)</f>
        <v>2518</v>
      </c>
      <c r="I65" s="32">
        <f>VLOOKUP(B:B,[1]补助各县!$B:$AU,46,0)</f>
        <v>0</v>
      </c>
      <c r="J65" s="35">
        <f>VLOOKUP(B:B,[6]测算表!$A:$N,14,0)</f>
        <v>650</v>
      </c>
      <c r="K65" s="32"/>
      <c r="L65" s="32"/>
      <c r="M65" s="32"/>
      <c r="N65" s="42">
        <f t="shared" si="15"/>
        <v>1420</v>
      </c>
      <c r="O65" s="62">
        <f t="shared" si="0"/>
        <v>0.742677824267782</v>
      </c>
    </row>
    <row r="66" ht="17" customHeight="1" spans="1:15">
      <c r="A66" s="30">
        <v>40</v>
      </c>
      <c r="B66" s="48" t="s">
        <v>80</v>
      </c>
      <c r="C66" s="30" t="s">
        <v>217</v>
      </c>
      <c r="D66" s="30"/>
      <c r="E66" s="30"/>
      <c r="F66" s="42">
        <v>2408</v>
      </c>
      <c r="G66" s="32">
        <f t="shared" si="14"/>
        <v>2890</v>
      </c>
      <c r="H66" s="32">
        <f>ROUND(VLOOKUP(B:B,[4]财政调整3!$B:$AZ,51,0),0)</f>
        <v>2142</v>
      </c>
      <c r="I66" s="32">
        <f>VLOOKUP(B:B,[1]补助各县!$B:$AU,46,0)</f>
        <v>0</v>
      </c>
      <c r="J66" s="35">
        <f>VLOOKUP(B:B,[6]测算表!$A:$N,14,0)</f>
        <v>350</v>
      </c>
      <c r="K66" s="32">
        <f>VLOOKUP(B:B,[2]Sheet4!$A:$B,2,0)</f>
        <v>398</v>
      </c>
      <c r="L66" s="32"/>
      <c r="M66" s="32"/>
      <c r="N66" s="42">
        <f t="shared" si="15"/>
        <v>689</v>
      </c>
      <c r="O66" s="62">
        <f t="shared" si="0"/>
        <v>0.286129568106312</v>
      </c>
    </row>
    <row r="67" ht="17" customHeight="1" spans="1:15">
      <c r="A67" s="30">
        <v>41</v>
      </c>
      <c r="B67" s="48" t="s">
        <v>81</v>
      </c>
      <c r="C67" s="30" t="s">
        <v>217</v>
      </c>
      <c r="D67" s="30"/>
      <c r="E67" s="30"/>
      <c r="F67" s="42">
        <v>2249</v>
      </c>
      <c r="G67" s="32">
        <f t="shared" si="14"/>
        <v>2509</v>
      </c>
      <c r="H67" s="32">
        <f>ROUND(VLOOKUP(B:B,[4]财政调整3!$B:$AZ,51,0),0)</f>
        <v>2067</v>
      </c>
      <c r="I67" s="32">
        <f>VLOOKUP(B:B,[1]补助各县!$B:$AU,46,0)</f>
        <v>0</v>
      </c>
      <c r="J67" s="35">
        <f>VLOOKUP(B:B,[6]测算表!$A:$N,14,0)</f>
        <v>442</v>
      </c>
      <c r="K67" s="32"/>
      <c r="L67" s="32"/>
      <c r="M67" s="32"/>
      <c r="N67" s="42">
        <f t="shared" si="15"/>
        <v>453</v>
      </c>
      <c r="O67" s="62">
        <f t="shared" si="0"/>
        <v>0.201422854602045</v>
      </c>
    </row>
    <row r="68" ht="17" customHeight="1" spans="1:15">
      <c r="A68" s="30">
        <v>42</v>
      </c>
      <c r="B68" s="48" t="s">
        <v>82</v>
      </c>
      <c r="C68" s="30" t="s">
        <v>217</v>
      </c>
      <c r="D68" s="30"/>
      <c r="E68" s="30"/>
      <c r="F68" s="42">
        <v>2825</v>
      </c>
      <c r="G68" s="32">
        <f t="shared" si="14"/>
        <v>3433</v>
      </c>
      <c r="H68" s="32">
        <f>ROUND(VLOOKUP(B:B,[4]财政调整3!$B:$AZ,51,0),0)</f>
        <v>2543</v>
      </c>
      <c r="I68" s="32">
        <f>VLOOKUP(B:B,[1]补助各县!$B:$AU,46,0)</f>
        <v>0</v>
      </c>
      <c r="J68" s="35">
        <f>VLOOKUP(B:B,[6]测算表!$A:$N,14,0)</f>
        <v>500</v>
      </c>
      <c r="K68" s="32">
        <f>VLOOKUP(B:B,[2]Sheet4!$A:$B,2,0)</f>
        <v>390</v>
      </c>
      <c r="L68" s="32"/>
      <c r="M68" s="32"/>
      <c r="N68" s="42">
        <f t="shared" si="15"/>
        <v>850</v>
      </c>
      <c r="O68" s="62">
        <f t="shared" si="0"/>
        <v>0.300884955752212</v>
      </c>
    </row>
    <row r="69" ht="17" customHeight="1" spans="1:15">
      <c r="A69" s="30">
        <v>43</v>
      </c>
      <c r="B69" s="48" t="s">
        <v>83</v>
      </c>
      <c r="C69" s="30" t="s">
        <v>217</v>
      </c>
      <c r="D69" s="30"/>
      <c r="E69" s="30"/>
      <c r="F69" s="42">
        <v>3815</v>
      </c>
      <c r="G69" s="32">
        <f t="shared" si="14"/>
        <v>2524</v>
      </c>
      <c r="H69" s="32">
        <f>ROUND(VLOOKUP(B:B,[4]财政调整3!$B:$AZ,51,0),0)</f>
        <v>2274</v>
      </c>
      <c r="I69" s="32">
        <f>VLOOKUP(B:B,[1]补助各县!$B:$AU,46,0)</f>
        <v>0</v>
      </c>
      <c r="J69" s="35">
        <f>VLOOKUP(B:B,[6]测算表!$A:$N,14,0)</f>
        <v>250</v>
      </c>
      <c r="K69" s="32"/>
      <c r="L69" s="32"/>
      <c r="M69" s="32"/>
      <c r="N69" s="42">
        <f t="shared" si="15"/>
        <v>-964</v>
      </c>
      <c r="O69" s="62">
        <f t="shared" si="0"/>
        <v>-0.252686762778506</v>
      </c>
    </row>
    <row r="70" s="6" customFormat="1" ht="17" customHeight="1" spans="1:48">
      <c r="A70" s="36"/>
      <c r="B70" s="37" t="s">
        <v>84</v>
      </c>
      <c r="C70" s="38">
        <v>1</v>
      </c>
      <c r="D70" s="38"/>
      <c r="E70" s="38"/>
      <c r="F70" s="51">
        <f t="shared" ref="F70:N70" si="17">F71+F72</f>
        <v>153803</v>
      </c>
      <c r="G70" s="52">
        <f t="shared" si="17"/>
        <v>139959</v>
      </c>
      <c r="H70" s="40">
        <f t="shared" si="17"/>
        <v>126873</v>
      </c>
      <c r="I70" s="52">
        <f t="shared" si="17"/>
        <v>3391</v>
      </c>
      <c r="J70" s="52">
        <f t="shared" si="17"/>
        <v>6443</v>
      </c>
      <c r="K70" s="52">
        <f t="shared" si="17"/>
        <v>2580</v>
      </c>
      <c r="L70" s="52">
        <f t="shared" si="17"/>
        <v>293</v>
      </c>
      <c r="M70" s="52">
        <f t="shared" si="17"/>
        <v>379</v>
      </c>
      <c r="N70" s="51">
        <f t="shared" si="17"/>
        <v>-653</v>
      </c>
      <c r="O70" s="64">
        <f t="shared" si="0"/>
        <v>-0.00424569091630202</v>
      </c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</row>
    <row r="71" ht="17" customHeight="1" spans="1:15">
      <c r="A71" s="28"/>
      <c r="B71" s="41" t="s">
        <v>85</v>
      </c>
      <c r="C71" s="30">
        <v>2</v>
      </c>
      <c r="D71" s="30"/>
      <c r="E71" s="30"/>
      <c r="F71" s="42">
        <v>2804</v>
      </c>
      <c r="G71" s="32">
        <f t="shared" ref="G71:G85" si="18">H71+I71+J71+K71+L71+M71</f>
        <v>2669</v>
      </c>
      <c r="H71" s="32">
        <f>ROUND(VLOOKUP(B:B,[4]财政调整3!$B:$AZ,51,0),0)</f>
        <v>0</v>
      </c>
      <c r="I71" s="32">
        <f>VLOOKUP(B:B,'[1]对州（市）贴息'!$B:$Z,25,0)</f>
        <v>2565</v>
      </c>
      <c r="J71" s="35"/>
      <c r="K71" s="32"/>
      <c r="L71" s="32"/>
      <c r="M71" s="32">
        <f>VLOOKUP(B:B,[5]测算表11.15!$B:$D,3,0)</f>
        <v>104</v>
      </c>
      <c r="N71" s="42">
        <f t="shared" ref="N71:N85" si="19">ROUND(G71-F71*1587507/1736432,0)</f>
        <v>105</v>
      </c>
      <c r="O71" s="62">
        <f t="shared" ref="O71:O110" si="20">N71/F71</f>
        <v>0.0374465049928673</v>
      </c>
    </row>
    <row r="72" s="7" customFormat="1" ht="17" customHeight="1" spans="1:48">
      <c r="A72" s="43"/>
      <c r="B72" s="44" t="s">
        <v>42</v>
      </c>
      <c r="C72" s="45">
        <v>3</v>
      </c>
      <c r="D72" s="45"/>
      <c r="E72" s="45"/>
      <c r="F72" s="53">
        <f t="shared" ref="F72:N72" si="21">SUM(F73:F85)</f>
        <v>150999</v>
      </c>
      <c r="G72" s="54">
        <f t="shared" si="21"/>
        <v>137290</v>
      </c>
      <c r="H72" s="40">
        <f t="shared" si="21"/>
        <v>126873</v>
      </c>
      <c r="I72" s="54">
        <f t="shared" si="21"/>
        <v>826</v>
      </c>
      <c r="J72" s="54">
        <f t="shared" si="21"/>
        <v>6443</v>
      </c>
      <c r="K72" s="54">
        <f t="shared" si="21"/>
        <v>2580</v>
      </c>
      <c r="L72" s="54">
        <f t="shared" si="21"/>
        <v>293</v>
      </c>
      <c r="M72" s="54">
        <f t="shared" si="21"/>
        <v>275</v>
      </c>
      <c r="N72" s="53">
        <f t="shared" si="21"/>
        <v>-758</v>
      </c>
      <c r="O72" s="62">
        <f t="shared" si="20"/>
        <v>-0.00501990079404499</v>
      </c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</row>
    <row r="73" ht="17" customHeight="1" spans="1:15">
      <c r="A73" s="30">
        <v>44</v>
      </c>
      <c r="B73" s="48" t="s">
        <v>86</v>
      </c>
      <c r="C73" s="30" t="s">
        <v>217</v>
      </c>
      <c r="D73" s="30"/>
      <c r="E73" s="30"/>
      <c r="F73" s="42">
        <v>2186</v>
      </c>
      <c r="G73" s="32">
        <f t="shared" si="18"/>
        <v>2992</v>
      </c>
      <c r="H73" s="32">
        <f>ROUND(VLOOKUP(B:B,[4]财政调整3!$B:$AZ,51,0),0)</f>
        <v>2317</v>
      </c>
      <c r="I73" s="32">
        <f>VLOOKUP(B:B,[1]补助各县!$B:$AU,46,0)</f>
        <v>36</v>
      </c>
      <c r="J73" s="35">
        <f>VLOOKUP(B:B,[6]测算表!$A:$N,14,0)</f>
        <v>550</v>
      </c>
      <c r="K73" s="32"/>
      <c r="L73" s="32"/>
      <c r="M73" s="32">
        <f>VLOOKUP(B:B,[5]测算表11.15!$B:$D,3,0)</f>
        <v>89</v>
      </c>
      <c r="N73" s="42">
        <f t="shared" si="19"/>
        <v>993</v>
      </c>
      <c r="O73" s="62">
        <f t="shared" si="20"/>
        <v>0.454254345837145</v>
      </c>
    </row>
    <row r="74" ht="17" customHeight="1" spans="1:15">
      <c r="A74" s="30">
        <v>45</v>
      </c>
      <c r="B74" s="48" t="s">
        <v>87</v>
      </c>
      <c r="C74" s="30" t="s">
        <v>217</v>
      </c>
      <c r="D74" s="30"/>
      <c r="E74" s="30"/>
      <c r="F74" s="42">
        <v>2537</v>
      </c>
      <c r="G74" s="32">
        <f t="shared" si="18"/>
        <v>3183</v>
      </c>
      <c r="H74" s="32">
        <f>ROUND(VLOOKUP(B:B,[4]财政调整3!$B:$AZ,51,0),0)</f>
        <v>2733</v>
      </c>
      <c r="I74" s="32">
        <f>VLOOKUP(B:B,[1]补助各县!$B:$AU,46,0)</f>
        <v>0</v>
      </c>
      <c r="J74" s="35">
        <f>VLOOKUP(B:B,[6]测算表!$A:$N,14,0)</f>
        <v>450</v>
      </c>
      <c r="K74" s="32"/>
      <c r="L74" s="32"/>
      <c r="M74" s="32"/>
      <c r="N74" s="42">
        <f t="shared" si="19"/>
        <v>864</v>
      </c>
      <c r="O74" s="62">
        <f t="shared" si="20"/>
        <v>0.340559716200237</v>
      </c>
    </row>
    <row r="75" ht="17" customHeight="1" spans="1:15">
      <c r="A75" s="30">
        <v>46</v>
      </c>
      <c r="B75" s="48" t="s">
        <v>88</v>
      </c>
      <c r="C75" s="30" t="s">
        <v>217</v>
      </c>
      <c r="D75" s="30"/>
      <c r="E75" s="30"/>
      <c r="F75" s="42">
        <v>4136</v>
      </c>
      <c r="G75" s="32">
        <f t="shared" si="18"/>
        <v>5027</v>
      </c>
      <c r="H75" s="32">
        <f>ROUND(VLOOKUP(B:B,[4]财政调整3!$B:$AZ,51,0),0)</f>
        <v>4396</v>
      </c>
      <c r="I75" s="32">
        <f>VLOOKUP(B:B,[1]补助各县!$B:$AU,46,0)</f>
        <v>31</v>
      </c>
      <c r="J75" s="35">
        <f>VLOOKUP(B:B,[6]测算表!$A:$N,14,0)</f>
        <v>600</v>
      </c>
      <c r="K75" s="32"/>
      <c r="L75" s="32"/>
      <c r="M75" s="32"/>
      <c r="N75" s="42">
        <f t="shared" si="19"/>
        <v>1246</v>
      </c>
      <c r="O75" s="62">
        <f t="shared" si="20"/>
        <v>0.301257253384913</v>
      </c>
    </row>
    <row r="76" ht="17" customHeight="1" spans="1:15">
      <c r="A76" s="30">
        <v>47</v>
      </c>
      <c r="B76" s="48" t="s">
        <v>89</v>
      </c>
      <c r="C76" s="30" t="s">
        <v>217</v>
      </c>
      <c r="D76" s="30"/>
      <c r="E76" s="30"/>
      <c r="F76" s="42">
        <v>3631</v>
      </c>
      <c r="G76" s="32">
        <f t="shared" si="18"/>
        <v>5166</v>
      </c>
      <c r="H76" s="32">
        <f>ROUND(VLOOKUP(B:B,[4]财政调整3!$B:$AZ,51,0),0)</f>
        <v>4524</v>
      </c>
      <c r="I76" s="32">
        <f>VLOOKUP(B:B,[1]补助各县!$B:$AU,46,0)</f>
        <v>0</v>
      </c>
      <c r="J76" s="35">
        <f>VLOOKUP(B:B,[6]测算表!$A:$N,14,0)</f>
        <v>642</v>
      </c>
      <c r="K76" s="32"/>
      <c r="L76" s="32"/>
      <c r="M76" s="32"/>
      <c r="N76" s="42">
        <f t="shared" si="19"/>
        <v>1846</v>
      </c>
      <c r="O76" s="62">
        <f t="shared" si="20"/>
        <v>0.50839988983751</v>
      </c>
    </row>
    <row r="77" ht="17" customHeight="1" spans="1:15">
      <c r="A77" s="30">
        <v>48</v>
      </c>
      <c r="B77" s="48" t="s">
        <v>90</v>
      </c>
      <c r="C77" s="30" t="s">
        <v>218</v>
      </c>
      <c r="D77" s="30">
        <v>2017</v>
      </c>
      <c r="E77" s="30"/>
      <c r="F77" s="42">
        <v>3781</v>
      </c>
      <c r="G77" s="32">
        <f t="shared" si="18"/>
        <v>4923</v>
      </c>
      <c r="H77" s="32">
        <f>ROUND(VLOOKUP(B:B,[4]财政调整3!$B:$AZ,51,0),0)</f>
        <v>4482</v>
      </c>
      <c r="I77" s="32">
        <f>VLOOKUP(B:B,[1]补助各县!$B:$AU,46,0)</f>
        <v>0</v>
      </c>
      <c r="J77" s="35">
        <f>VLOOKUP(B:B,[6]测算表!$A:$N,14,0)</f>
        <v>350</v>
      </c>
      <c r="K77" s="32"/>
      <c r="L77" s="32"/>
      <c r="M77" s="32">
        <f>VLOOKUP(B:B,[5]测算表11.15!$B:$D,3,0)</f>
        <v>91</v>
      </c>
      <c r="N77" s="42">
        <f t="shared" si="19"/>
        <v>1466</v>
      </c>
      <c r="O77" s="62">
        <f t="shared" si="20"/>
        <v>0.387728114255488</v>
      </c>
    </row>
    <row r="78" ht="17" customHeight="1" spans="1:15">
      <c r="A78" s="30">
        <v>49</v>
      </c>
      <c r="B78" s="48" t="s">
        <v>91</v>
      </c>
      <c r="C78" s="30" t="s">
        <v>217</v>
      </c>
      <c r="D78" s="30"/>
      <c r="E78" s="30"/>
      <c r="F78" s="42">
        <v>3544</v>
      </c>
      <c r="G78" s="32">
        <f t="shared" si="18"/>
        <v>5317</v>
      </c>
      <c r="H78" s="32">
        <f>ROUND(VLOOKUP(B:B,[4]财政调整3!$B:$AZ,51,0),0)</f>
        <v>4675</v>
      </c>
      <c r="I78" s="32">
        <f>VLOOKUP(B:B,[1]补助各县!$B:$AU,46,0)</f>
        <v>0</v>
      </c>
      <c r="J78" s="35">
        <f>VLOOKUP(B:B,[6]测算表!$A:$N,14,0)</f>
        <v>642</v>
      </c>
      <c r="K78" s="32"/>
      <c r="L78" s="32"/>
      <c r="M78" s="32"/>
      <c r="N78" s="42">
        <f t="shared" si="19"/>
        <v>2077</v>
      </c>
      <c r="O78" s="62">
        <f t="shared" si="20"/>
        <v>0.586060948081264</v>
      </c>
    </row>
    <row r="79" ht="17" customHeight="1" spans="1:15">
      <c r="A79" s="30">
        <v>50</v>
      </c>
      <c r="B79" s="48" t="s">
        <v>92</v>
      </c>
      <c r="C79" s="30" t="s">
        <v>218</v>
      </c>
      <c r="D79" s="30">
        <v>2018</v>
      </c>
      <c r="E79" s="30"/>
      <c r="F79" s="42">
        <v>5129</v>
      </c>
      <c r="G79" s="32">
        <f t="shared" si="18"/>
        <v>7308</v>
      </c>
      <c r="H79" s="32">
        <f>ROUND(VLOOKUP(B:B,[4]财政调整3!$B:$AZ,51,0),0)</f>
        <v>6586</v>
      </c>
      <c r="I79" s="32">
        <f>VLOOKUP(B:B,[1]补助各县!$B:$AU,46,0)</f>
        <v>0</v>
      </c>
      <c r="J79" s="35">
        <f>VLOOKUP(B:B,[6]测算表!$A:$N,14,0)</f>
        <v>342</v>
      </c>
      <c r="K79" s="32">
        <f>VLOOKUP(B:B,[2]Sheet4!$A:$B,2,0)</f>
        <v>380</v>
      </c>
      <c r="L79" s="32"/>
      <c r="M79" s="32"/>
      <c r="N79" s="42">
        <f t="shared" si="19"/>
        <v>2619</v>
      </c>
      <c r="O79" s="62">
        <f t="shared" si="20"/>
        <v>0.510625852992786</v>
      </c>
    </row>
    <row r="80" ht="17" customHeight="1" spans="1:15">
      <c r="A80" s="30">
        <v>51</v>
      </c>
      <c r="B80" s="48" t="s">
        <v>93</v>
      </c>
      <c r="C80" s="30" t="s">
        <v>218</v>
      </c>
      <c r="D80" s="30">
        <v>2020</v>
      </c>
      <c r="E80" s="30" t="s">
        <v>23</v>
      </c>
      <c r="F80" s="42">
        <v>18371</v>
      </c>
      <c r="G80" s="32">
        <f t="shared" si="18"/>
        <v>9283</v>
      </c>
      <c r="H80" s="32">
        <f>ROUND(VLOOKUP(B:B,[4]财政调整3!$B:$AZ,51,0),0)</f>
        <v>8223</v>
      </c>
      <c r="I80" s="32">
        <f>VLOOKUP(B:B,[1]补助各县!$B:$AU,46,0)</f>
        <v>164</v>
      </c>
      <c r="J80" s="35">
        <f>VLOOKUP(B:B,[6]测算表!$A:$N,14,0)</f>
        <v>500</v>
      </c>
      <c r="K80" s="32">
        <f>VLOOKUP(B:B,[2]Sheet4!$A:$B,2,0)</f>
        <v>396</v>
      </c>
      <c r="L80" s="32"/>
      <c r="M80" s="32"/>
      <c r="N80" s="42">
        <f t="shared" si="19"/>
        <v>-7512</v>
      </c>
      <c r="O80" s="62">
        <f t="shared" si="20"/>
        <v>-0.408905339937946</v>
      </c>
    </row>
    <row r="81" ht="17" customHeight="1" spans="1:15">
      <c r="A81" s="30">
        <v>52</v>
      </c>
      <c r="B81" s="48" t="s">
        <v>94</v>
      </c>
      <c r="C81" s="30" t="s">
        <v>217</v>
      </c>
      <c r="D81" s="30"/>
      <c r="E81" s="30"/>
      <c r="F81" s="42">
        <v>8600</v>
      </c>
      <c r="G81" s="32">
        <f t="shared" si="18"/>
        <v>3016</v>
      </c>
      <c r="H81" s="32">
        <f>ROUND(VLOOKUP(B:B,[4]财政调整3!$B:$AZ,51,0),0)</f>
        <v>2087</v>
      </c>
      <c r="I81" s="32">
        <f>VLOOKUP(B:B,[1]补助各县!$B:$AU,46,0)</f>
        <v>36</v>
      </c>
      <c r="J81" s="35">
        <f>VLOOKUP(B:B,[6]测算表!$A:$N,14,0)</f>
        <v>350</v>
      </c>
      <c r="K81" s="32">
        <f>VLOOKUP(B:B,[2]Sheet4!$A:$B,2,0)</f>
        <v>387</v>
      </c>
      <c r="L81" s="32">
        <f>VLOOKUP(B:B,[3]Sheet1!$A:$H,8,0)</f>
        <v>156</v>
      </c>
      <c r="M81" s="32"/>
      <c r="N81" s="42">
        <f t="shared" si="19"/>
        <v>-4846</v>
      </c>
      <c r="O81" s="62">
        <f t="shared" si="20"/>
        <v>-0.563488372093023</v>
      </c>
    </row>
    <row r="82" ht="17" customHeight="1" spans="1:15">
      <c r="A82" s="30">
        <v>53</v>
      </c>
      <c r="B82" s="48" t="s">
        <v>95</v>
      </c>
      <c r="C82" s="30" t="s">
        <v>219</v>
      </c>
      <c r="D82" s="30">
        <v>2019</v>
      </c>
      <c r="E82" s="30" t="s">
        <v>28</v>
      </c>
      <c r="F82" s="42">
        <v>23717</v>
      </c>
      <c r="G82" s="32">
        <f t="shared" si="18"/>
        <v>22136</v>
      </c>
      <c r="H82" s="32">
        <f>ROUND(VLOOKUP(B:B,[4]财政调整3!$B:$AZ,51,0),0)</f>
        <v>20693</v>
      </c>
      <c r="I82" s="32">
        <f>VLOOKUP(B:B,[1]补助各县!$B:$AU,46,0)</f>
        <v>133</v>
      </c>
      <c r="J82" s="35">
        <f>VLOOKUP(B:B,[6]测算表!$A:$N,14,0)</f>
        <v>783</v>
      </c>
      <c r="K82" s="32">
        <f>VLOOKUP(B:B,[2]Sheet4!$A:$B,2,0)</f>
        <v>390</v>
      </c>
      <c r="L82" s="32">
        <f>VLOOKUP(B:B,[3]Sheet1!$A:$H,8,0)</f>
        <v>137</v>
      </c>
      <c r="M82" s="32"/>
      <c r="N82" s="42">
        <f t="shared" si="19"/>
        <v>453</v>
      </c>
      <c r="O82" s="62">
        <f t="shared" si="20"/>
        <v>0.0191002234683982</v>
      </c>
    </row>
    <row r="83" ht="17" customHeight="1" spans="1:15">
      <c r="A83" s="30">
        <v>54</v>
      </c>
      <c r="B83" s="48" t="s">
        <v>97</v>
      </c>
      <c r="C83" s="30" t="s">
        <v>219</v>
      </c>
      <c r="D83" s="30">
        <v>2019</v>
      </c>
      <c r="E83" s="30" t="s">
        <v>28</v>
      </c>
      <c r="F83" s="42">
        <v>29783</v>
      </c>
      <c r="G83" s="32">
        <f t="shared" si="18"/>
        <v>27296</v>
      </c>
      <c r="H83" s="32">
        <f>ROUND(VLOOKUP(B:B,[4]财政调整3!$B:$AZ,51,0),0)</f>
        <v>26425</v>
      </c>
      <c r="I83" s="32">
        <f>VLOOKUP(B:B,[1]补助各县!$B:$AU,46,0)</f>
        <v>82</v>
      </c>
      <c r="J83" s="35">
        <f>VLOOKUP(B:B,[6]测算表!$A:$N,14,0)</f>
        <v>442</v>
      </c>
      <c r="K83" s="32">
        <f>VLOOKUP(B:B,[2]Sheet4!$A:$B,2,0)</f>
        <v>252</v>
      </c>
      <c r="L83" s="32"/>
      <c r="M83" s="32">
        <f>VLOOKUP(B:B,[5]测算表11.15!$B:$D,3,0)</f>
        <v>95</v>
      </c>
      <c r="N83" s="42">
        <f t="shared" si="19"/>
        <v>67</v>
      </c>
      <c r="O83" s="62">
        <f t="shared" si="20"/>
        <v>0.00224960547963603</v>
      </c>
    </row>
    <row r="84" ht="17" customHeight="1" spans="1:15">
      <c r="A84" s="30">
        <v>55</v>
      </c>
      <c r="B84" s="48" t="s">
        <v>98</v>
      </c>
      <c r="C84" s="30" t="s">
        <v>219</v>
      </c>
      <c r="D84" s="30">
        <v>2019</v>
      </c>
      <c r="E84" s="30" t="s">
        <v>28</v>
      </c>
      <c r="F84" s="42">
        <v>23936</v>
      </c>
      <c r="G84" s="32">
        <f t="shared" si="18"/>
        <v>21574</v>
      </c>
      <c r="H84" s="32">
        <f>ROUND(VLOOKUP(B:B,[4]财政调整3!$B:$AZ,51,0),0)</f>
        <v>20690</v>
      </c>
      <c r="I84" s="32">
        <f>VLOOKUP(B:B,[1]补助各县!$B:$AU,46,0)</f>
        <v>234</v>
      </c>
      <c r="J84" s="35">
        <f>VLOOKUP(B:B,[6]测算表!$A:$N,14,0)</f>
        <v>250</v>
      </c>
      <c r="K84" s="32">
        <f>VLOOKUP(B:B,[2]Sheet4!$A:$B,2,0)</f>
        <v>400</v>
      </c>
      <c r="L84" s="32"/>
      <c r="M84" s="32"/>
      <c r="N84" s="42">
        <f t="shared" si="19"/>
        <v>-309</v>
      </c>
      <c r="O84" s="62">
        <f t="shared" si="20"/>
        <v>-0.0129094251336898</v>
      </c>
    </row>
    <row r="85" ht="17" customHeight="1" spans="1:15">
      <c r="A85" s="30">
        <v>56</v>
      </c>
      <c r="B85" s="48" t="s">
        <v>99</v>
      </c>
      <c r="C85" s="30" t="s">
        <v>219</v>
      </c>
      <c r="D85" s="30">
        <v>2019</v>
      </c>
      <c r="E85" s="30" t="s">
        <v>28</v>
      </c>
      <c r="F85" s="42">
        <v>21648</v>
      </c>
      <c r="G85" s="32">
        <f t="shared" si="18"/>
        <v>20069</v>
      </c>
      <c r="H85" s="32">
        <f>ROUND(VLOOKUP(B:B,[4]财政调整3!$B:$AZ,51,0),0)</f>
        <v>19042</v>
      </c>
      <c r="I85" s="32">
        <f>VLOOKUP(B:B,[1]补助各县!$B:$AU,46,0)</f>
        <v>110</v>
      </c>
      <c r="J85" s="35">
        <f>VLOOKUP(B:B,[6]测算表!$A:$N,14,0)</f>
        <v>542</v>
      </c>
      <c r="K85" s="32">
        <f>VLOOKUP(B:B,[2]Sheet4!$A:$B,2,0)</f>
        <v>375</v>
      </c>
      <c r="L85" s="32"/>
      <c r="M85" s="32"/>
      <c r="N85" s="42">
        <f t="shared" si="19"/>
        <v>278</v>
      </c>
      <c r="O85" s="62">
        <f t="shared" si="20"/>
        <v>0.0128418329637842</v>
      </c>
    </row>
    <row r="86" s="6" customFormat="1" ht="17" customHeight="1" spans="1:48">
      <c r="A86" s="36"/>
      <c r="B86" s="37" t="s">
        <v>100</v>
      </c>
      <c r="C86" s="38">
        <v>1</v>
      </c>
      <c r="D86" s="38"/>
      <c r="E86" s="38"/>
      <c r="F86" s="51">
        <f t="shared" ref="F86:N86" si="22">F87+F88</f>
        <v>128339</v>
      </c>
      <c r="G86" s="52">
        <f t="shared" si="22"/>
        <v>103406</v>
      </c>
      <c r="H86" s="40">
        <f t="shared" si="22"/>
        <v>91862</v>
      </c>
      <c r="I86" s="52">
        <f t="shared" si="22"/>
        <v>2645</v>
      </c>
      <c r="J86" s="52">
        <f t="shared" si="22"/>
        <v>6046</v>
      </c>
      <c r="K86" s="52">
        <f t="shared" si="22"/>
        <v>2284</v>
      </c>
      <c r="L86" s="52">
        <f t="shared" si="22"/>
        <v>363</v>
      </c>
      <c r="M86" s="52">
        <f t="shared" si="22"/>
        <v>206</v>
      </c>
      <c r="N86" s="51">
        <f t="shared" si="22"/>
        <v>-13926</v>
      </c>
      <c r="O86" s="64">
        <f t="shared" si="20"/>
        <v>-0.108509494385962</v>
      </c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</row>
    <row r="87" ht="17" customHeight="1" spans="1:15">
      <c r="A87" s="28"/>
      <c r="B87" s="41" t="s">
        <v>101</v>
      </c>
      <c r="C87" s="30">
        <v>2</v>
      </c>
      <c r="D87" s="30"/>
      <c r="E87" s="30"/>
      <c r="F87" s="42">
        <v>2173</v>
      </c>
      <c r="G87" s="32">
        <f t="shared" ref="G87:G96" si="23">H87+I87+J87+K87+L87+M87</f>
        <v>1994</v>
      </c>
      <c r="H87" s="32">
        <f>ROUND(VLOOKUP(B:B,[4]财政调整3!$B:$AZ,51,0),0)</f>
        <v>0</v>
      </c>
      <c r="I87" s="32">
        <f>VLOOKUP(B:B,'[1]对州（市）贴息'!$B:$Z,25,0)</f>
        <v>1994</v>
      </c>
      <c r="J87" s="35"/>
      <c r="K87" s="32"/>
      <c r="L87" s="32"/>
      <c r="M87" s="32"/>
      <c r="N87" s="42">
        <f t="shared" ref="N87:N96" si="24">ROUND(G87-F87*1587507/1736432,0)</f>
        <v>7</v>
      </c>
      <c r="O87" s="62">
        <f t="shared" si="20"/>
        <v>0.00322135296824666</v>
      </c>
    </row>
    <row r="88" s="7" customFormat="1" ht="17" customHeight="1" spans="1:48">
      <c r="A88" s="43"/>
      <c r="B88" s="44" t="s">
        <v>42</v>
      </c>
      <c r="C88" s="45">
        <v>3</v>
      </c>
      <c r="D88" s="45"/>
      <c r="E88" s="45"/>
      <c r="F88" s="53">
        <f t="shared" ref="F88:N88" si="25">SUM(F89:F96)</f>
        <v>126166</v>
      </c>
      <c r="G88" s="54">
        <f t="shared" si="25"/>
        <v>101412</v>
      </c>
      <c r="H88" s="40">
        <f t="shared" si="25"/>
        <v>91862</v>
      </c>
      <c r="I88" s="54">
        <f t="shared" si="25"/>
        <v>651</v>
      </c>
      <c r="J88" s="54">
        <f t="shared" si="25"/>
        <v>6046</v>
      </c>
      <c r="K88" s="54">
        <f t="shared" si="25"/>
        <v>2284</v>
      </c>
      <c r="L88" s="54">
        <f t="shared" si="25"/>
        <v>363</v>
      </c>
      <c r="M88" s="54">
        <f t="shared" si="25"/>
        <v>206</v>
      </c>
      <c r="N88" s="53">
        <f t="shared" si="25"/>
        <v>-13933</v>
      </c>
      <c r="O88" s="62">
        <f t="shared" si="20"/>
        <v>-0.110433872834203</v>
      </c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</row>
    <row r="89" ht="17" customHeight="1" spans="1:15">
      <c r="A89" s="30">
        <v>57</v>
      </c>
      <c r="B89" s="48" t="s">
        <v>102</v>
      </c>
      <c r="C89" s="30" t="s">
        <v>218</v>
      </c>
      <c r="D89" s="30">
        <v>2019</v>
      </c>
      <c r="E89" s="30"/>
      <c r="F89" s="42">
        <v>6332</v>
      </c>
      <c r="G89" s="32">
        <f t="shared" si="23"/>
        <v>7522</v>
      </c>
      <c r="H89" s="32">
        <f>ROUND(VLOOKUP(B:B,[4]财政调整3!$B:$AZ,51,0),0)</f>
        <v>6464</v>
      </c>
      <c r="I89" s="32">
        <f>VLOOKUP(B:B,[1]补助各县!$B:$AU,46,0)</f>
        <v>8</v>
      </c>
      <c r="J89" s="35">
        <f>VLOOKUP(B:B,[6]测算表!$A:$N,14,0)</f>
        <v>1050</v>
      </c>
      <c r="K89" s="32"/>
      <c r="L89" s="32"/>
      <c r="M89" s="32">
        <f>VLOOKUP(B:B,[5]测算表11.15!$B:$D,3,0)</f>
        <v>0</v>
      </c>
      <c r="N89" s="42">
        <f t="shared" si="24"/>
        <v>1733</v>
      </c>
      <c r="O89" s="62">
        <f t="shared" si="20"/>
        <v>0.273689197725837</v>
      </c>
    </row>
    <row r="90" ht="17" customHeight="1" spans="1:15">
      <c r="A90" s="30">
        <v>58</v>
      </c>
      <c r="B90" s="48" t="s">
        <v>103</v>
      </c>
      <c r="C90" s="30" t="s">
        <v>218</v>
      </c>
      <c r="D90" s="30">
        <v>2018</v>
      </c>
      <c r="E90" s="30"/>
      <c r="F90" s="42">
        <v>5651</v>
      </c>
      <c r="G90" s="32">
        <f t="shared" si="23"/>
        <v>6710</v>
      </c>
      <c r="H90" s="32">
        <f>ROUND(VLOOKUP(B:B,[4]财政调整3!$B:$AZ,51,0),0)</f>
        <v>5650</v>
      </c>
      <c r="I90" s="32">
        <f>VLOOKUP(B:B,[1]补助各县!$B:$AU,46,0)</f>
        <v>10</v>
      </c>
      <c r="J90" s="35">
        <f>VLOOKUP(B:B,[6]测算表!$A:$N,14,0)</f>
        <v>1050</v>
      </c>
      <c r="K90" s="32"/>
      <c r="L90" s="32"/>
      <c r="M90" s="32"/>
      <c r="N90" s="42">
        <f t="shared" si="24"/>
        <v>1544</v>
      </c>
      <c r="O90" s="62">
        <f t="shared" si="20"/>
        <v>0.273225977703061</v>
      </c>
    </row>
    <row r="91" ht="17" customHeight="1" spans="1:15">
      <c r="A91" s="30">
        <v>59</v>
      </c>
      <c r="B91" s="48" t="s">
        <v>104</v>
      </c>
      <c r="C91" s="30" t="s">
        <v>218</v>
      </c>
      <c r="D91" s="30">
        <v>2018</v>
      </c>
      <c r="E91" s="30" t="s">
        <v>23</v>
      </c>
      <c r="F91" s="42">
        <v>8235</v>
      </c>
      <c r="G91" s="32">
        <f t="shared" si="23"/>
        <v>6079</v>
      </c>
      <c r="H91" s="32">
        <f>ROUND(VLOOKUP(B:B,[4]财政调整3!$B:$AZ,51,0),0)</f>
        <v>5271</v>
      </c>
      <c r="I91" s="32">
        <f>VLOOKUP(B:B,[1]补助各县!$B:$AU,46,0)</f>
        <v>66</v>
      </c>
      <c r="J91" s="35">
        <f>VLOOKUP(B:B,[6]测算表!$A:$N,14,0)</f>
        <v>350</v>
      </c>
      <c r="K91" s="32">
        <f>VLOOKUP(B:B,[2]Sheet4!$A:$B,2,0)</f>
        <v>392</v>
      </c>
      <c r="L91" s="32"/>
      <c r="M91" s="32"/>
      <c r="N91" s="42">
        <f t="shared" si="24"/>
        <v>-1450</v>
      </c>
      <c r="O91" s="62">
        <f t="shared" si="20"/>
        <v>-0.176077717061324</v>
      </c>
    </row>
    <row r="92" ht="17" customHeight="1" spans="1:15">
      <c r="A92" s="30">
        <v>60</v>
      </c>
      <c r="B92" s="48" t="s">
        <v>105</v>
      </c>
      <c r="C92" s="30" t="s">
        <v>218</v>
      </c>
      <c r="D92" s="30">
        <v>2019</v>
      </c>
      <c r="E92" s="30" t="s">
        <v>23</v>
      </c>
      <c r="F92" s="42">
        <v>22022</v>
      </c>
      <c r="G92" s="32">
        <f t="shared" si="23"/>
        <v>7996</v>
      </c>
      <c r="H92" s="32">
        <f>ROUND(VLOOKUP(B:B,[4]财政调整3!$B:$AZ,51,0),0)</f>
        <v>6488</v>
      </c>
      <c r="I92" s="32">
        <f>VLOOKUP(B:B,[1]补助各县!$B:$AU,46,0)</f>
        <v>63</v>
      </c>
      <c r="J92" s="35">
        <f>VLOOKUP(B:B,[6]测算表!$A:$N,14,0)</f>
        <v>870</v>
      </c>
      <c r="K92" s="32">
        <f>VLOOKUP(B:B,[2]Sheet4!$A:$B,2,0)</f>
        <v>386</v>
      </c>
      <c r="L92" s="32">
        <f>VLOOKUP(B:B,[3]Sheet1!$A:$H,8,0)</f>
        <v>189</v>
      </c>
      <c r="M92" s="32"/>
      <c r="N92" s="42">
        <f t="shared" si="24"/>
        <v>-12137</v>
      </c>
      <c r="O92" s="62">
        <f t="shared" si="20"/>
        <v>-0.551130687494324</v>
      </c>
    </row>
    <row r="93" ht="17" customHeight="1" spans="1:15">
      <c r="A93" s="30">
        <v>61</v>
      </c>
      <c r="B93" s="48" t="s">
        <v>107</v>
      </c>
      <c r="C93" s="30" t="s">
        <v>219</v>
      </c>
      <c r="D93" s="30">
        <v>2019</v>
      </c>
      <c r="E93" s="30" t="s">
        <v>28</v>
      </c>
      <c r="F93" s="42">
        <v>18587</v>
      </c>
      <c r="G93" s="32">
        <f t="shared" si="23"/>
        <v>19093</v>
      </c>
      <c r="H93" s="32">
        <f>ROUND(VLOOKUP(B:B,[4]财政调整3!$B:$AZ,51,0),0)</f>
        <v>17650</v>
      </c>
      <c r="I93" s="32">
        <f>VLOOKUP(B:B,[1]补助各县!$B:$AU,46,0)</f>
        <v>114</v>
      </c>
      <c r="J93" s="35">
        <f>VLOOKUP(B:B,[6]测算表!$A:$N,14,0)</f>
        <v>842</v>
      </c>
      <c r="K93" s="32">
        <f>VLOOKUP(B:B,[2]Sheet4!$A:$B,2,0)</f>
        <v>386</v>
      </c>
      <c r="L93" s="32"/>
      <c r="M93" s="32">
        <f>VLOOKUP(B:B,[5]测算表11.15!$B:$D,3,0)</f>
        <v>101</v>
      </c>
      <c r="N93" s="42">
        <f t="shared" si="24"/>
        <v>2100</v>
      </c>
      <c r="O93" s="62">
        <f t="shared" si="20"/>
        <v>0.112982191854522</v>
      </c>
    </row>
    <row r="94" ht="17" customHeight="1" spans="1:15">
      <c r="A94" s="30">
        <v>62</v>
      </c>
      <c r="B94" s="48" t="s">
        <v>108</v>
      </c>
      <c r="C94" s="30" t="s">
        <v>218</v>
      </c>
      <c r="D94" s="30">
        <v>2019</v>
      </c>
      <c r="E94" s="30" t="s">
        <v>23</v>
      </c>
      <c r="F94" s="42">
        <v>14026</v>
      </c>
      <c r="G94" s="32">
        <f t="shared" si="23"/>
        <v>11356</v>
      </c>
      <c r="H94" s="32">
        <f>ROUND(VLOOKUP(B:B,[4]财政调整3!$B:$AZ,51,0),0)</f>
        <v>10110</v>
      </c>
      <c r="I94" s="32">
        <f>VLOOKUP(B:B,[1]补助各县!$B:$AU,46,0)</f>
        <v>34</v>
      </c>
      <c r="J94" s="35">
        <f>VLOOKUP(B:B,[6]测算表!$A:$N,14,0)</f>
        <v>842</v>
      </c>
      <c r="K94" s="32">
        <f>VLOOKUP(B:B,[2]Sheet4!$A:$B,2,0)</f>
        <v>370</v>
      </c>
      <c r="L94" s="32"/>
      <c r="M94" s="32"/>
      <c r="N94" s="42">
        <f t="shared" si="24"/>
        <v>-1467</v>
      </c>
      <c r="O94" s="62">
        <f t="shared" si="20"/>
        <v>-0.104591472978754</v>
      </c>
    </row>
    <row r="95" s="7" customFormat="1" ht="17" customHeight="1" spans="1:21">
      <c r="A95" s="30">
        <v>63</v>
      </c>
      <c r="B95" s="48" t="s">
        <v>109</v>
      </c>
      <c r="C95" s="45" t="s">
        <v>219</v>
      </c>
      <c r="D95" s="45">
        <v>2020</v>
      </c>
      <c r="E95" s="45" t="s">
        <v>28</v>
      </c>
      <c r="F95" s="42">
        <v>37535</v>
      </c>
      <c r="G95" s="32">
        <f t="shared" si="23"/>
        <v>34237</v>
      </c>
      <c r="H95" s="32">
        <f>ROUND(VLOOKUP(B:B,[4]财政调整3!$B:$AZ,51,0),0)</f>
        <v>32540</v>
      </c>
      <c r="I95" s="32">
        <f>VLOOKUP(B:B,[1]补助各县!$B:$AU,46,0)</f>
        <v>316</v>
      </c>
      <c r="J95" s="35">
        <f>VLOOKUP(B:B,[6]测算表!$A:$N,14,0)</f>
        <v>742</v>
      </c>
      <c r="K95" s="32">
        <f>VLOOKUP(B:B,[2]Sheet4!$A:$B,2,0)</f>
        <v>360</v>
      </c>
      <c r="L95" s="32">
        <f>VLOOKUP(B:B,[3]Sheet1!$A:$H,8,0)</f>
        <v>174</v>
      </c>
      <c r="M95" s="32">
        <f>VLOOKUP(B:B,[5]测算表11.15!$B:$D,3,0)</f>
        <v>105</v>
      </c>
      <c r="N95" s="42">
        <f t="shared" si="24"/>
        <v>-79</v>
      </c>
      <c r="O95" s="62">
        <f t="shared" si="20"/>
        <v>-0.00210470227787398</v>
      </c>
      <c r="P95" s="5"/>
      <c r="Q95" s="5"/>
      <c r="R95" s="5"/>
      <c r="S95" s="5"/>
      <c r="T95" s="5"/>
      <c r="U95" s="5"/>
    </row>
    <row r="96" ht="17" customHeight="1" spans="1:15">
      <c r="A96" s="30">
        <v>64</v>
      </c>
      <c r="B96" s="48" t="s">
        <v>110</v>
      </c>
      <c r="C96" s="30" t="s">
        <v>218</v>
      </c>
      <c r="D96" s="30">
        <v>2019</v>
      </c>
      <c r="E96" s="30" t="s">
        <v>23</v>
      </c>
      <c r="F96" s="42">
        <v>13778</v>
      </c>
      <c r="G96" s="32">
        <f t="shared" si="23"/>
        <v>8419</v>
      </c>
      <c r="H96" s="32">
        <f>ROUND(VLOOKUP(B:B,[4]财政调整3!$B:$AZ,51,0),0)</f>
        <v>7689</v>
      </c>
      <c r="I96" s="32">
        <f>VLOOKUP(B:B,[1]补助各县!$B:$AU,46,0)</f>
        <v>40</v>
      </c>
      <c r="J96" s="35">
        <f>VLOOKUP(B:B,[6]测算表!$A:$N,14,0)</f>
        <v>300</v>
      </c>
      <c r="K96" s="32">
        <f>VLOOKUP(B:B,[2]Sheet4!$A:$B,2,0)</f>
        <v>390</v>
      </c>
      <c r="L96" s="32"/>
      <c r="M96" s="32">
        <f>VLOOKUP(B:B,[5]测算表11.15!$B:$D,3,0)</f>
        <v>0</v>
      </c>
      <c r="N96" s="42">
        <f t="shared" si="24"/>
        <v>-4177</v>
      </c>
      <c r="O96" s="62">
        <f t="shared" si="20"/>
        <v>-0.303164465089273</v>
      </c>
    </row>
    <row r="97" s="6" customFormat="1" ht="17" customHeight="1" spans="1:48">
      <c r="A97" s="36"/>
      <c r="B97" s="37" t="s">
        <v>111</v>
      </c>
      <c r="C97" s="38">
        <v>1</v>
      </c>
      <c r="D97" s="38"/>
      <c r="E97" s="38"/>
      <c r="F97" s="51">
        <f t="shared" ref="F97:N97" si="26">F98+F99</f>
        <v>122374</v>
      </c>
      <c r="G97" s="52">
        <f t="shared" si="26"/>
        <v>100876</v>
      </c>
      <c r="H97" s="40">
        <f t="shared" si="26"/>
        <v>88201</v>
      </c>
      <c r="I97" s="52">
        <f t="shared" si="26"/>
        <v>3643</v>
      </c>
      <c r="J97" s="52">
        <f t="shared" si="26"/>
        <v>5452</v>
      </c>
      <c r="K97" s="52">
        <f t="shared" si="26"/>
        <v>2815</v>
      </c>
      <c r="L97" s="52">
        <f t="shared" si="26"/>
        <v>390</v>
      </c>
      <c r="M97" s="52">
        <f t="shared" si="26"/>
        <v>375</v>
      </c>
      <c r="N97" s="51">
        <f t="shared" si="26"/>
        <v>-11003</v>
      </c>
      <c r="O97" s="64">
        <f t="shared" si="20"/>
        <v>-0.0899128899929724</v>
      </c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</row>
    <row r="98" ht="17" customHeight="1" spans="1:15">
      <c r="A98" s="28"/>
      <c r="B98" s="41" t="s">
        <v>112</v>
      </c>
      <c r="C98" s="30">
        <v>2</v>
      </c>
      <c r="D98" s="30"/>
      <c r="E98" s="30"/>
      <c r="F98" s="42">
        <v>2830</v>
      </c>
      <c r="G98" s="32">
        <f t="shared" ref="G98:G109" si="27">H98+I98+J98+K98+L98+M98</f>
        <v>2711</v>
      </c>
      <c r="H98" s="32">
        <f>ROUND(VLOOKUP(B:B,[4]财政调整3!$B:$AZ,51,0),0)</f>
        <v>0</v>
      </c>
      <c r="I98" s="32">
        <f>VLOOKUP(B:B,'[1]对州（市）贴息'!$B:$Z,25,0)</f>
        <v>2711</v>
      </c>
      <c r="J98" s="35"/>
      <c r="K98" s="32"/>
      <c r="L98" s="32"/>
      <c r="M98" s="32"/>
      <c r="N98" s="42">
        <f t="shared" ref="N98:N109" si="28">ROUND(G98-F98*1587507/1736432,0)</f>
        <v>124</v>
      </c>
      <c r="O98" s="62">
        <f t="shared" si="20"/>
        <v>0.0438162544169611</v>
      </c>
    </row>
    <row r="99" s="7" customFormat="1" ht="17" customHeight="1" spans="1:48">
      <c r="A99" s="43"/>
      <c r="B99" s="44" t="s">
        <v>42</v>
      </c>
      <c r="C99" s="45">
        <v>3</v>
      </c>
      <c r="D99" s="45"/>
      <c r="E99" s="45"/>
      <c r="F99" s="53">
        <f t="shared" ref="F99:N99" si="29">SUM(F100:F109)</f>
        <v>119544</v>
      </c>
      <c r="G99" s="54">
        <f t="shared" si="29"/>
        <v>98165</v>
      </c>
      <c r="H99" s="40">
        <f t="shared" si="29"/>
        <v>88201</v>
      </c>
      <c r="I99" s="54">
        <f t="shared" si="29"/>
        <v>932</v>
      </c>
      <c r="J99" s="54">
        <f t="shared" si="29"/>
        <v>5452</v>
      </c>
      <c r="K99" s="54">
        <f t="shared" si="29"/>
        <v>2815</v>
      </c>
      <c r="L99" s="54">
        <f t="shared" si="29"/>
        <v>390</v>
      </c>
      <c r="M99" s="54">
        <f t="shared" si="29"/>
        <v>375</v>
      </c>
      <c r="N99" s="53">
        <f t="shared" si="29"/>
        <v>-11127</v>
      </c>
      <c r="O99" s="62">
        <f t="shared" si="20"/>
        <v>-0.0930786990564144</v>
      </c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</row>
    <row r="100" ht="17" customHeight="1" spans="1:15">
      <c r="A100" s="30">
        <v>65</v>
      </c>
      <c r="B100" s="48" t="s">
        <v>113</v>
      </c>
      <c r="C100" s="30" t="s">
        <v>217</v>
      </c>
      <c r="D100" s="30"/>
      <c r="E100" s="30"/>
      <c r="F100" s="42">
        <v>2413</v>
      </c>
      <c r="G100" s="32">
        <f t="shared" si="27"/>
        <v>3385</v>
      </c>
      <c r="H100" s="32">
        <f>ROUND(VLOOKUP(B:B,[4]财政调整3!$B:$AZ,51,0),0)</f>
        <v>2495</v>
      </c>
      <c r="I100" s="32">
        <f>VLOOKUP(B:B,[1]补助各县!$B:$AU,46,0)</f>
        <v>43</v>
      </c>
      <c r="J100" s="35">
        <f>VLOOKUP(B:B,[6]测算表!$A:$N,14,0)</f>
        <v>742</v>
      </c>
      <c r="K100" s="32"/>
      <c r="L100" s="32"/>
      <c r="M100" s="32">
        <f>VLOOKUP(B:B,[5]测算表11.15!$B:$D,3,0)</f>
        <v>105</v>
      </c>
      <c r="N100" s="42">
        <f t="shared" si="28"/>
        <v>1179</v>
      </c>
      <c r="O100" s="62">
        <f t="shared" si="20"/>
        <v>0.488603398259428</v>
      </c>
    </row>
    <row r="101" ht="17" customHeight="1" spans="1:15">
      <c r="A101" s="30">
        <v>66</v>
      </c>
      <c r="B101" s="48" t="s">
        <v>114</v>
      </c>
      <c r="C101" s="30" t="s">
        <v>218</v>
      </c>
      <c r="D101" s="30">
        <v>2017</v>
      </c>
      <c r="E101" s="30"/>
      <c r="F101" s="42">
        <v>2708</v>
      </c>
      <c r="G101" s="32">
        <f t="shared" si="27"/>
        <v>5302</v>
      </c>
      <c r="H101" s="32">
        <f>ROUND(VLOOKUP(B:B,[4]财政调整3!$B:$AZ,51,0),0)</f>
        <v>4558</v>
      </c>
      <c r="I101" s="32">
        <f>VLOOKUP(B:B,[1]补助各县!$B:$AU,46,0)</f>
        <v>0</v>
      </c>
      <c r="J101" s="35">
        <f>VLOOKUP(B:B,[6]测算表!$A:$N,14,0)</f>
        <v>250</v>
      </c>
      <c r="K101" s="32">
        <f>VLOOKUP(B:B,[2]Sheet4!$A:$B,2,0)</f>
        <v>400</v>
      </c>
      <c r="L101" s="32"/>
      <c r="M101" s="32">
        <f>VLOOKUP(B:B,[5]测算表11.15!$B:$D,3,0)</f>
        <v>94</v>
      </c>
      <c r="N101" s="42">
        <f t="shared" si="28"/>
        <v>2826</v>
      </c>
      <c r="O101" s="62">
        <f t="shared" si="20"/>
        <v>1.04357459379616</v>
      </c>
    </row>
    <row r="102" ht="17" customHeight="1" spans="1:15">
      <c r="A102" s="30">
        <v>67</v>
      </c>
      <c r="B102" s="48" t="s">
        <v>115</v>
      </c>
      <c r="C102" s="30" t="s">
        <v>218</v>
      </c>
      <c r="D102" s="30">
        <v>2019</v>
      </c>
      <c r="E102" s="30" t="s">
        <v>23</v>
      </c>
      <c r="F102" s="42">
        <v>16894</v>
      </c>
      <c r="G102" s="32">
        <f t="shared" si="27"/>
        <v>12427</v>
      </c>
      <c r="H102" s="32">
        <f>ROUND(VLOOKUP(B:B,[4]财政调整3!$B:$AZ,51,0),0)</f>
        <v>11683</v>
      </c>
      <c r="I102" s="32">
        <f>VLOOKUP(B:B,[1]补助各县!$B:$AU,46,0)</f>
        <v>67</v>
      </c>
      <c r="J102" s="35">
        <f>VLOOKUP(B:B,[6]测算表!$A:$N,14,0)</f>
        <v>442</v>
      </c>
      <c r="K102" s="32">
        <f>VLOOKUP(B:B,[2]Sheet4!$A:$B,2,0)</f>
        <v>235</v>
      </c>
      <c r="L102" s="32"/>
      <c r="M102" s="32"/>
      <c r="N102" s="42">
        <f t="shared" si="28"/>
        <v>-3018</v>
      </c>
      <c r="O102" s="62">
        <f t="shared" si="20"/>
        <v>-0.178643305315497</v>
      </c>
    </row>
    <row r="103" ht="17" customHeight="1" spans="1:15">
      <c r="A103" s="30">
        <v>68</v>
      </c>
      <c r="B103" s="48" t="s">
        <v>116</v>
      </c>
      <c r="C103" s="30" t="s">
        <v>218</v>
      </c>
      <c r="D103" s="30">
        <v>2018</v>
      </c>
      <c r="E103" s="30"/>
      <c r="F103" s="42">
        <v>6449</v>
      </c>
      <c r="G103" s="32">
        <f t="shared" si="27"/>
        <v>7962</v>
      </c>
      <c r="H103" s="32">
        <f>ROUND(VLOOKUP(B:B,[4]财政调整3!$B:$AZ,51,0),0)</f>
        <v>7128</v>
      </c>
      <c r="I103" s="32">
        <f>VLOOKUP(B:B,[1]补助各县!$B:$AU,46,0)</f>
        <v>0</v>
      </c>
      <c r="J103" s="35">
        <f>VLOOKUP(B:B,[6]测算表!$A:$N,14,0)</f>
        <v>342</v>
      </c>
      <c r="K103" s="32">
        <f>VLOOKUP(B:B,[2]Sheet4!$A:$B,2,0)</f>
        <v>400</v>
      </c>
      <c r="L103" s="32"/>
      <c r="M103" s="32">
        <f>VLOOKUP(B:B,[5]测算表11.15!$B:$D,3,0)</f>
        <v>92</v>
      </c>
      <c r="N103" s="42">
        <f t="shared" si="28"/>
        <v>2066</v>
      </c>
      <c r="O103" s="62">
        <f t="shared" si="20"/>
        <v>0.320359745697007</v>
      </c>
    </row>
    <row r="104" ht="17" customHeight="1" spans="1:15">
      <c r="A104" s="30">
        <v>69</v>
      </c>
      <c r="B104" s="48" t="s">
        <v>117</v>
      </c>
      <c r="C104" s="30" t="s">
        <v>218</v>
      </c>
      <c r="D104" s="30">
        <v>2018</v>
      </c>
      <c r="E104" s="30"/>
      <c r="F104" s="42">
        <v>4991</v>
      </c>
      <c r="G104" s="32">
        <f t="shared" si="27"/>
        <v>5736</v>
      </c>
      <c r="H104" s="32">
        <f>ROUND(VLOOKUP(B:B,[4]财政调整3!$B:$AZ,51,0),0)</f>
        <v>5102</v>
      </c>
      <c r="I104" s="32">
        <f>VLOOKUP(B:B,[1]补助各县!$B:$AU,46,0)</f>
        <v>0</v>
      </c>
      <c r="J104" s="35">
        <f>VLOOKUP(B:B,[6]测算表!$A:$N,14,0)</f>
        <v>550</v>
      </c>
      <c r="K104" s="32"/>
      <c r="L104" s="32"/>
      <c r="M104" s="32">
        <f>VLOOKUP(B:B,[5]测算表11.15!$B:$D,3,0)</f>
        <v>84</v>
      </c>
      <c r="N104" s="42">
        <f t="shared" si="28"/>
        <v>1173</v>
      </c>
      <c r="O104" s="62">
        <f t="shared" si="20"/>
        <v>0.235023041474654</v>
      </c>
    </row>
    <row r="105" ht="17" customHeight="1" spans="1:15">
      <c r="A105" s="30">
        <v>70</v>
      </c>
      <c r="B105" s="48" t="s">
        <v>118</v>
      </c>
      <c r="C105" s="30" t="s">
        <v>218</v>
      </c>
      <c r="D105" s="30">
        <v>2019</v>
      </c>
      <c r="E105" s="30" t="s">
        <v>23</v>
      </c>
      <c r="F105" s="42">
        <v>10903</v>
      </c>
      <c r="G105" s="32">
        <f t="shared" si="27"/>
        <v>10174</v>
      </c>
      <c r="H105" s="32">
        <f>ROUND(VLOOKUP(B:B,[4]财政调整3!$B:$AZ,51,0),0)</f>
        <v>9182</v>
      </c>
      <c r="I105" s="32">
        <f>VLOOKUP(B:B,[1]补助各县!$B:$AU,46,0)</f>
        <v>242</v>
      </c>
      <c r="J105" s="35">
        <f>VLOOKUP(B:B,[6]测算表!$A:$N,14,0)</f>
        <v>350</v>
      </c>
      <c r="K105" s="32">
        <f>VLOOKUP(B:B,[2]Sheet4!$A:$B,2,0)</f>
        <v>400</v>
      </c>
      <c r="L105" s="32"/>
      <c r="M105" s="32"/>
      <c r="N105" s="42">
        <f t="shared" si="28"/>
        <v>206</v>
      </c>
      <c r="O105" s="62">
        <f t="shared" si="20"/>
        <v>0.0188938824176832</v>
      </c>
    </row>
    <row r="106" ht="17" customHeight="1" spans="1:15">
      <c r="A106" s="30">
        <v>71</v>
      </c>
      <c r="B106" s="48" t="s">
        <v>119</v>
      </c>
      <c r="C106" s="30" t="s">
        <v>219</v>
      </c>
      <c r="D106" s="30">
        <v>2019</v>
      </c>
      <c r="E106" s="30" t="s">
        <v>23</v>
      </c>
      <c r="F106" s="42">
        <v>14353</v>
      </c>
      <c r="G106" s="32">
        <f t="shared" si="27"/>
        <v>7009</v>
      </c>
      <c r="H106" s="32">
        <f>ROUND(VLOOKUP(B:B,[4]财政调整3!$B:$AZ,51,0),0)</f>
        <v>5457</v>
      </c>
      <c r="I106" s="32">
        <f>VLOOKUP(B:B,[1]补助各县!$B:$AU,46,0)</f>
        <v>197</v>
      </c>
      <c r="J106" s="35">
        <f>VLOOKUP(B:B,[6]测算表!$A:$N,14,0)</f>
        <v>642</v>
      </c>
      <c r="K106" s="32">
        <f>VLOOKUP(B:B,[2]Sheet4!$A:$B,2,0)</f>
        <v>505</v>
      </c>
      <c r="L106" s="32">
        <f>VLOOKUP(B:B,[3]Sheet1!$A:$H,8,0)</f>
        <v>208</v>
      </c>
      <c r="M106" s="32"/>
      <c r="N106" s="42">
        <f t="shared" si="28"/>
        <v>-6113</v>
      </c>
      <c r="O106" s="62">
        <f t="shared" si="20"/>
        <v>-0.425903992196753</v>
      </c>
    </row>
    <row r="107" ht="17" customHeight="1" spans="1:15">
      <c r="A107" s="30">
        <v>72</v>
      </c>
      <c r="B107" s="48" t="s">
        <v>120</v>
      </c>
      <c r="C107" s="30" t="s">
        <v>219</v>
      </c>
      <c r="D107" s="30">
        <v>2020</v>
      </c>
      <c r="E107" s="30" t="s">
        <v>28</v>
      </c>
      <c r="F107" s="42">
        <v>35669</v>
      </c>
      <c r="G107" s="32">
        <f t="shared" si="27"/>
        <v>33992</v>
      </c>
      <c r="H107" s="32">
        <f>ROUND(VLOOKUP(B:B,[4]财政调整3!$B:$AZ,51,0),0)</f>
        <v>32330</v>
      </c>
      <c r="I107" s="32">
        <f>VLOOKUP(B:B,[1]补助各县!$B:$AU,46,0)</f>
        <v>383</v>
      </c>
      <c r="J107" s="35">
        <f>VLOOKUP(B:B,[6]测算表!$A:$N,14,0)</f>
        <v>942</v>
      </c>
      <c r="K107" s="32">
        <f>VLOOKUP(B:B,[2]Sheet4!$A:$B,2,0)</f>
        <v>155</v>
      </c>
      <c r="L107" s="32">
        <f>VLOOKUP(B:B,[3]Sheet1!$A:$H,8,0)</f>
        <v>182</v>
      </c>
      <c r="M107" s="32"/>
      <c r="N107" s="42">
        <f t="shared" si="28"/>
        <v>1382</v>
      </c>
      <c r="O107" s="62">
        <f t="shared" si="20"/>
        <v>0.038745128823348</v>
      </c>
    </row>
    <row r="108" ht="17" customHeight="1" spans="1:15">
      <c r="A108" s="30">
        <v>73</v>
      </c>
      <c r="B108" s="48" t="s">
        <v>121</v>
      </c>
      <c r="C108" s="30" t="s">
        <v>218</v>
      </c>
      <c r="D108" s="30">
        <v>2018</v>
      </c>
      <c r="E108" s="30" t="s">
        <v>23</v>
      </c>
      <c r="F108" s="42">
        <v>11792</v>
      </c>
      <c r="G108" s="32">
        <f t="shared" si="27"/>
        <v>5816</v>
      </c>
      <c r="H108" s="32">
        <f>ROUND(VLOOKUP(B:B,[4]财政调整3!$B:$AZ,51,0),0)</f>
        <v>4886</v>
      </c>
      <c r="I108" s="32">
        <f>VLOOKUP(B:B,[1]补助各县!$B:$AU,46,0)</f>
        <v>0</v>
      </c>
      <c r="J108" s="35">
        <f>VLOOKUP(B:B,[6]测算表!$A:$N,14,0)</f>
        <v>550</v>
      </c>
      <c r="K108" s="32">
        <f>VLOOKUP(B:B,[2]Sheet4!$A:$B,2,0)</f>
        <v>380</v>
      </c>
      <c r="L108" s="32"/>
      <c r="M108" s="32"/>
      <c r="N108" s="42">
        <f t="shared" si="28"/>
        <v>-4965</v>
      </c>
      <c r="O108" s="62">
        <f t="shared" si="20"/>
        <v>-0.421048168249661</v>
      </c>
    </row>
    <row r="109" ht="17" customHeight="1" spans="1:15">
      <c r="A109" s="30">
        <v>74</v>
      </c>
      <c r="B109" s="48" t="s">
        <v>122</v>
      </c>
      <c r="C109" s="30" t="s">
        <v>218</v>
      </c>
      <c r="D109" s="30">
        <v>2018</v>
      </c>
      <c r="E109" s="30" t="s">
        <v>23</v>
      </c>
      <c r="F109" s="42">
        <v>13372</v>
      </c>
      <c r="G109" s="32">
        <f t="shared" si="27"/>
        <v>6362</v>
      </c>
      <c r="H109" s="32">
        <f>ROUND(VLOOKUP(B:B,[4]财政调整3!$B:$AZ,51,0),0)</f>
        <v>5380</v>
      </c>
      <c r="I109" s="32">
        <f>VLOOKUP(B:B,[1]补助各县!$B:$AU,46,0)</f>
        <v>0</v>
      </c>
      <c r="J109" s="35">
        <f>VLOOKUP(B:B,[6]测算表!$A:$N,14,0)</f>
        <v>642</v>
      </c>
      <c r="K109" s="32">
        <f>VLOOKUP(B:B,[2]Sheet4!$A:$B,2,0)</f>
        <v>340</v>
      </c>
      <c r="L109" s="32"/>
      <c r="M109" s="32"/>
      <c r="N109" s="42">
        <f t="shared" si="28"/>
        <v>-5863</v>
      </c>
      <c r="O109" s="62">
        <f t="shared" si="20"/>
        <v>-0.438453484893808</v>
      </c>
    </row>
    <row r="110" s="6" customFormat="1" ht="27" customHeight="1" spans="1:48">
      <c r="A110" s="36"/>
      <c r="B110" s="37" t="s">
        <v>124</v>
      </c>
      <c r="C110" s="38">
        <v>1</v>
      </c>
      <c r="D110" s="38"/>
      <c r="E110" s="38"/>
      <c r="F110" s="51">
        <f t="shared" ref="F110:N110" si="30">F111+F112</f>
        <v>29836</v>
      </c>
      <c r="G110" s="52">
        <f t="shared" si="30"/>
        <v>12789</v>
      </c>
      <c r="H110" s="40">
        <f t="shared" si="30"/>
        <v>8939</v>
      </c>
      <c r="I110" s="52">
        <f t="shared" si="30"/>
        <v>0</v>
      </c>
      <c r="J110" s="52">
        <f t="shared" si="30"/>
        <v>2742</v>
      </c>
      <c r="K110" s="52">
        <f t="shared" si="30"/>
        <v>360</v>
      </c>
      <c r="L110" s="52">
        <f t="shared" si="30"/>
        <v>748</v>
      </c>
      <c r="M110" s="52">
        <f t="shared" si="30"/>
        <v>0</v>
      </c>
      <c r="N110" s="51">
        <f t="shared" si="30"/>
        <v>-14488</v>
      </c>
      <c r="O110" s="64">
        <f t="shared" si="20"/>
        <v>-0.485587880412924</v>
      </c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</row>
    <row r="111" ht="30" customHeight="1" spans="1:15">
      <c r="A111" s="28"/>
      <c r="B111" s="41" t="s">
        <v>125</v>
      </c>
      <c r="C111" s="30">
        <v>2</v>
      </c>
      <c r="D111" s="30"/>
      <c r="E111" s="30"/>
      <c r="F111" s="42">
        <v>0</v>
      </c>
      <c r="G111" s="32">
        <f t="shared" ref="G111:G115" si="31">H111+I111+J111+K111+L111+M111</f>
        <v>0</v>
      </c>
      <c r="H111" s="32">
        <f>ROUND(VLOOKUP(B:B,[4]财政调整3!$B:$AZ,51,0),0)</f>
        <v>0</v>
      </c>
      <c r="I111" s="32"/>
      <c r="J111" s="35"/>
      <c r="K111" s="32"/>
      <c r="L111" s="32"/>
      <c r="M111" s="32"/>
      <c r="N111" s="42">
        <f t="shared" ref="N111:N115" si="32">ROUND(G111-F111*1587507/1736432,0)</f>
        <v>0</v>
      </c>
      <c r="O111" s="62"/>
    </row>
    <row r="112" s="7" customFormat="1" ht="17" customHeight="1" spans="1:48">
      <c r="A112" s="43"/>
      <c r="B112" s="44" t="s">
        <v>42</v>
      </c>
      <c r="C112" s="45">
        <v>3</v>
      </c>
      <c r="D112" s="45"/>
      <c r="E112" s="45"/>
      <c r="F112" s="53">
        <f t="shared" ref="F112:N112" si="33">SUM(F113:F115)</f>
        <v>29836</v>
      </c>
      <c r="G112" s="54">
        <f t="shared" si="33"/>
        <v>12789</v>
      </c>
      <c r="H112" s="40">
        <f t="shared" si="33"/>
        <v>8939</v>
      </c>
      <c r="I112" s="54">
        <f t="shared" si="33"/>
        <v>0</v>
      </c>
      <c r="J112" s="54">
        <f t="shared" si="33"/>
        <v>2742</v>
      </c>
      <c r="K112" s="54">
        <f t="shared" si="33"/>
        <v>360</v>
      </c>
      <c r="L112" s="54">
        <f t="shared" si="33"/>
        <v>748</v>
      </c>
      <c r="M112" s="54">
        <f t="shared" si="33"/>
        <v>0</v>
      </c>
      <c r="N112" s="53">
        <f t="shared" si="33"/>
        <v>-14488</v>
      </c>
      <c r="O112" s="62">
        <f t="shared" ref="O112:O175" si="34">N112/F112</f>
        <v>-0.485587880412924</v>
      </c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</row>
    <row r="113" ht="17" customHeight="1" spans="1:15">
      <c r="A113" s="30">
        <v>75</v>
      </c>
      <c r="B113" s="48" t="s">
        <v>126</v>
      </c>
      <c r="C113" s="30" t="s">
        <v>217</v>
      </c>
      <c r="D113" s="30"/>
      <c r="E113" s="30"/>
      <c r="F113" s="42">
        <v>6529</v>
      </c>
      <c r="G113" s="32">
        <f t="shared" si="31"/>
        <v>3148</v>
      </c>
      <c r="H113" s="32">
        <f>ROUND(VLOOKUP(B:B,[4]财政调整3!$B:$AZ,51,0),0)</f>
        <v>1937</v>
      </c>
      <c r="I113" s="32">
        <f>VLOOKUP(B:B,[1]补助各县!$B:$AU,46,0)</f>
        <v>0</v>
      </c>
      <c r="J113" s="35">
        <f>VLOOKUP(B:B,[6]测算表!$A:$N,14,0)</f>
        <v>842</v>
      </c>
      <c r="K113" s="32"/>
      <c r="L113" s="32">
        <f>VLOOKUP(B:B,[3]Sheet1!$A:$H,8,0)</f>
        <v>369</v>
      </c>
      <c r="M113" s="32"/>
      <c r="N113" s="42">
        <f t="shared" si="32"/>
        <v>-2821</v>
      </c>
      <c r="O113" s="62">
        <f t="shared" si="34"/>
        <v>-0.432072292847297</v>
      </c>
    </row>
    <row r="114" ht="17" customHeight="1" spans="1:15">
      <c r="A114" s="30">
        <v>76</v>
      </c>
      <c r="B114" s="48" t="s">
        <v>127</v>
      </c>
      <c r="C114" s="30" t="s">
        <v>218</v>
      </c>
      <c r="D114" s="30">
        <v>2017</v>
      </c>
      <c r="E114" s="30"/>
      <c r="F114" s="42">
        <v>8262</v>
      </c>
      <c r="G114" s="32">
        <f t="shared" si="31"/>
        <v>5890</v>
      </c>
      <c r="H114" s="32">
        <f>ROUND(VLOOKUP(B:B,[4]财政调整3!$B:$AZ,51,0),0)</f>
        <v>3901</v>
      </c>
      <c r="I114" s="32">
        <f>VLOOKUP(B:B,[1]补助各县!$B:$AU,46,0)</f>
        <v>0</v>
      </c>
      <c r="J114" s="35">
        <f>VLOOKUP(B:B,[6]测算表!$A:$N,14,0)</f>
        <v>1250</v>
      </c>
      <c r="K114" s="32">
        <f>VLOOKUP(B:B,[2]Sheet4!$A:$B,2,0)</f>
        <v>360</v>
      </c>
      <c r="L114" s="32">
        <f>VLOOKUP(B:B,[3]Sheet1!$A:$H,8,0)</f>
        <v>379</v>
      </c>
      <c r="M114" s="32">
        <f>VLOOKUP(B:B,[5]测算表11.15!$B:$D,3,0)</f>
        <v>0</v>
      </c>
      <c r="N114" s="42">
        <f t="shared" si="32"/>
        <v>-1663</v>
      </c>
      <c r="O114" s="62">
        <f t="shared" si="34"/>
        <v>-0.201282982328734</v>
      </c>
    </row>
    <row r="115" ht="17" customHeight="1" spans="1:15">
      <c r="A115" s="30">
        <v>77</v>
      </c>
      <c r="B115" s="48" t="s">
        <v>128</v>
      </c>
      <c r="C115" s="30" t="s">
        <v>218</v>
      </c>
      <c r="D115" s="30">
        <v>2018</v>
      </c>
      <c r="E115" s="30"/>
      <c r="F115" s="42">
        <v>15045</v>
      </c>
      <c r="G115" s="32">
        <f t="shared" si="31"/>
        <v>3751</v>
      </c>
      <c r="H115" s="32">
        <f>ROUND(VLOOKUP(B:B,[4]财政调整3!$B:$AZ,51,0),0)</f>
        <v>3101</v>
      </c>
      <c r="I115" s="32">
        <f>VLOOKUP(B:B,[1]补助各县!$B:$AU,46,0)</f>
        <v>0</v>
      </c>
      <c r="J115" s="35">
        <f>VLOOKUP(B:B,[6]测算表!$A:$N,14,0)</f>
        <v>650</v>
      </c>
      <c r="K115" s="32"/>
      <c r="L115" s="32"/>
      <c r="M115" s="32"/>
      <c r="N115" s="42">
        <f t="shared" si="32"/>
        <v>-10004</v>
      </c>
      <c r="O115" s="62">
        <f t="shared" si="34"/>
        <v>-0.664938517779993</v>
      </c>
    </row>
    <row r="116" s="6" customFormat="1" ht="17" customHeight="1" spans="1:48">
      <c r="A116" s="36"/>
      <c r="B116" s="37" t="s">
        <v>129</v>
      </c>
      <c r="C116" s="38">
        <v>1</v>
      </c>
      <c r="D116" s="38"/>
      <c r="E116" s="38"/>
      <c r="F116" s="51">
        <f t="shared" ref="F116:N116" si="35">F117+F118</f>
        <v>58631</v>
      </c>
      <c r="G116" s="52">
        <f t="shared" si="35"/>
        <v>66205</v>
      </c>
      <c r="H116" s="40">
        <f t="shared" si="35"/>
        <v>58400</v>
      </c>
      <c r="I116" s="52">
        <f t="shared" si="35"/>
        <v>755</v>
      </c>
      <c r="J116" s="52">
        <f t="shared" si="35"/>
        <v>5560</v>
      </c>
      <c r="K116" s="52">
        <f t="shared" si="35"/>
        <v>1167</v>
      </c>
      <c r="L116" s="52">
        <f t="shared" si="35"/>
        <v>0</v>
      </c>
      <c r="M116" s="52">
        <f t="shared" si="35"/>
        <v>323</v>
      </c>
      <c r="N116" s="51">
        <f t="shared" si="35"/>
        <v>12603</v>
      </c>
      <c r="O116" s="64">
        <f t="shared" si="34"/>
        <v>0.21495454622981</v>
      </c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</row>
    <row r="117" ht="17" customHeight="1" spans="1:15">
      <c r="A117" s="28"/>
      <c r="B117" s="41" t="s">
        <v>130</v>
      </c>
      <c r="C117" s="30">
        <v>2</v>
      </c>
      <c r="D117" s="30"/>
      <c r="E117" s="30"/>
      <c r="F117" s="42">
        <v>583</v>
      </c>
      <c r="G117" s="32">
        <f t="shared" ref="G117:G128" si="36">H117+I117+J117+K117+L117+M117</f>
        <v>580</v>
      </c>
      <c r="H117" s="32">
        <f>ROUND(VLOOKUP(B:B,[4]财政调整3!$B:$AZ,51,0),0)</f>
        <v>0</v>
      </c>
      <c r="I117" s="32">
        <f>VLOOKUP(B:B,'[1]对州（市）贴息'!$B:$Z,25,0)</f>
        <v>580</v>
      </c>
      <c r="J117" s="35"/>
      <c r="K117" s="32"/>
      <c r="L117" s="32"/>
      <c r="M117" s="32"/>
      <c r="N117" s="42">
        <f t="shared" ref="N117:N128" si="37">ROUND(G117-F117*1587507/1736432,0)</f>
        <v>47</v>
      </c>
      <c r="O117" s="62">
        <f t="shared" si="34"/>
        <v>0.0806174957118353</v>
      </c>
    </row>
    <row r="118" s="7" customFormat="1" ht="17" customHeight="1" spans="1:48">
      <c r="A118" s="43"/>
      <c r="B118" s="44" t="s">
        <v>42</v>
      </c>
      <c r="C118" s="45">
        <v>3</v>
      </c>
      <c r="D118" s="45"/>
      <c r="E118" s="45"/>
      <c r="F118" s="53">
        <f t="shared" ref="F118:N118" si="38">SUM(F119:F128)</f>
        <v>58048</v>
      </c>
      <c r="G118" s="54">
        <f t="shared" si="38"/>
        <v>65625</v>
      </c>
      <c r="H118" s="40">
        <f t="shared" si="38"/>
        <v>58400</v>
      </c>
      <c r="I118" s="54">
        <f t="shared" si="38"/>
        <v>175</v>
      </c>
      <c r="J118" s="54">
        <f t="shared" si="38"/>
        <v>5560</v>
      </c>
      <c r="K118" s="54">
        <f t="shared" si="38"/>
        <v>1167</v>
      </c>
      <c r="L118" s="54">
        <f t="shared" si="38"/>
        <v>0</v>
      </c>
      <c r="M118" s="54">
        <f t="shared" si="38"/>
        <v>323</v>
      </c>
      <c r="N118" s="53">
        <f t="shared" si="38"/>
        <v>12556</v>
      </c>
      <c r="O118" s="62">
        <f t="shared" si="34"/>
        <v>0.21630374862183</v>
      </c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</row>
    <row r="119" ht="17" customHeight="1" spans="1:15">
      <c r="A119" s="30">
        <v>78</v>
      </c>
      <c r="B119" s="48" t="s">
        <v>131</v>
      </c>
      <c r="C119" s="30" t="s">
        <v>217</v>
      </c>
      <c r="D119" s="30"/>
      <c r="E119" s="30"/>
      <c r="F119" s="42">
        <v>3232</v>
      </c>
      <c r="G119" s="32">
        <f t="shared" si="36"/>
        <v>4810</v>
      </c>
      <c r="H119" s="32">
        <f>ROUND(VLOOKUP(B:B,[4]财政调整3!$B:$AZ,51,0),0)</f>
        <v>3654</v>
      </c>
      <c r="I119" s="32">
        <f>VLOOKUP(B:B,[1]补助各县!$B:$AU,46,0)</f>
        <v>0</v>
      </c>
      <c r="J119" s="35">
        <f>VLOOKUP(B:B,[6]测算表!$A:$N,14,0)</f>
        <v>1050</v>
      </c>
      <c r="K119" s="32"/>
      <c r="L119" s="32"/>
      <c r="M119" s="32">
        <f>VLOOKUP(B:B,[5]测算表11.15!$B:$D,3,0)</f>
        <v>106</v>
      </c>
      <c r="N119" s="42">
        <f t="shared" si="37"/>
        <v>1855</v>
      </c>
      <c r="O119" s="62">
        <f t="shared" si="34"/>
        <v>0.57394801980198</v>
      </c>
    </row>
    <row r="120" ht="17" customHeight="1" spans="1:15">
      <c r="A120" s="30">
        <v>79</v>
      </c>
      <c r="B120" s="48" t="s">
        <v>132</v>
      </c>
      <c r="C120" s="30" t="s">
        <v>218</v>
      </c>
      <c r="D120" s="30">
        <v>2018</v>
      </c>
      <c r="E120" s="30"/>
      <c r="F120" s="42">
        <v>5467</v>
      </c>
      <c r="G120" s="32">
        <f t="shared" si="36"/>
        <v>6129</v>
      </c>
      <c r="H120" s="32">
        <f>ROUND(VLOOKUP(B:B,[4]财政调整3!$B:$AZ,51,0),0)</f>
        <v>5674</v>
      </c>
      <c r="I120" s="32">
        <f>VLOOKUP(B:B,[1]补助各县!$B:$AU,46,0)</f>
        <v>0</v>
      </c>
      <c r="J120" s="35">
        <f>VLOOKUP(B:B,[6]测算表!$A:$N,14,0)</f>
        <v>342</v>
      </c>
      <c r="K120" s="32"/>
      <c r="L120" s="32"/>
      <c r="M120" s="32">
        <f>VLOOKUP(B:B,[5]测算表11.15!$B:$D,3,0)</f>
        <v>113</v>
      </c>
      <c r="N120" s="42">
        <f t="shared" si="37"/>
        <v>1131</v>
      </c>
      <c r="O120" s="62">
        <f t="shared" si="34"/>
        <v>0.206877629412841</v>
      </c>
    </row>
    <row r="121" ht="17" customHeight="1" spans="1:15">
      <c r="A121" s="30">
        <v>80</v>
      </c>
      <c r="B121" s="48" t="s">
        <v>133</v>
      </c>
      <c r="C121" s="30" t="s">
        <v>218</v>
      </c>
      <c r="D121" s="30">
        <v>2017</v>
      </c>
      <c r="E121" s="30"/>
      <c r="F121" s="42">
        <v>4331</v>
      </c>
      <c r="G121" s="32">
        <f t="shared" si="36"/>
        <v>5198</v>
      </c>
      <c r="H121" s="32">
        <f>ROUND(VLOOKUP(B:B,[4]财政调整3!$B:$AZ,51,0),0)</f>
        <v>4656</v>
      </c>
      <c r="I121" s="32">
        <f>VLOOKUP(B:B,[1]补助各县!$B:$AU,46,0)</f>
        <v>0</v>
      </c>
      <c r="J121" s="35">
        <f>VLOOKUP(B:B,[6]测算表!$A:$N,14,0)</f>
        <v>542</v>
      </c>
      <c r="K121" s="32"/>
      <c r="L121" s="32"/>
      <c r="M121" s="32"/>
      <c r="N121" s="42">
        <f t="shared" si="37"/>
        <v>1238</v>
      </c>
      <c r="O121" s="62">
        <f t="shared" si="34"/>
        <v>0.285846224890326</v>
      </c>
    </row>
    <row r="122" ht="17" customHeight="1" spans="1:15">
      <c r="A122" s="30">
        <v>81</v>
      </c>
      <c r="B122" s="48" t="s">
        <v>134</v>
      </c>
      <c r="C122" s="30" t="s">
        <v>218</v>
      </c>
      <c r="D122" s="30">
        <v>2018</v>
      </c>
      <c r="E122" s="30"/>
      <c r="F122" s="42">
        <v>4203</v>
      </c>
      <c r="G122" s="32">
        <f t="shared" si="36"/>
        <v>5957</v>
      </c>
      <c r="H122" s="32">
        <f>ROUND(VLOOKUP(B:B,[4]财政调整3!$B:$AZ,51,0),0)</f>
        <v>4757</v>
      </c>
      <c r="I122" s="32">
        <f>VLOOKUP(B:B,[1]补助各县!$B:$AU,46,0)</f>
        <v>0</v>
      </c>
      <c r="J122" s="35">
        <f>VLOOKUP(B:B,[6]测算表!$A:$N,14,0)</f>
        <v>800</v>
      </c>
      <c r="K122" s="32">
        <f>VLOOKUP(B:B,[2]Sheet4!$A:$B,2,0)</f>
        <v>400</v>
      </c>
      <c r="L122" s="32"/>
      <c r="M122" s="32"/>
      <c r="N122" s="42">
        <f t="shared" si="37"/>
        <v>2114</v>
      </c>
      <c r="O122" s="62">
        <f t="shared" si="34"/>
        <v>0.502974066143231</v>
      </c>
    </row>
    <row r="123" ht="17" customHeight="1" spans="1:15">
      <c r="A123" s="30">
        <v>82</v>
      </c>
      <c r="B123" s="48" t="s">
        <v>135</v>
      </c>
      <c r="C123" s="30" t="s">
        <v>218</v>
      </c>
      <c r="D123" s="30">
        <v>2017</v>
      </c>
      <c r="E123" s="30"/>
      <c r="F123" s="42">
        <v>3195</v>
      </c>
      <c r="G123" s="32">
        <f t="shared" si="36"/>
        <v>5365</v>
      </c>
      <c r="H123" s="32">
        <f>ROUND(VLOOKUP(B:B,[4]财政调整3!$B:$AZ,51,0),0)</f>
        <v>4723</v>
      </c>
      <c r="I123" s="32">
        <f>VLOOKUP(B:B,[1]补助各县!$B:$AU,46,0)</f>
        <v>0</v>
      </c>
      <c r="J123" s="35">
        <f>VLOOKUP(B:B,[6]测算表!$A:$N,14,0)</f>
        <v>642</v>
      </c>
      <c r="K123" s="32"/>
      <c r="L123" s="32"/>
      <c r="M123" s="32"/>
      <c r="N123" s="42">
        <f t="shared" si="37"/>
        <v>2444</v>
      </c>
      <c r="O123" s="62">
        <f t="shared" si="34"/>
        <v>0.764945226917058</v>
      </c>
    </row>
    <row r="124" ht="17" customHeight="1" spans="1:15">
      <c r="A124" s="30">
        <v>83</v>
      </c>
      <c r="B124" s="48" t="s">
        <v>136</v>
      </c>
      <c r="C124" s="30" t="s">
        <v>218</v>
      </c>
      <c r="D124" s="30">
        <v>2018</v>
      </c>
      <c r="E124" s="30"/>
      <c r="F124" s="42">
        <v>5838</v>
      </c>
      <c r="G124" s="32">
        <f t="shared" si="36"/>
        <v>5989</v>
      </c>
      <c r="H124" s="32">
        <f>ROUND(VLOOKUP(B:B,[4]财政调整3!$B:$AZ,51,0),0)</f>
        <v>5147</v>
      </c>
      <c r="I124" s="32">
        <f>VLOOKUP(B:B,[1]补助各县!$B:$AU,46,0)</f>
        <v>0</v>
      </c>
      <c r="J124" s="35">
        <f>VLOOKUP(B:B,[6]测算表!$A:$N,14,0)</f>
        <v>442</v>
      </c>
      <c r="K124" s="32">
        <f>VLOOKUP(B:B,[2]Sheet4!$A:$B,2,0)</f>
        <v>400</v>
      </c>
      <c r="L124" s="32"/>
      <c r="M124" s="32"/>
      <c r="N124" s="42">
        <f t="shared" si="37"/>
        <v>652</v>
      </c>
      <c r="O124" s="62">
        <f t="shared" si="34"/>
        <v>0.111682082905104</v>
      </c>
    </row>
    <row r="125" ht="17" customHeight="1" spans="1:15">
      <c r="A125" s="30">
        <v>84</v>
      </c>
      <c r="B125" s="48" t="s">
        <v>137</v>
      </c>
      <c r="C125" s="30" t="s">
        <v>218</v>
      </c>
      <c r="D125" s="30">
        <v>2018</v>
      </c>
      <c r="E125" s="30"/>
      <c r="F125" s="42">
        <v>5265</v>
      </c>
      <c r="G125" s="32">
        <f t="shared" si="36"/>
        <v>5611</v>
      </c>
      <c r="H125" s="32">
        <f>ROUND(VLOOKUP(B:B,[4]财政调整3!$B:$AZ,51,0),0)</f>
        <v>4740</v>
      </c>
      <c r="I125" s="32">
        <f>VLOOKUP(B:B,[1]补助各县!$B:$AU,46,0)</f>
        <v>0</v>
      </c>
      <c r="J125" s="35">
        <f>VLOOKUP(B:B,[6]测算表!$A:$N,14,0)</f>
        <v>400</v>
      </c>
      <c r="K125" s="32">
        <f>VLOOKUP(B:B,[2]Sheet4!$A:$B,2,0)</f>
        <v>367</v>
      </c>
      <c r="L125" s="32"/>
      <c r="M125" s="32">
        <f>VLOOKUP(B:B,[5]测算表11.15!$B:$D,3,0)</f>
        <v>104</v>
      </c>
      <c r="N125" s="42">
        <f t="shared" si="37"/>
        <v>798</v>
      </c>
      <c r="O125" s="62">
        <f t="shared" si="34"/>
        <v>0.151566951566952</v>
      </c>
    </row>
    <row r="126" ht="17" customHeight="1" spans="1:15">
      <c r="A126" s="30">
        <v>85</v>
      </c>
      <c r="B126" s="48" t="s">
        <v>138</v>
      </c>
      <c r="C126" s="30" t="s">
        <v>217</v>
      </c>
      <c r="D126" s="30"/>
      <c r="E126" s="30"/>
      <c r="F126" s="42">
        <v>3227</v>
      </c>
      <c r="G126" s="32">
        <f t="shared" si="36"/>
        <v>4537</v>
      </c>
      <c r="H126" s="32">
        <f>ROUND(VLOOKUP(B:B,[4]财政调整3!$B:$AZ,51,0),0)</f>
        <v>4072</v>
      </c>
      <c r="I126" s="32">
        <f>VLOOKUP(B:B,[1]补助各县!$B:$AU,46,0)</f>
        <v>65</v>
      </c>
      <c r="J126" s="35">
        <f>VLOOKUP(B:B,[6]测算表!$A:$N,14,0)</f>
        <v>400</v>
      </c>
      <c r="K126" s="32"/>
      <c r="L126" s="32"/>
      <c r="M126" s="32"/>
      <c r="N126" s="42">
        <f t="shared" si="37"/>
        <v>1587</v>
      </c>
      <c r="O126" s="62">
        <f t="shared" si="34"/>
        <v>0.491788038425782</v>
      </c>
    </row>
    <row r="127" ht="17" customHeight="1" spans="1:15">
      <c r="A127" s="30">
        <v>86</v>
      </c>
      <c r="B127" s="48" t="s">
        <v>139</v>
      </c>
      <c r="C127" s="30" t="s">
        <v>219</v>
      </c>
      <c r="D127" s="30">
        <v>2019</v>
      </c>
      <c r="E127" s="30" t="s">
        <v>28</v>
      </c>
      <c r="F127" s="42">
        <v>20051</v>
      </c>
      <c r="G127" s="32">
        <f t="shared" si="36"/>
        <v>17974</v>
      </c>
      <c r="H127" s="32">
        <f>ROUND(VLOOKUP(B:B,[4]财政调整3!$B:$AZ,51,0),0)</f>
        <v>17632</v>
      </c>
      <c r="I127" s="32">
        <f>VLOOKUP(B:B,[1]补助各县!$B:$AU,46,0)</f>
        <v>0</v>
      </c>
      <c r="J127" s="35">
        <f>VLOOKUP(B:B,[6]测算表!$A:$N,14,0)</f>
        <v>342</v>
      </c>
      <c r="K127" s="32"/>
      <c r="L127" s="32"/>
      <c r="M127" s="32"/>
      <c r="N127" s="42">
        <f t="shared" si="37"/>
        <v>-357</v>
      </c>
      <c r="O127" s="62">
        <f t="shared" si="34"/>
        <v>-0.0178045982744003</v>
      </c>
    </row>
    <row r="128" ht="17" customHeight="1" spans="1:15">
      <c r="A128" s="30">
        <v>87</v>
      </c>
      <c r="B128" s="48" t="s">
        <v>140</v>
      </c>
      <c r="C128" s="30" t="s">
        <v>217</v>
      </c>
      <c r="D128" s="30"/>
      <c r="E128" s="30"/>
      <c r="F128" s="42">
        <v>3239</v>
      </c>
      <c r="G128" s="32">
        <f t="shared" si="36"/>
        <v>4055</v>
      </c>
      <c r="H128" s="32">
        <f>ROUND(VLOOKUP(B:B,[4]财政调整3!$B:$AZ,51,0),0)</f>
        <v>3345</v>
      </c>
      <c r="I128" s="32">
        <f>VLOOKUP(B:B,[1]补助各县!$B:$AU,46,0)</f>
        <v>110</v>
      </c>
      <c r="J128" s="35">
        <f>VLOOKUP(B:B,[6]测算表!$A:$N,14,0)</f>
        <v>600</v>
      </c>
      <c r="K128" s="32"/>
      <c r="L128" s="32"/>
      <c r="M128" s="32"/>
      <c r="N128" s="42">
        <f t="shared" si="37"/>
        <v>1094</v>
      </c>
      <c r="O128" s="62">
        <f t="shared" si="34"/>
        <v>0.337758567459092</v>
      </c>
    </row>
    <row r="129" s="6" customFormat="1" ht="17" customHeight="1" spans="1:48">
      <c r="A129" s="36"/>
      <c r="B129" s="37" t="s">
        <v>141</v>
      </c>
      <c r="C129" s="38">
        <v>1</v>
      </c>
      <c r="D129" s="38"/>
      <c r="E129" s="38"/>
      <c r="F129" s="51">
        <f t="shared" ref="F129:N129" si="39">F130+F131</f>
        <v>84101</v>
      </c>
      <c r="G129" s="52">
        <f t="shared" si="39"/>
        <v>79061</v>
      </c>
      <c r="H129" s="40">
        <f t="shared" si="39"/>
        <v>70018</v>
      </c>
      <c r="I129" s="52">
        <f t="shared" si="39"/>
        <v>631</v>
      </c>
      <c r="J129" s="52">
        <f t="shared" si="39"/>
        <v>5960</v>
      </c>
      <c r="K129" s="52">
        <f t="shared" si="39"/>
        <v>2260</v>
      </c>
      <c r="L129" s="52">
        <f t="shared" si="39"/>
        <v>0</v>
      </c>
      <c r="M129" s="52">
        <f t="shared" si="39"/>
        <v>192</v>
      </c>
      <c r="N129" s="51">
        <f t="shared" si="39"/>
        <v>2172</v>
      </c>
      <c r="O129" s="64">
        <f t="shared" si="34"/>
        <v>0.0258260900583822</v>
      </c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</row>
    <row r="130" ht="17" customHeight="1" spans="1:15">
      <c r="A130" s="28"/>
      <c r="B130" s="41" t="s">
        <v>142</v>
      </c>
      <c r="C130" s="30">
        <v>2</v>
      </c>
      <c r="D130" s="30"/>
      <c r="E130" s="30"/>
      <c r="F130" s="42">
        <v>519</v>
      </c>
      <c r="G130" s="32">
        <f t="shared" ref="G130:G143" si="40">H130+I130+J130+K130+L130+M130</f>
        <v>475</v>
      </c>
      <c r="H130" s="32">
        <f>ROUND(VLOOKUP(B:B,[4]财政调整3!$B:$AZ,51,0),0)</f>
        <v>0</v>
      </c>
      <c r="I130" s="32">
        <f>VLOOKUP(B:B,'[1]对州（市）贴息'!$B:$Z,25,0)</f>
        <v>475</v>
      </c>
      <c r="J130" s="35"/>
      <c r="K130" s="32"/>
      <c r="L130" s="32"/>
      <c r="M130" s="32"/>
      <c r="N130" s="42">
        <f t="shared" ref="N130:N143" si="41">ROUND(G130-F130*1587507/1736432,0)</f>
        <v>1</v>
      </c>
      <c r="O130" s="62">
        <f t="shared" si="34"/>
        <v>0.00192678227360308</v>
      </c>
    </row>
    <row r="131" s="7" customFormat="1" ht="17" customHeight="1" spans="1:48">
      <c r="A131" s="43"/>
      <c r="B131" s="44" t="s">
        <v>42</v>
      </c>
      <c r="C131" s="45">
        <v>3</v>
      </c>
      <c r="D131" s="45"/>
      <c r="E131" s="45"/>
      <c r="F131" s="53">
        <f t="shared" ref="F131:N131" si="42">SUM(F132:F143)</f>
        <v>83582</v>
      </c>
      <c r="G131" s="54">
        <f t="shared" si="42"/>
        <v>78586</v>
      </c>
      <c r="H131" s="40">
        <f t="shared" si="42"/>
        <v>70018</v>
      </c>
      <c r="I131" s="54">
        <f t="shared" si="42"/>
        <v>156</v>
      </c>
      <c r="J131" s="54">
        <f t="shared" si="42"/>
        <v>5960</v>
      </c>
      <c r="K131" s="54">
        <f t="shared" si="42"/>
        <v>2260</v>
      </c>
      <c r="L131" s="54">
        <f t="shared" si="42"/>
        <v>0</v>
      </c>
      <c r="M131" s="54">
        <f t="shared" si="42"/>
        <v>192</v>
      </c>
      <c r="N131" s="53">
        <f t="shared" si="42"/>
        <v>2171</v>
      </c>
      <c r="O131" s="62">
        <f t="shared" si="34"/>
        <v>0.0259744921155273</v>
      </c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</row>
    <row r="132" ht="17" customHeight="1" spans="1:15">
      <c r="A132" s="30">
        <v>88</v>
      </c>
      <c r="B132" s="48" t="s">
        <v>143</v>
      </c>
      <c r="C132" s="30" t="s">
        <v>217</v>
      </c>
      <c r="D132" s="30"/>
      <c r="E132" s="30"/>
      <c r="F132" s="42">
        <v>3970</v>
      </c>
      <c r="G132" s="32">
        <f t="shared" si="40"/>
        <v>2953</v>
      </c>
      <c r="H132" s="32">
        <f>ROUND(VLOOKUP(B:B,[4]财政调整3!$B:$AZ,51,0),0)</f>
        <v>2303</v>
      </c>
      <c r="I132" s="32">
        <f>VLOOKUP(B:B,[1]补助各县!$B:$AU,46,0)</f>
        <v>0</v>
      </c>
      <c r="J132" s="35">
        <f>VLOOKUP(B:B,[6]测算表!$A:$N,14,0)</f>
        <v>650</v>
      </c>
      <c r="K132" s="32"/>
      <c r="L132" s="32"/>
      <c r="M132" s="32"/>
      <c r="N132" s="42">
        <f t="shared" si="41"/>
        <v>-677</v>
      </c>
      <c r="O132" s="62">
        <f t="shared" si="34"/>
        <v>-0.170528967254408</v>
      </c>
    </row>
    <row r="133" ht="17" customHeight="1" spans="1:15">
      <c r="A133" s="30">
        <v>89</v>
      </c>
      <c r="B133" s="48" t="s">
        <v>144</v>
      </c>
      <c r="C133" s="30" t="s">
        <v>218</v>
      </c>
      <c r="D133" s="30">
        <v>2018</v>
      </c>
      <c r="E133" s="30"/>
      <c r="F133" s="42">
        <v>10762</v>
      </c>
      <c r="G133" s="32">
        <f t="shared" si="40"/>
        <v>3878</v>
      </c>
      <c r="H133" s="32">
        <f>ROUND(VLOOKUP(B:B,[4]财政调整3!$B:$AZ,51,0),0)</f>
        <v>3128</v>
      </c>
      <c r="I133" s="32">
        <f>VLOOKUP(B:B,[1]补助各县!$B:$AU,46,0)</f>
        <v>0</v>
      </c>
      <c r="J133" s="35">
        <f>VLOOKUP(B:B,[6]测算表!$A:$N,14,0)</f>
        <v>750</v>
      </c>
      <c r="K133" s="32"/>
      <c r="L133" s="32"/>
      <c r="M133" s="32"/>
      <c r="N133" s="42">
        <f t="shared" si="41"/>
        <v>-5961</v>
      </c>
      <c r="O133" s="62">
        <f t="shared" si="34"/>
        <v>-0.553893328377625</v>
      </c>
    </row>
    <row r="134" ht="17" customHeight="1" spans="1:15">
      <c r="A134" s="30">
        <v>90</v>
      </c>
      <c r="B134" s="48" t="s">
        <v>145</v>
      </c>
      <c r="C134" s="30" t="s">
        <v>218</v>
      </c>
      <c r="D134" s="30">
        <v>2017</v>
      </c>
      <c r="E134" s="30"/>
      <c r="F134" s="42">
        <v>3655</v>
      </c>
      <c r="G134" s="32">
        <f t="shared" si="40"/>
        <v>4619</v>
      </c>
      <c r="H134" s="32">
        <f>ROUND(VLOOKUP(B:B,[4]财政调整3!$B:$AZ,51,0),0)</f>
        <v>3872</v>
      </c>
      <c r="I134" s="32">
        <f>VLOOKUP(B:B,[1]补助各县!$B:$AU,46,0)</f>
        <v>0</v>
      </c>
      <c r="J134" s="35">
        <f>VLOOKUP(B:B,[6]测算表!$A:$N,14,0)</f>
        <v>642</v>
      </c>
      <c r="K134" s="32"/>
      <c r="L134" s="32"/>
      <c r="M134" s="32">
        <f>VLOOKUP(B:B,[5]测算表11.15!$B:$D,3,0)</f>
        <v>105</v>
      </c>
      <c r="N134" s="42">
        <f t="shared" si="41"/>
        <v>1277</v>
      </c>
      <c r="O134" s="62">
        <f t="shared" si="34"/>
        <v>0.349384404924761</v>
      </c>
    </row>
    <row r="135" ht="17" customHeight="1" spans="1:15">
      <c r="A135" s="30">
        <v>91</v>
      </c>
      <c r="B135" s="48" t="s">
        <v>146</v>
      </c>
      <c r="C135" s="30" t="s">
        <v>218</v>
      </c>
      <c r="D135" s="30">
        <v>2017</v>
      </c>
      <c r="E135" s="30"/>
      <c r="F135" s="42">
        <v>3802</v>
      </c>
      <c r="G135" s="32">
        <f t="shared" si="40"/>
        <v>6170</v>
      </c>
      <c r="H135" s="32">
        <f>ROUND(VLOOKUP(B:B,[4]财政调整3!$B:$AZ,51,0),0)</f>
        <v>5528</v>
      </c>
      <c r="I135" s="32">
        <f>VLOOKUP(B:B,[1]补助各县!$B:$AU,46,0)</f>
        <v>0</v>
      </c>
      <c r="J135" s="35">
        <f>VLOOKUP(B:B,[6]测算表!$A:$N,14,0)</f>
        <v>642</v>
      </c>
      <c r="K135" s="32"/>
      <c r="L135" s="32"/>
      <c r="M135" s="32">
        <f>VLOOKUP(B:B,[5]测算表11.15!$B:$D,3,0)</f>
        <v>0</v>
      </c>
      <c r="N135" s="42">
        <f t="shared" si="41"/>
        <v>2694</v>
      </c>
      <c r="O135" s="62">
        <f t="shared" si="34"/>
        <v>0.708574434508154</v>
      </c>
    </row>
    <row r="136" ht="17" customHeight="1" spans="1:15">
      <c r="A136" s="30">
        <v>92</v>
      </c>
      <c r="B136" s="48" t="s">
        <v>147</v>
      </c>
      <c r="C136" s="30" t="s">
        <v>218</v>
      </c>
      <c r="D136" s="30">
        <v>2019</v>
      </c>
      <c r="E136" s="30" t="s">
        <v>23</v>
      </c>
      <c r="F136" s="42">
        <v>11886</v>
      </c>
      <c r="G136" s="32">
        <f t="shared" si="40"/>
        <v>10217</v>
      </c>
      <c r="H136" s="32">
        <f>ROUND(VLOOKUP(B:B,[4]财政调整3!$B:$AZ,51,0),0)</f>
        <v>9480</v>
      </c>
      <c r="I136" s="32">
        <f>VLOOKUP(B:B,[1]补助各县!$B:$AU,46,0)</f>
        <v>0</v>
      </c>
      <c r="J136" s="35">
        <f>VLOOKUP(B:B,[6]测算表!$A:$N,14,0)</f>
        <v>342</v>
      </c>
      <c r="K136" s="32">
        <f>VLOOKUP(B:B,[2]Sheet4!$A:$B,2,0)</f>
        <v>395</v>
      </c>
      <c r="L136" s="32"/>
      <c r="M136" s="32"/>
      <c r="N136" s="42">
        <f t="shared" si="41"/>
        <v>-650</v>
      </c>
      <c r="O136" s="62">
        <f t="shared" si="34"/>
        <v>-0.0546861854282349</v>
      </c>
    </row>
    <row r="137" ht="17" customHeight="1" spans="1:15">
      <c r="A137" s="30">
        <v>93</v>
      </c>
      <c r="B137" s="48" t="s">
        <v>148</v>
      </c>
      <c r="C137" s="30" t="s">
        <v>218</v>
      </c>
      <c r="D137" s="30">
        <v>2018</v>
      </c>
      <c r="E137" s="30" t="s">
        <v>23</v>
      </c>
      <c r="F137" s="42">
        <v>11086</v>
      </c>
      <c r="G137" s="32">
        <f t="shared" si="40"/>
        <v>8389</v>
      </c>
      <c r="H137" s="32">
        <f>ROUND(VLOOKUP(B:B,[4]财政调整3!$B:$AZ,51,0),0)</f>
        <v>7749</v>
      </c>
      <c r="I137" s="32">
        <f>VLOOKUP(B:B,[1]补助各县!$B:$AU,46,0)</f>
        <v>0</v>
      </c>
      <c r="J137" s="35">
        <f>VLOOKUP(B:B,[6]测算表!$A:$N,14,0)</f>
        <v>250</v>
      </c>
      <c r="K137" s="32">
        <f>VLOOKUP(B:B,[2]Sheet4!$A:$B,2,0)</f>
        <v>390</v>
      </c>
      <c r="L137" s="32"/>
      <c r="M137" s="32"/>
      <c r="N137" s="42">
        <f t="shared" si="41"/>
        <v>-1746</v>
      </c>
      <c r="O137" s="62">
        <f t="shared" si="34"/>
        <v>-0.157495940826267</v>
      </c>
    </row>
    <row r="138" ht="17" customHeight="1" spans="1:15">
      <c r="A138" s="30">
        <v>94</v>
      </c>
      <c r="B138" s="48" t="s">
        <v>149</v>
      </c>
      <c r="C138" s="30" t="s">
        <v>218</v>
      </c>
      <c r="D138" s="30">
        <v>2017</v>
      </c>
      <c r="E138" s="30" t="s">
        <v>23</v>
      </c>
      <c r="F138" s="42">
        <v>5508</v>
      </c>
      <c r="G138" s="32">
        <f t="shared" si="40"/>
        <v>6313</v>
      </c>
      <c r="H138" s="32">
        <f>ROUND(VLOOKUP(B:B,[4]财政调整3!$B:$AZ,51,0),0)</f>
        <v>5673</v>
      </c>
      <c r="I138" s="32">
        <f>VLOOKUP(B:B,[1]补助各县!$B:$AU,46,0)</f>
        <v>0</v>
      </c>
      <c r="J138" s="35">
        <f>VLOOKUP(B:B,[6]测算表!$A:$N,14,0)</f>
        <v>250</v>
      </c>
      <c r="K138" s="32">
        <f>VLOOKUP(B:B,[2]Sheet4!$A:$B,2,0)</f>
        <v>390</v>
      </c>
      <c r="L138" s="32"/>
      <c r="M138" s="32"/>
      <c r="N138" s="42">
        <f t="shared" si="41"/>
        <v>1277</v>
      </c>
      <c r="O138" s="62">
        <f t="shared" si="34"/>
        <v>0.231844589687727</v>
      </c>
    </row>
    <row r="139" ht="17" customHeight="1" spans="1:15">
      <c r="A139" s="30">
        <v>95</v>
      </c>
      <c r="B139" s="48" t="s">
        <v>150</v>
      </c>
      <c r="C139" s="30" t="s">
        <v>218</v>
      </c>
      <c r="D139" s="30">
        <v>2018</v>
      </c>
      <c r="E139" s="30" t="s">
        <v>23</v>
      </c>
      <c r="F139" s="42">
        <v>5000</v>
      </c>
      <c r="G139" s="32">
        <f t="shared" si="40"/>
        <v>5535</v>
      </c>
      <c r="H139" s="32">
        <f>ROUND(VLOOKUP(B:B,[4]财政调整3!$B:$AZ,51,0),0)</f>
        <v>4703</v>
      </c>
      <c r="I139" s="32">
        <f>VLOOKUP(B:B,[1]补助各县!$B:$AU,46,0)</f>
        <v>0</v>
      </c>
      <c r="J139" s="35">
        <f>VLOOKUP(B:B,[6]测算表!$A:$N,14,0)</f>
        <v>350</v>
      </c>
      <c r="K139" s="32">
        <f>VLOOKUP(B:B,[2]Sheet4!$A:$B,2,0)</f>
        <v>395</v>
      </c>
      <c r="L139" s="32"/>
      <c r="M139" s="32">
        <f>VLOOKUP(B:B,[5]测算表11.15!$B:$D,3,0)</f>
        <v>87</v>
      </c>
      <c r="N139" s="42">
        <f t="shared" si="41"/>
        <v>964</v>
      </c>
      <c r="O139" s="62">
        <f t="shared" si="34"/>
        <v>0.1928</v>
      </c>
    </row>
    <row r="140" ht="17" customHeight="1" spans="1:15">
      <c r="A140" s="30">
        <v>96</v>
      </c>
      <c r="B140" s="48" t="s">
        <v>151</v>
      </c>
      <c r="C140" s="30" t="s">
        <v>218</v>
      </c>
      <c r="D140" s="30">
        <v>2019</v>
      </c>
      <c r="E140" s="30" t="s">
        <v>23</v>
      </c>
      <c r="F140" s="42">
        <v>10447</v>
      </c>
      <c r="G140" s="32">
        <f t="shared" si="40"/>
        <v>10238</v>
      </c>
      <c r="H140" s="32">
        <f>ROUND(VLOOKUP(B:B,[4]财政调整3!$B:$AZ,51,0),0)</f>
        <v>9142</v>
      </c>
      <c r="I140" s="32">
        <f>VLOOKUP(B:B,[1]补助各县!$B:$AU,46,0)</f>
        <v>156</v>
      </c>
      <c r="J140" s="35">
        <f>VLOOKUP(B:B,[6]测算表!$A:$N,14,0)</f>
        <v>550</v>
      </c>
      <c r="K140" s="32">
        <f>VLOOKUP(B:B,[2]Sheet4!$A:$B,2,0)</f>
        <v>390</v>
      </c>
      <c r="L140" s="32"/>
      <c r="M140" s="32">
        <f>VLOOKUP(B:B,[5]测算表11.15!$B:$D,3,0)</f>
        <v>0</v>
      </c>
      <c r="N140" s="42">
        <f t="shared" si="41"/>
        <v>687</v>
      </c>
      <c r="O140" s="62">
        <f t="shared" si="34"/>
        <v>0.0657605054082512</v>
      </c>
    </row>
    <row r="141" ht="17" customHeight="1" spans="1:15">
      <c r="A141" s="30">
        <v>97</v>
      </c>
      <c r="B141" s="48" t="s">
        <v>152</v>
      </c>
      <c r="C141" s="30" t="s">
        <v>218</v>
      </c>
      <c r="D141" s="30">
        <v>2017</v>
      </c>
      <c r="E141" s="30" t="s">
        <v>23</v>
      </c>
      <c r="F141" s="42">
        <v>3960</v>
      </c>
      <c r="G141" s="32">
        <f t="shared" si="40"/>
        <v>4750</v>
      </c>
      <c r="H141" s="32">
        <f>ROUND(VLOOKUP(B:B,[4]财政调整3!$B:$AZ,51,0),0)</f>
        <v>4500</v>
      </c>
      <c r="I141" s="32">
        <f>VLOOKUP(B:B,[1]补助各县!$B:$AU,46,0)</f>
        <v>0</v>
      </c>
      <c r="J141" s="35">
        <f>VLOOKUP(B:B,[6]测算表!$A:$N,14,0)</f>
        <v>250</v>
      </c>
      <c r="K141" s="32"/>
      <c r="L141" s="32"/>
      <c r="M141" s="32"/>
      <c r="N141" s="42">
        <f t="shared" si="41"/>
        <v>1130</v>
      </c>
      <c r="O141" s="62">
        <f t="shared" si="34"/>
        <v>0.285353535353535</v>
      </c>
    </row>
    <row r="142" ht="17" customHeight="1" spans="1:15">
      <c r="A142" s="30">
        <v>98</v>
      </c>
      <c r="B142" s="48" t="s">
        <v>153</v>
      </c>
      <c r="C142" s="30" t="s">
        <v>218</v>
      </c>
      <c r="D142" s="30">
        <v>2019</v>
      </c>
      <c r="E142" s="30" t="s">
        <v>23</v>
      </c>
      <c r="F142" s="42">
        <v>9435</v>
      </c>
      <c r="G142" s="32">
        <f t="shared" si="40"/>
        <v>8320</v>
      </c>
      <c r="H142" s="32">
        <f>ROUND(VLOOKUP(B:B,[4]财政调整3!$B:$AZ,51,0),0)</f>
        <v>7378</v>
      </c>
      <c r="I142" s="32">
        <f>VLOOKUP(B:B,[1]补助各县!$B:$AU,46,0)</f>
        <v>0</v>
      </c>
      <c r="J142" s="35">
        <f>VLOOKUP(B:B,[6]测算表!$A:$N,14,0)</f>
        <v>642</v>
      </c>
      <c r="K142" s="32">
        <f>VLOOKUP(B:B,[2]Sheet4!$A:$B,2,0)</f>
        <v>300</v>
      </c>
      <c r="L142" s="32"/>
      <c r="M142" s="32"/>
      <c r="N142" s="42">
        <f t="shared" si="41"/>
        <v>-306</v>
      </c>
      <c r="O142" s="62">
        <f t="shared" si="34"/>
        <v>-0.0324324324324324</v>
      </c>
    </row>
    <row r="143" ht="17" customHeight="1" spans="1:15">
      <c r="A143" s="30">
        <v>99</v>
      </c>
      <c r="B143" s="48" t="s">
        <v>154</v>
      </c>
      <c r="C143" s="30" t="s">
        <v>218</v>
      </c>
      <c r="D143" s="30">
        <v>2017</v>
      </c>
      <c r="E143" s="30"/>
      <c r="F143" s="42">
        <v>4071</v>
      </c>
      <c r="G143" s="32">
        <f t="shared" si="40"/>
        <v>7204</v>
      </c>
      <c r="H143" s="32">
        <f>ROUND(VLOOKUP(B:B,[4]财政调整3!$B:$AZ,51,0),0)</f>
        <v>6562</v>
      </c>
      <c r="I143" s="32">
        <f>VLOOKUP(B:B,[1]补助各县!$B:$AU,46,0)</f>
        <v>0</v>
      </c>
      <c r="J143" s="35">
        <f>VLOOKUP(B:B,[6]测算表!$A:$N,14,0)</f>
        <v>642</v>
      </c>
      <c r="K143" s="32"/>
      <c r="L143" s="32"/>
      <c r="M143" s="32"/>
      <c r="N143" s="42">
        <f t="shared" si="41"/>
        <v>3482</v>
      </c>
      <c r="O143" s="62">
        <f t="shared" si="34"/>
        <v>0.855318103660034</v>
      </c>
    </row>
    <row r="144" s="6" customFormat="1" ht="17" customHeight="1" spans="1:48">
      <c r="A144" s="36"/>
      <c r="B144" s="37" t="s">
        <v>155</v>
      </c>
      <c r="C144" s="38">
        <v>1</v>
      </c>
      <c r="D144" s="38"/>
      <c r="E144" s="38"/>
      <c r="F144" s="51">
        <f t="shared" ref="F144:N144" si="43">F145+F146</f>
        <v>55558</v>
      </c>
      <c r="G144" s="52">
        <f t="shared" si="43"/>
        <v>52299</v>
      </c>
      <c r="H144" s="40">
        <f t="shared" si="43"/>
        <v>45297</v>
      </c>
      <c r="I144" s="52">
        <f t="shared" si="43"/>
        <v>1831</v>
      </c>
      <c r="J144" s="52">
        <f t="shared" si="43"/>
        <v>3810</v>
      </c>
      <c r="K144" s="52">
        <f t="shared" si="43"/>
        <v>778</v>
      </c>
      <c r="L144" s="52">
        <f t="shared" si="43"/>
        <v>305</v>
      </c>
      <c r="M144" s="52">
        <f t="shared" si="43"/>
        <v>278</v>
      </c>
      <c r="N144" s="51">
        <f t="shared" si="43"/>
        <v>1506</v>
      </c>
      <c r="O144" s="64">
        <f t="shared" si="34"/>
        <v>0.0271068073004788</v>
      </c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</row>
    <row r="145" ht="17" customHeight="1" spans="1:15">
      <c r="A145" s="28"/>
      <c r="B145" s="41" t="s">
        <v>156</v>
      </c>
      <c r="C145" s="30">
        <v>2</v>
      </c>
      <c r="D145" s="30"/>
      <c r="E145" s="30"/>
      <c r="F145" s="42">
        <v>1504</v>
      </c>
      <c r="G145" s="32">
        <f t="shared" ref="G145:G151" si="44">H145+I145+J145+K145+L145+M145</f>
        <v>1388</v>
      </c>
      <c r="H145" s="32">
        <f>ROUND(VLOOKUP(B:B,[4]财政调整3!$B:$AZ,51,0),0)</f>
        <v>0</v>
      </c>
      <c r="I145" s="32">
        <f>VLOOKUP(B:B,'[1]对州（市）贴息'!$B:$Z,25,0)</f>
        <v>1388</v>
      </c>
      <c r="J145" s="35"/>
      <c r="K145" s="32"/>
      <c r="L145" s="32"/>
      <c r="M145" s="32"/>
      <c r="N145" s="42">
        <f t="shared" ref="N145:N151" si="45">ROUND(G145-F145*1587507/1736432,0)</f>
        <v>13</v>
      </c>
      <c r="O145" s="62">
        <f t="shared" si="34"/>
        <v>0.0086436170212766</v>
      </c>
    </row>
    <row r="146" s="7" customFormat="1" ht="17" customHeight="1" spans="1:48">
      <c r="A146" s="43"/>
      <c r="B146" s="44" t="s">
        <v>42</v>
      </c>
      <c r="C146" s="45">
        <v>3</v>
      </c>
      <c r="D146" s="45"/>
      <c r="E146" s="45"/>
      <c r="F146" s="53">
        <f t="shared" ref="F146:N146" si="46">SUM(F147:F151)</f>
        <v>54054</v>
      </c>
      <c r="G146" s="54">
        <f t="shared" si="46"/>
        <v>50911</v>
      </c>
      <c r="H146" s="40">
        <f t="shared" si="46"/>
        <v>45297</v>
      </c>
      <c r="I146" s="54">
        <f t="shared" si="46"/>
        <v>443</v>
      </c>
      <c r="J146" s="54">
        <f t="shared" si="46"/>
        <v>3810</v>
      </c>
      <c r="K146" s="54">
        <f t="shared" si="46"/>
        <v>778</v>
      </c>
      <c r="L146" s="54">
        <f t="shared" si="46"/>
        <v>305</v>
      </c>
      <c r="M146" s="54">
        <f t="shared" si="46"/>
        <v>278</v>
      </c>
      <c r="N146" s="53">
        <f t="shared" si="46"/>
        <v>1493</v>
      </c>
      <c r="O146" s="62">
        <f t="shared" si="34"/>
        <v>0.0276205276205276</v>
      </c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</row>
    <row r="147" ht="17" customHeight="1" spans="1:15">
      <c r="A147" s="30">
        <v>100</v>
      </c>
      <c r="B147" s="48" t="s">
        <v>157</v>
      </c>
      <c r="C147" s="30" t="s">
        <v>218</v>
      </c>
      <c r="D147" s="30">
        <v>2019</v>
      </c>
      <c r="E147" s="30"/>
      <c r="F147" s="42">
        <v>11708</v>
      </c>
      <c r="G147" s="32">
        <f t="shared" si="44"/>
        <v>12410</v>
      </c>
      <c r="H147" s="32">
        <f>ROUND(VLOOKUP(B:B,[4]财政调整3!$B:$AZ,51,0),0)</f>
        <v>11191</v>
      </c>
      <c r="I147" s="32">
        <f>VLOOKUP(B:B,[1]补助各县!$B:$AU,46,0)</f>
        <v>0</v>
      </c>
      <c r="J147" s="35">
        <f>VLOOKUP(B:B,[6]测算表!$A:$N,14,0)</f>
        <v>442</v>
      </c>
      <c r="K147" s="32">
        <f>VLOOKUP(B:B,[2]Sheet4!$A:$B,2,0)</f>
        <v>380</v>
      </c>
      <c r="L147" s="32">
        <v>305</v>
      </c>
      <c r="M147" s="32">
        <f>VLOOKUP(B:B,[5]测算表11.15!$B:$D,3,0)</f>
        <v>92</v>
      </c>
      <c r="N147" s="42">
        <f t="shared" si="45"/>
        <v>1706</v>
      </c>
      <c r="O147" s="62">
        <f t="shared" si="34"/>
        <v>0.145712333447216</v>
      </c>
    </row>
    <row r="148" ht="17" customHeight="1" spans="1:15">
      <c r="A148" s="30">
        <v>101</v>
      </c>
      <c r="B148" s="48" t="s">
        <v>158</v>
      </c>
      <c r="C148" s="30" t="s">
        <v>218</v>
      </c>
      <c r="D148" s="30">
        <v>2019</v>
      </c>
      <c r="E148" s="30" t="s">
        <v>23</v>
      </c>
      <c r="F148" s="42">
        <v>16450</v>
      </c>
      <c r="G148" s="32">
        <f t="shared" si="44"/>
        <v>13210</v>
      </c>
      <c r="H148" s="32">
        <f>ROUND(VLOOKUP(B:B,[4]财政调整3!$B:$AZ,51,0),0)</f>
        <v>12349</v>
      </c>
      <c r="I148" s="32">
        <f>VLOOKUP(B:B,[1]补助各县!$B:$AU,46,0)</f>
        <v>319</v>
      </c>
      <c r="J148" s="35">
        <f>VLOOKUP(B:B,[6]测算表!$A:$N,14,0)</f>
        <v>542</v>
      </c>
      <c r="K148" s="32"/>
      <c r="L148" s="32"/>
      <c r="M148" s="32">
        <f>VLOOKUP(B:B,[5]测算表11.15!$B:$D,3,0)</f>
        <v>0</v>
      </c>
      <c r="N148" s="42">
        <f t="shared" si="45"/>
        <v>-1829</v>
      </c>
      <c r="O148" s="62">
        <f t="shared" si="34"/>
        <v>-0.111185410334347</v>
      </c>
    </row>
    <row r="149" ht="17" customHeight="1" spans="1:15">
      <c r="A149" s="30">
        <v>102</v>
      </c>
      <c r="B149" s="48" t="s">
        <v>159</v>
      </c>
      <c r="C149" s="30" t="s">
        <v>217</v>
      </c>
      <c r="D149" s="30"/>
      <c r="E149" s="30"/>
      <c r="F149" s="42">
        <v>7742</v>
      </c>
      <c r="G149" s="32">
        <f t="shared" si="44"/>
        <v>7481</v>
      </c>
      <c r="H149" s="32">
        <f>ROUND(VLOOKUP(B:B,[4]财政调整3!$B:$AZ,51,0),0)</f>
        <v>6445</v>
      </c>
      <c r="I149" s="32">
        <f>VLOOKUP(B:B,[1]补助各县!$B:$AU,46,0)</f>
        <v>0</v>
      </c>
      <c r="J149" s="35">
        <f>VLOOKUP(B:B,[6]测算表!$A:$N,14,0)</f>
        <v>942</v>
      </c>
      <c r="K149" s="32"/>
      <c r="L149" s="32"/>
      <c r="M149" s="32">
        <f>VLOOKUP(B:B,[5]测算表11.15!$B:$D,3,0)</f>
        <v>94</v>
      </c>
      <c r="N149" s="42">
        <f t="shared" si="45"/>
        <v>403</v>
      </c>
      <c r="O149" s="62">
        <f t="shared" si="34"/>
        <v>0.0520537328855593</v>
      </c>
    </row>
    <row r="150" ht="17" customHeight="1" spans="1:15">
      <c r="A150" s="30">
        <v>103</v>
      </c>
      <c r="B150" s="48" t="s">
        <v>160</v>
      </c>
      <c r="C150" s="30" t="s">
        <v>218</v>
      </c>
      <c r="D150" s="30">
        <v>2018</v>
      </c>
      <c r="E150" s="30"/>
      <c r="F150" s="42">
        <v>8911</v>
      </c>
      <c r="G150" s="32">
        <f t="shared" si="44"/>
        <v>9475</v>
      </c>
      <c r="H150" s="32">
        <f>ROUND(VLOOKUP(B:B,[4]财政调整3!$B:$AZ,51,0),0)</f>
        <v>8268</v>
      </c>
      <c r="I150" s="32">
        <f>VLOOKUP(B:B,[1]补助各县!$B:$AU,46,0)</f>
        <v>67</v>
      </c>
      <c r="J150" s="35">
        <f>VLOOKUP(B:B,[6]测算表!$A:$N,14,0)</f>
        <v>742</v>
      </c>
      <c r="K150" s="32">
        <f>VLOOKUP(B:B,[2]Sheet4!$A:$B,2,0)</f>
        <v>398</v>
      </c>
      <c r="L150" s="32"/>
      <c r="M150" s="32"/>
      <c r="N150" s="42">
        <f t="shared" si="45"/>
        <v>1328</v>
      </c>
      <c r="O150" s="62">
        <f t="shared" si="34"/>
        <v>0.149029289642015</v>
      </c>
    </row>
    <row r="151" ht="17" customHeight="1" spans="1:15">
      <c r="A151" s="30">
        <v>104</v>
      </c>
      <c r="B151" s="48" t="s">
        <v>161</v>
      </c>
      <c r="C151" s="30" t="s">
        <v>218</v>
      </c>
      <c r="D151" s="30">
        <v>2018</v>
      </c>
      <c r="E151" s="30"/>
      <c r="F151" s="42">
        <v>9243</v>
      </c>
      <c r="G151" s="32">
        <f t="shared" si="44"/>
        <v>8335</v>
      </c>
      <c r="H151" s="32">
        <f>ROUND(VLOOKUP(B:B,[4]财政调整3!$B:$AZ,51,0),0)</f>
        <v>7044</v>
      </c>
      <c r="I151" s="32">
        <f>VLOOKUP(B:B,[1]补助各县!$B:$AU,46,0)</f>
        <v>57</v>
      </c>
      <c r="J151" s="35">
        <f>VLOOKUP(B:B,[6]测算表!$A:$N,14,0)</f>
        <v>1142</v>
      </c>
      <c r="K151" s="32"/>
      <c r="L151" s="32"/>
      <c r="M151" s="32">
        <f>VLOOKUP(B:B,[5]测算表11.15!$B:$D,3,0)</f>
        <v>92</v>
      </c>
      <c r="N151" s="42">
        <f t="shared" si="45"/>
        <v>-115</v>
      </c>
      <c r="O151" s="62">
        <f t="shared" si="34"/>
        <v>-0.0124418478848859</v>
      </c>
    </row>
    <row r="152" s="6" customFormat="1" ht="17" customHeight="1" spans="1:48">
      <c r="A152" s="36"/>
      <c r="B152" s="37" t="s">
        <v>162</v>
      </c>
      <c r="C152" s="38">
        <v>1</v>
      </c>
      <c r="D152" s="38"/>
      <c r="E152" s="38"/>
      <c r="F152" s="51">
        <f t="shared" ref="F152:N152" si="47">F153+F154</f>
        <v>56185</v>
      </c>
      <c r="G152" s="52">
        <f t="shared" si="47"/>
        <v>29745</v>
      </c>
      <c r="H152" s="40">
        <f t="shared" si="47"/>
        <v>23187</v>
      </c>
      <c r="I152" s="52">
        <f t="shared" si="47"/>
        <v>463</v>
      </c>
      <c r="J152" s="52">
        <f t="shared" si="47"/>
        <v>3884</v>
      </c>
      <c r="K152" s="52">
        <f t="shared" si="47"/>
        <v>1566</v>
      </c>
      <c r="L152" s="52">
        <f t="shared" si="47"/>
        <v>457</v>
      </c>
      <c r="M152" s="52">
        <f t="shared" si="47"/>
        <v>188</v>
      </c>
      <c r="N152" s="51">
        <f t="shared" si="47"/>
        <v>-21622</v>
      </c>
      <c r="O152" s="64">
        <f t="shared" si="34"/>
        <v>-0.384835810269645</v>
      </c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</row>
    <row r="153" ht="17" customHeight="1" spans="1:15">
      <c r="A153" s="28"/>
      <c r="B153" s="41" t="s">
        <v>163</v>
      </c>
      <c r="C153" s="30">
        <v>2</v>
      </c>
      <c r="D153" s="30"/>
      <c r="E153" s="30"/>
      <c r="F153" s="42">
        <v>375</v>
      </c>
      <c r="G153" s="32">
        <f t="shared" ref="G153:G159" si="48">H153+I153+J153+K153+L153+M153</f>
        <v>362</v>
      </c>
      <c r="H153" s="32">
        <f>ROUND(VLOOKUP(B:B,[4]财政调整3!$B:$AZ,51,0),0)</f>
        <v>0</v>
      </c>
      <c r="I153" s="32">
        <f>VLOOKUP(B:B,'[1]对州（市）贴息'!$B:$Z,25,0)</f>
        <v>362</v>
      </c>
      <c r="J153" s="35"/>
      <c r="K153" s="32"/>
      <c r="L153" s="32"/>
      <c r="M153" s="32"/>
      <c r="N153" s="42">
        <f t="shared" ref="N153:N159" si="49">ROUND(G153-F153*1587507/1736432,0)</f>
        <v>19</v>
      </c>
      <c r="O153" s="62">
        <f t="shared" si="34"/>
        <v>0.0506666666666667</v>
      </c>
    </row>
    <row r="154" s="7" customFormat="1" ht="17" customHeight="1" spans="1:48">
      <c r="A154" s="43"/>
      <c r="B154" s="44" t="s">
        <v>42</v>
      </c>
      <c r="C154" s="45">
        <v>3</v>
      </c>
      <c r="D154" s="45"/>
      <c r="E154" s="45"/>
      <c r="F154" s="53">
        <f t="shared" ref="F154:N154" si="50">SUM(F155:F159)</f>
        <v>55810</v>
      </c>
      <c r="G154" s="54">
        <f t="shared" si="50"/>
        <v>29383</v>
      </c>
      <c r="H154" s="40">
        <f t="shared" si="50"/>
        <v>23187</v>
      </c>
      <c r="I154" s="54">
        <f t="shared" si="50"/>
        <v>101</v>
      </c>
      <c r="J154" s="54">
        <f t="shared" si="50"/>
        <v>3884</v>
      </c>
      <c r="K154" s="54">
        <f t="shared" si="50"/>
        <v>1566</v>
      </c>
      <c r="L154" s="54">
        <f t="shared" si="50"/>
        <v>457</v>
      </c>
      <c r="M154" s="54">
        <f t="shared" si="50"/>
        <v>188</v>
      </c>
      <c r="N154" s="53">
        <f t="shared" si="50"/>
        <v>-21641</v>
      </c>
      <c r="O154" s="62">
        <f t="shared" si="34"/>
        <v>-0.387762049811862</v>
      </c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</row>
    <row r="155" ht="17" customHeight="1" spans="1:15">
      <c r="A155" s="30">
        <v>105</v>
      </c>
      <c r="B155" s="48" t="s">
        <v>164</v>
      </c>
      <c r="C155" s="30" t="s">
        <v>218</v>
      </c>
      <c r="D155" s="30">
        <v>2017</v>
      </c>
      <c r="E155" s="30"/>
      <c r="F155" s="42">
        <v>7058</v>
      </c>
      <c r="G155" s="32">
        <f t="shared" si="48"/>
        <v>4762</v>
      </c>
      <c r="H155" s="32">
        <f>ROUND(VLOOKUP(B:B,[4]财政调整3!$B:$AZ,51,0),0)</f>
        <v>3902</v>
      </c>
      <c r="I155" s="32">
        <f>VLOOKUP(B:B,[1]补助各县!$B:$AU,46,0)</f>
        <v>0</v>
      </c>
      <c r="J155" s="35">
        <f>VLOOKUP(B:B,[6]测算表!$A:$N,14,0)</f>
        <v>242</v>
      </c>
      <c r="K155" s="32">
        <f>VLOOKUP(B:B,[2]Sheet4!$A:$B,2,0)</f>
        <v>390</v>
      </c>
      <c r="L155" s="32">
        <f>VLOOKUP(B:B,[3]Sheet1!$A:$H,8,0)</f>
        <v>228</v>
      </c>
      <c r="M155" s="32"/>
      <c r="N155" s="42">
        <f t="shared" si="49"/>
        <v>-1691</v>
      </c>
      <c r="O155" s="62">
        <f t="shared" si="34"/>
        <v>-0.239586285066591</v>
      </c>
    </row>
    <row r="156" ht="17" customHeight="1" spans="1:15">
      <c r="A156" s="30">
        <v>106</v>
      </c>
      <c r="B156" s="48" t="s">
        <v>165</v>
      </c>
      <c r="C156" s="30" t="s">
        <v>218</v>
      </c>
      <c r="D156" s="30">
        <v>2019</v>
      </c>
      <c r="E156" s="30" t="s">
        <v>23</v>
      </c>
      <c r="F156" s="42">
        <v>10462</v>
      </c>
      <c r="G156" s="32">
        <f t="shared" si="48"/>
        <v>7171</v>
      </c>
      <c r="H156" s="32">
        <f>ROUND(VLOOKUP(B:B,[4]财政调整3!$B:$AZ,51,0),0)</f>
        <v>5904</v>
      </c>
      <c r="I156" s="32">
        <f>VLOOKUP(B:B,[1]补助各县!$B:$AU,46,0)</f>
        <v>87</v>
      </c>
      <c r="J156" s="35">
        <f>VLOOKUP(B:B,[6]测算表!$A:$N,14,0)</f>
        <v>800</v>
      </c>
      <c r="K156" s="32">
        <f>VLOOKUP(B:B,[2]Sheet4!$A:$B,2,0)</f>
        <v>380</v>
      </c>
      <c r="L156" s="32"/>
      <c r="M156" s="32"/>
      <c r="N156" s="42">
        <f t="shared" si="49"/>
        <v>-2394</v>
      </c>
      <c r="O156" s="62">
        <f t="shared" si="34"/>
        <v>-0.228828139935003</v>
      </c>
    </row>
    <row r="157" ht="17" customHeight="1" spans="1:15">
      <c r="A157" s="30">
        <v>107</v>
      </c>
      <c r="B157" s="48" t="s">
        <v>166</v>
      </c>
      <c r="C157" s="30" t="s">
        <v>218</v>
      </c>
      <c r="D157" s="30">
        <v>2018</v>
      </c>
      <c r="E157" s="30" t="s">
        <v>23</v>
      </c>
      <c r="F157" s="42">
        <v>16242</v>
      </c>
      <c r="G157" s="32">
        <f t="shared" si="48"/>
        <v>7458</v>
      </c>
      <c r="H157" s="32">
        <f>ROUND(VLOOKUP(B:B,[4]财政调整3!$B:$AZ,51,0),0)</f>
        <v>5891</v>
      </c>
      <c r="I157" s="32">
        <f>VLOOKUP(B:B,[1]补助各县!$B:$AU,46,0)</f>
        <v>0</v>
      </c>
      <c r="J157" s="35">
        <f>VLOOKUP(B:B,[6]测算表!$A:$N,14,0)</f>
        <v>942</v>
      </c>
      <c r="K157" s="32">
        <f>VLOOKUP(B:B,[2]Sheet4!$A:$B,2,0)</f>
        <v>396</v>
      </c>
      <c r="L157" s="32">
        <f>VLOOKUP(B:B,[3]Sheet1!$A:$H,8,0)</f>
        <v>229</v>
      </c>
      <c r="M157" s="32"/>
      <c r="N157" s="42">
        <f t="shared" si="49"/>
        <v>-7391</v>
      </c>
      <c r="O157" s="62">
        <f t="shared" si="34"/>
        <v>-0.455054796207364</v>
      </c>
    </row>
    <row r="158" ht="17" customHeight="1" spans="1:15">
      <c r="A158" s="30">
        <v>108</v>
      </c>
      <c r="B158" s="48" t="s">
        <v>168</v>
      </c>
      <c r="C158" s="30" t="s">
        <v>218</v>
      </c>
      <c r="D158" s="30">
        <v>2018</v>
      </c>
      <c r="E158" s="30" t="s">
        <v>23</v>
      </c>
      <c r="F158" s="42">
        <v>11515</v>
      </c>
      <c r="G158" s="32">
        <f t="shared" si="48"/>
        <v>6427</v>
      </c>
      <c r="H158" s="32">
        <f>ROUND(VLOOKUP(B:B,[4]财政调整3!$B:$AZ,51,0),0)</f>
        <v>4978</v>
      </c>
      <c r="I158" s="32">
        <f>VLOOKUP(B:B,[1]补助各县!$B:$AU,46,0)</f>
        <v>0</v>
      </c>
      <c r="J158" s="35">
        <f>VLOOKUP(B:B,[6]测算表!$A:$N,14,0)</f>
        <v>950</v>
      </c>
      <c r="K158" s="32">
        <f>VLOOKUP(B:B,[2]Sheet4!$A:$B,2,0)</f>
        <v>400</v>
      </c>
      <c r="L158" s="32"/>
      <c r="M158" s="32">
        <f>VLOOKUP(B:B,[5]测算表11.15!$B:$D,3,0)</f>
        <v>99</v>
      </c>
      <c r="N158" s="42">
        <f t="shared" si="49"/>
        <v>-4100</v>
      </c>
      <c r="O158" s="62">
        <f t="shared" si="34"/>
        <v>-0.356057316543639</v>
      </c>
    </row>
    <row r="159" ht="17" customHeight="1" spans="1:15">
      <c r="A159" s="30">
        <v>109</v>
      </c>
      <c r="B159" s="48" t="s">
        <v>169</v>
      </c>
      <c r="C159" s="30" t="s">
        <v>217</v>
      </c>
      <c r="D159" s="30"/>
      <c r="E159" s="30"/>
      <c r="F159" s="42">
        <v>10533</v>
      </c>
      <c r="G159" s="32">
        <f t="shared" si="48"/>
        <v>3565</v>
      </c>
      <c r="H159" s="32">
        <f>ROUND(VLOOKUP(B:B,[4]财政调整3!$B:$AZ,51,0),0)</f>
        <v>2512</v>
      </c>
      <c r="I159" s="32">
        <f>VLOOKUP(B:B,[1]补助各县!$B:$AU,46,0)</f>
        <v>14</v>
      </c>
      <c r="J159" s="35">
        <f>VLOOKUP(B:B,[6]测算表!$A:$N,14,0)</f>
        <v>950</v>
      </c>
      <c r="K159" s="32"/>
      <c r="L159" s="32"/>
      <c r="M159" s="32">
        <f>VLOOKUP(B:B,[5]测算表11.15!$B:$D,3,0)</f>
        <v>89</v>
      </c>
      <c r="N159" s="42">
        <f t="shared" si="49"/>
        <v>-6065</v>
      </c>
      <c r="O159" s="62">
        <f t="shared" si="34"/>
        <v>-0.57580936105573</v>
      </c>
    </row>
    <row r="160" s="6" customFormat="1" ht="17" customHeight="1" spans="1:48">
      <c r="A160" s="36"/>
      <c r="B160" s="37" t="s">
        <v>170</v>
      </c>
      <c r="C160" s="38">
        <v>1</v>
      </c>
      <c r="D160" s="38"/>
      <c r="E160" s="38"/>
      <c r="F160" s="51">
        <f t="shared" ref="F160:N160" si="51">F161+F162</f>
        <v>43011</v>
      </c>
      <c r="G160" s="52">
        <f t="shared" si="51"/>
        <v>42999</v>
      </c>
      <c r="H160" s="40">
        <f t="shared" si="51"/>
        <v>36584</v>
      </c>
      <c r="I160" s="52">
        <f t="shared" si="51"/>
        <v>1426</v>
      </c>
      <c r="J160" s="52">
        <f t="shared" si="51"/>
        <v>3834</v>
      </c>
      <c r="K160" s="52">
        <f t="shared" si="51"/>
        <v>1155</v>
      </c>
      <c r="L160" s="52">
        <f t="shared" si="51"/>
        <v>0</v>
      </c>
      <c r="M160" s="52">
        <f t="shared" si="51"/>
        <v>0</v>
      </c>
      <c r="N160" s="51">
        <f t="shared" si="51"/>
        <v>3677</v>
      </c>
      <c r="O160" s="64">
        <f t="shared" si="34"/>
        <v>0.085489758433889</v>
      </c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</row>
    <row r="161" ht="17" customHeight="1" spans="1:15">
      <c r="A161" s="28"/>
      <c r="B161" s="41" t="s">
        <v>171</v>
      </c>
      <c r="C161" s="30">
        <v>2</v>
      </c>
      <c r="D161" s="30"/>
      <c r="E161" s="30"/>
      <c r="F161" s="42">
        <v>1115</v>
      </c>
      <c r="G161" s="32">
        <f t="shared" ref="G161:G167" si="52">H161+I161+J161+K161+L161+M161</f>
        <v>1015</v>
      </c>
      <c r="H161" s="32">
        <f>ROUND(VLOOKUP(B:B,[4]财政调整3!$B:$AZ,51,0),0)</f>
        <v>0</v>
      </c>
      <c r="I161" s="32">
        <f>VLOOKUP(B:B,'[1]对州（市）贴息'!$B:$Z,25,0)</f>
        <v>1015</v>
      </c>
      <c r="J161" s="35"/>
      <c r="K161" s="32"/>
      <c r="L161" s="32"/>
      <c r="M161" s="32"/>
      <c r="N161" s="42">
        <f t="shared" ref="N161:N167" si="53">ROUND(G161-F161*1587507/1736432,0)</f>
        <v>-4</v>
      </c>
      <c r="O161" s="62">
        <f t="shared" si="34"/>
        <v>-0.00358744394618834</v>
      </c>
    </row>
    <row r="162" s="7" customFormat="1" ht="17" customHeight="1" spans="1:48">
      <c r="A162" s="43"/>
      <c r="B162" s="44" t="s">
        <v>42</v>
      </c>
      <c r="C162" s="45">
        <v>3</v>
      </c>
      <c r="D162" s="45"/>
      <c r="E162" s="45"/>
      <c r="F162" s="53">
        <f t="shared" ref="F162:N162" si="54">SUM(F163:F167)</f>
        <v>41896</v>
      </c>
      <c r="G162" s="54">
        <f t="shared" si="54"/>
        <v>41984</v>
      </c>
      <c r="H162" s="40">
        <f t="shared" si="54"/>
        <v>36584</v>
      </c>
      <c r="I162" s="54">
        <f t="shared" si="54"/>
        <v>411</v>
      </c>
      <c r="J162" s="54">
        <f t="shared" si="54"/>
        <v>3834</v>
      </c>
      <c r="K162" s="54">
        <f t="shared" si="54"/>
        <v>1155</v>
      </c>
      <c r="L162" s="54">
        <f t="shared" si="54"/>
        <v>0</v>
      </c>
      <c r="M162" s="54">
        <f t="shared" si="54"/>
        <v>0</v>
      </c>
      <c r="N162" s="53">
        <f t="shared" si="54"/>
        <v>3681</v>
      </c>
      <c r="O162" s="62">
        <f t="shared" si="34"/>
        <v>0.0878604162688562</v>
      </c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</row>
    <row r="163" ht="17" customHeight="1" spans="1:15">
      <c r="A163" s="30">
        <v>110</v>
      </c>
      <c r="B163" s="48" t="s">
        <v>172</v>
      </c>
      <c r="C163" s="30" t="s">
        <v>217</v>
      </c>
      <c r="D163" s="30"/>
      <c r="E163" s="30"/>
      <c r="F163" s="42">
        <v>1757</v>
      </c>
      <c r="G163" s="32">
        <f t="shared" si="52"/>
        <v>2221</v>
      </c>
      <c r="H163" s="32">
        <f>ROUND(VLOOKUP(B:B,[4]财政调整3!$B:$AZ,51,0),0)</f>
        <v>1571</v>
      </c>
      <c r="I163" s="32">
        <f>VLOOKUP(B:B,[1]补助各县!$B:$AU,46,0)</f>
        <v>0</v>
      </c>
      <c r="J163" s="35">
        <f>VLOOKUP(B:B,[6]测算表!$A:$N,14,0)</f>
        <v>650</v>
      </c>
      <c r="K163" s="32"/>
      <c r="L163" s="32"/>
      <c r="M163" s="32"/>
      <c r="N163" s="42">
        <f t="shared" si="53"/>
        <v>615</v>
      </c>
      <c r="O163" s="62">
        <f t="shared" si="34"/>
        <v>0.350028457598179</v>
      </c>
    </row>
    <row r="164" ht="17" customHeight="1" spans="1:15">
      <c r="A164" s="30">
        <v>111</v>
      </c>
      <c r="B164" s="48" t="s">
        <v>173</v>
      </c>
      <c r="C164" s="30" t="s">
        <v>218</v>
      </c>
      <c r="D164" s="30">
        <v>2019</v>
      </c>
      <c r="E164" s="30" t="s">
        <v>23</v>
      </c>
      <c r="F164" s="42">
        <v>10038</v>
      </c>
      <c r="G164" s="32">
        <f t="shared" si="52"/>
        <v>9519</v>
      </c>
      <c r="H164" s="32">
        <f>ROUND(VLOOKUP(B:B,[4]财政调整3!$B:$AZ,51,0),0)</f>
        <v>8400</v>
      </c>
      <c r="I164" s="32">
        <f>VLOOKUP(B:B,[1]补助各县!$B:$AU,46,0)</f>
        <v>7</v>
      </c>
      <c r="J164" s="35">
        <f>VLOOKUP(B:B,[6]测算表!$A:$N,14,0)</f>
        <v>742</v>
      </c>
      <c r="K164" s="32">
        <f>VLOOKUP(B:B,[2]Sheet4!$A:$B,2,0)</f>
        <v>370</v>
      </c>
      <c r="L164" s="32"/>
      <c r="M164" s="32"/>
      <c r="N164" s="42">
        <f t="shared" si="53"/>
        <v>342</v>
      </c>
      <c r="O164" s="62">
        <f t="shared" si="34"/>
        <v>0.0340705319784818</v>
      </c>
    </row>
    <row r="165" ht="17" customHeight="1" spans="1:15">
      <c r="A165" s="30">
        <v>112</v>
      </c>
      <c r="B165" s="48" t="s">
        <v>174</v>
      </c>
      <c r="C165" s="30" t="s">
        <v>217</v>
      </c>
      <c r="D165" s="30"/>
      <c r="E165" s="30"/>
      <c r="F165" s="42">
        <v>2738</v>
      </c>
      <c r="G165" s="32">
        <f t="shared" si="52"/>
        <v>3892</v>
      </c>
      <c r="H165" s="32">
        <f>ROUND(VLOOKUP(B:B,[4]财政调整3!$B:$AZ,51,0),0)</f>
        <v>3142</v>
      </c>
      <c r="I165" s="32">
        <f>VLOOKUP(B:B,[1]补助各县!$B:$AU,46,0)</f>
        <v>0</v>
      </c>
      <c r="J165" s="35">
        <f>VLOOKUP(B:B,[6]测算表!$A:$N,14,0)</f>
        <v>750</v>
      </c>
      <c r="K165" s="32"/>
      <c r="L165" s="32"/>
      <c r="M165" s="32"/>
      <c r="N165" s="42">
        <f t="shared" si="53"/>
        <v>1389</v>
      </c>
      <c r="O165" s="62">
        <f t="shared" si="34"/>
        <v>0.507304601899196</v>
      </c>
    </row>
    <row r="166" ht="17" customHeight="1" spans="1:15">
      <c r="A166" s="30">
        <v>113</v>
      </c>
      <c r="B166" s="48" t="s">
        <v>175</v>
      </c>
      <c r="C166" s="30" t="s">
        <v>219</v>
      </c>
      <c r="D166" s="30">
        <v>2020</v>
      </c>
      <c r="E166" s="30" t="s">
        <v>28</v>
      </c>
      <c r="F166" s="42">
        <v>24491</v>
      </c>
      <c r="G166" s="32">
        <f t="shared" si="52"/>
        <v>22382</v>
      </c>
      <c r="H166" s="32">
        <f>ROUND(VLOOKUP(B:B,[4]财政调整3!$B:$AZ,51,0),0)</f>
        <v>20650</v>
      </c>
      <c r="I166" s="32">
        <f>VLOOKUP(B:B,[1]补助各县!$B:$AU,46,0)</f>
        <v>404</v>
      </c>
      <c r="J166" s="35">
        <f>VLOOKUP(B:B,[6]测算表!$A:$N,14,0)</f>
        <v>942</v>
      </c>
      <c r="K166" s="32">
        <f>VLOOKUP(B:B,[2]Sheet4!$A:$B,2,0)</f>
        <v>386</v>
      </c>
      <c r="L166" s="32"/>
      <c r="M166" s="32"/>
      <c r="N166" s="42">
        <f t="shared" si="53"/>
        <v>-9</v>
      </c>
      <c r="O166" s="62">
        <f t="shared" si="34"/>
        <v>-0.000367481932138337</v>
      </c>
    </row>
    <row r="167" ht="17" customHeight="1" spans="1:15">
      <c r="A167" s="30">
        <v>114</v>
      </c>
      <c r="B167" s="48" t="s">
        <v>176</v>
      </c>
      <c r="C167" s="30" t="s">
        <v>218</v>
      </c>
      <c r="D167" s="30">
        <v>2017</v>
      </c>
      <c r="E167" s="30"/>
      <c r="F167" s="42">
        <v>2872</v>
      </c>
      <c r="G167" s="32">
        <f t="shared" si="52"/>
        <v>3970</v>
      </c>
      <c r="H167" s="32">
        <f>ROUND(VLOOKUP(B:B,[4]财政调整3!$B:$AZ,51,0),0)</f>
        <v>2821</v>
      </c>
      <c r="I167" s="32">
        <f>VLOOKUP(B:B,[1]补助各县!$B:$AU,46,0)</f>
        <v>0</v>
      </c>
      <c r="J167" s="35">
        <f>VLOOKUP(B:B,[6]测算表!$A:$N,14,0)</f>
        <v>750</v>
      </c>
      <c r="K167" s="32">
        <f>VLOOKUP(B:B,[2]Sheet4!$A:$B,2,0)</f>
        <v>399</v>
      </c>
      <c r="L167" s="32"/>
      <c r="M167" s="32"/>
      <c r="N167" s="42">
        <f t="shared" si="53"/>
        <v>1344</v>
      </c>
      <c r="O167" s="62">
        <f t="shared" si="34"/>
        <v>0.467966573816156</v>
      </c>
    </row>
    <row r="168" s="6" customFormat="1" ht="17" customHeight="1" spans="1:48">
      <c r="A168" s="36"/>
      <c r="B168" s="37" t="s">
        <v>177</v>
      </c>
      <c r="C168" s="38">
        <v>1</v>
      </c>
      <c r="D168" s="38"/>
      <c r="E168" s="38"/>
      <c r="F168" s="51">
        <f t="shared" ref="F168:N168" si="55">F169+F170</f>
        <v>173073</v>
      </c>
      <c r="G168" s="52">
        <f t="shared" si="55"/>
        <v>161811</v>
      </c>
      <c r="H168" s="40">
        <f t="shared" si="55"/>
        <v>138356</v>
      </c>
      <c r="I168" s="52">
        <f t="shared" si="55"/>
        <v>15090</v>
      </c>
      <c r="J168" s="52">
        <f t="shared" si="55"/>
        <v>5606</v>
      </c>
      <c r="K168" s="52">
        <f t="shared" si="55"/>
        <v>2662</v>
      </c>
      <c r="L168" s="52">
        <f t="shared" si="55"/>
        <v>0</v>
      </c>
      <c r="M168" s="52">
        <f t="shared" si="55"/>
        <v>97</v>
      </c>
      <c r="N168" s="51">
        <f t="shared" si="55"/>
        <v>3582</v>
      </c>
      <c r="O168" s="64">
        <f t="shared" si="34"/>
        <v>0.0206964691199667</v>
      </c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</row>
    <row r="169" ht="17" customHeight="1" spans="1:15">
      <c r="A169" s="28"/>
      <c r="B169" s="41" t="s">
        <v>178</v>
      </c>
      <c r="C169" s="30">
        <v>2</v>
      </c>
      <c r="D169" s="30"/>
      <c r="E169" s="30"/>
      <c r="F169" s="42">
        <v>12478</v>
      </c>
      <c r="G169" s="32">
        <f t="shared" ref="G169:G174" si="56">H169+I169+J169+K169+L169+M169</f>
        <v>11452</v>
      </c>
      <c r="H169" s="32">
        <f>ROUND(VLOOKUP(B:B,[4]财政调整3!$B:$AZ,51,0),0)</f>
        <v>0</v>
      </c>
      <c r="I169" s="32">
        <f>VLOOKUP(B:B,'[1]对州（市）贴息'!$B:$Z,25,0)</f>
        <v>11452</v>
      </c>
      <c r="J169" s="35"/>
      <c r="K169" s="32"/>
      <c r="L169" s="32"/>
      <c r="M169" s="32"/>
      <c r="N169" s="42">
        <f t="shared" ref="N169:N174" si="57">ROUND(G169-F169*1587507/1736432,0)</f>
        <v>44</v>
      </c>
      <c r="O169" s="62">
        <f t="shared" si="34"/>
        <v>0.00352620612277609</v>
      </c>
    </row>
    <row r="170" s="7" customFormat="1" ht="17" customHeight="1" spans="1:48">
      <c r="A170" s="43"/>
      <c r="B170" s="44" t="s">
        <v>42</v>
      </c>
      <c r="C170" s="45">
        <v>3</v>
      </c>
      <c r="D170" s="45"/>
      <c r="E170" s="45"/>
      <c r="F170" s="53">
        <f t="shared" ref="F170:N170" si="58">SUM(F171:F174)</f>
        <v>160595</v>
      </c>
      <c r="G170" s="66">
        <f t="shared" si="58"/>
        <v>150359</v>
      </c>
      <c r="H170" s="40">
        <f t="shared" si="58"/>
        <v>138356</v>
      </c>
      <c r="I170" s="66">
        <f t="shared" si="58"/>
        <v>3638</v>
      </c>
      <c r="J170" s="66">
        <f t="shared" si="58"/>
        <v>5606</v>
      </c>
      <c r="K170" s="66">
        <f t="shared" si="58"/>
        <v>2662</v>
      </c>
      <c r="L170" s="66">
        <f t="shared" si="58"/>
        <v>0</v>
      </c>
      <c r="M170" s="66">
        <f t="shared" si="58"/>
        <v>97</v>
      </c>
      <c r="N170" s="53">
        <f t="shared" si="58"/>
        <v>3538</v>
      </c>
      <c r="O170" s="62">
        <f t="shared" si="34"/>
        <v>0.0220305738036676</v>
      </c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</row>
    <row r="171" ht="17" customHeight="1" spans="1:15">
      <c r="A171" s="30">
        <v>115</v>
      </c>
      <c r="B171" s="48" t="s">
        <v>179</v>
      </c>
      <c r="C171" s="30" t="s">
        <v>219</v>
      </c>
      <c r="D171" s="30">
        <v>2020</v>
      </c>
      <c r="E171" s="30" t="s">
        <v>28</v>
      </c>
      <c r="F171" s="42">
        <v>48635</v>
      </c>
      <c r="G171" s="32">
        <f t="shared" si="56"/>
        <v>45651</v>
      </c>
      <c r="H171" s="32">
        <f>ROUND(VLOOKUP(B:B,[4]财政调整3!$B:$AZ,51,0),0)</f>
        <v>42135</v>
      </c>
      <c r="I171" s="32">
        <f>VLOOKUP(B:B,[1]补助各县!$B:$AU,46,0)</f>
        <v>1659</v>
      </c>
      <c r="J171" s="35">
        <f>VLOOKUP(B:B,[6]测算表!$A:$N,14,0)</f>
        <v>1000</v>
      </c>
      <c r="K171" s="32">
        <f>VLOOKUP(B:B,[2]Sheet4!$A:$B,2,0)</f>
        <v>760</v>
      </c>
      <c r="L171" s="32"/>
      <c r="M171" s="32">
        <f>VLOOKUP(B:B,[5]测算表11.15!$B:$D,3,0)</f>
        <v>97</v>
      </c>
      <c r="N171" s="42">
        <f t="shared" si="57"/>
        <v>1187</v>
      </c>
      <c r="O171" s="62">
        <f t="shared" si="34"/>
        <v>0.0244062917651897</v>
      </c>
    </row>
    <row r="172" ht="17" customHeight="1" spans="1:15">
      <c r="A172" s="30">
        <v>116</v>
      </c>
      <c r="B172" s="48" t="s">
        <v>180</v>
      </c>
      <c r="C172" s="30" t="s">
        <v>219</v>
      </c>
      <c r="D172" s="30">
        <v>2020</v>
      </c>
      <c r="E172" s="30" t="s">
        <v>28</v>
      </c>
      <c r="F172" s="42">
        <v>43339</v>
      </c>
      <c r="G172" s="32">
        <f t="shared" si="56"/>
        <v>40767</v>
      </c>
      <c r="H172" s="32">
        <f>ROUND(VLOOKUP(B:B,[4]财政调整3!$B:$AZ,51,0),0)</f>
        <v>37798</v>
      </c>
      <c r="I172" s="32">
        <f>VLOOKUP(B:B,[1]补助各县!$B:$AU,46,0)</f>
        <v>833</v>
      </c>
      <c r="J172" s="35">
        <f>VLOOKUP(B:B,[6]测算表!$A:$N,14,0)</f>
        <v>1351</v>
      </c>
      <c r="K172" s="32">
        <f>VLOOKUP(B:B,[2]Sheet4!$A:$B,2,0)</f>
        <v>785</v>
      </c>
      <c r="L172" s="32"/>
      <c r="M172" s="32"/>
      <c r="N172" s="42">
        <f t="shared" si="57"/>
        <v>1145</v>
      </c>
      <c r="O172" s="62">
        <f t="shared" si="34"/>
        <v>0.0264196220494243</v>
      </c>
    </row>
    <row r="173" ht="17" customHeight="1" spans="1:15">
      <c r="A173" s="30">
        <v>117</v>
      </c>
      <c r="B173" s="48" t="s">
        <v>182</v>
      </c>
      <c r="C173" s="30" t="s">
        <v>219</v>
      </c>
      <c r="D173" s="30">
        <v>2019</v>
      </c>
      <c r="E173" s="30" t="s">
        <v>28</v>
      </c>
      <c r="F173" s="42">
        <v>26382</v>
      </c>
      <c r="G173" s="32">
        <f t="shared" si="56"/>
        <v>23768</v>
      </c>
      <c r="H173" s="32">
        <f>ROUND(VLOOKUP(B:B,[4]财政调整3!$B:$AZ,51,0),0)</f>
        <v>22025</v>
      </c>
      <c r="I173" s="32">
        <f>VLOOKUP(B:B,[1]补助各县!$B:$AU,46,0)</f>
        <v>101</v>
      </c>
      <c r="J173" s="35">
        <f>VLOOKUP(B:B,[6]测算表!$A:$N,14,0)</f>
        <v>1242</v>
      </c>
      <c r="K173" s="32">
        <f>VLOOKUP(B:B,[2]Sheet4!$A:$B,2,0)</f>
        <v>400</v>
      </c>
      <c r="L173" s="32"/>
      <c r="M173" s="32"/>
      <c r="N173" s="42">
        <f t="shared" si="57"/>
        <v>-351</v>
      </c>
      <c r="O173" s="62">
        <f t="shared" si="34"/>
        <v>-0.0133045258130544</v>
      </c>
    </row>
    <row r="174" ht="17" customHeight="1" spans="1:15">
      <c r="A174" s="30">
        <v>118</v>
      </c>
      <c r="B174" s="48" t="s">
        <v>183</v>
      </c>
      <c r="C174" s="30" t="s">
        <v>219</v>
      </c>
      <c r="D174" s="30">
        <v>2020</v>
      </c>
      <c r="E174" s="30" t="s">
        <v>28</v>
      </c>
      <c r="F174" s="42">
        <v>42239</v>
      </c>
      <c r="G174" s="32">
        <f t="shared" si="56"/>
        <v>40173</v>
      </c>
      <c r="H174" s="32">
        <f>ROUND(VLOOKUP(B:B,[4]财政调整3!$B:$AZ,51,0),0)</f>
        <v>36398</v>
      </c>
      <c r="I174" s="32">
        <f>VLOOKUP(B:B,[1]补助各县!$B:$AU,46,0)</f>
        <v>1045</v>
      </c>
      <c r="J174" s="35">
        <f>VLOOKUP(B:B,[6]测算表!$A:$N,14,0)</f>
        <v>2013</v>
      </c>
      <c r="K174" s="32">
        <f>VLOOKUP(B:B,[2]Sheet4!$A:$B,2,0)</f>
        <v>717</v>
      </c>
      <c r="L174" s="32"/>
      <c r="M174" s="32"/>
      <c r="N174" s="42">
        <f t="shared" si="57"/>
        <v>1557</v>
      </c>
      <c r="O174" s="62">
        <f t="shared" si="34"/>
        <v>0.0368616681266128</v>
      </c>
    </row>
    <row r="175" s="6" customFormat="1" ht="17" customHeight="1" spans="1:48">
      <c r="A175" s="36"/>
      <c r="B175" s="37" t="s">
        <v>185</v>
      </c>
      <c r="C175" s="38">
        <v>1</v>
      </c>
      <c r="D175" s="38"/>
      <c r="E175" s="38"/>
      <c r="F175" s="51">
        <f t="shared" ref="F175:N175" si="59">F176+F177</f>
        <v>94824</v>
      </c>
      <c r="G175" s="52">
        <f t="shared" si="59"/>
        <v>87788</v>
      </c>
      <c r="H175" s="40">
        <f t="shared" si="59"/>
        <v>81294</v>
      </c>
      <c r="I175" s="52">
        <f t="shared" si="59"/>
        <v>773</v>
      </c>
      <c r="J175" s="52">
        <f t="shared" si="59"/>
        <v>3892</v>
      </c>
      <c r="K175" s="52">
        <f t="shared" si="59"/>
        <v>1520</v>
      </c>
      <c r="L175" s="52">
        <f t="shared" si="59"/>
        <v>0</v>
      </c>
      <c r="M175" s="52">
        <f t="shared" si="59"/>
        <v>309</v>
      </c>
      <c r="N175" s="51">
        <f t="shared" si="59"/>
        <v>1097</v>
      </c>
      <c r="O175" s="64">
        <f t="shared" si="34"/>
        <v>0.0115688011473888</v>
      </c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</row>
    <row r="176" ht="17" customHeight="1" spans="1:15">
      <c r="A176" s="28"/>
      <c r="B176" s="41" t="s">
        <v>186</v>
      </c>
      <c r="C176" s="30">
        <v>2</v>
      </c>
      <c r="D176" s="30"/>
      <c r="E176" s="30"/>
      <c r="F176" s="42">
        <v>635</v>
      </c>
      <c r="G176" s="32">
        <f t="shared" ref="G176:G180" si="60">H176+I176+J176+K176+L176+M176</f>
        <v>584</v>
      </c>
      <c r="H176" s="32">
        <f>ROUND(VLOOKUP(B:B,[4]财政调整3!$B:$AZ,51,0),0)</f>
        <v>0</v>
      </c>
      <c r="I176" s="32">
        <f>VLOOKUP(B:B,'[1]对州（市）贴息'!$B:$Z,25,0)</f>
        <v>584</v>
      </c>
      <c r="J176" s="35"/>
      <c r="K176" s="32"/>
      <c r="L176" s="32"/>
      <c r="M176" s="32"/>
      <c r="N176" s="42">
        <f t="shared" ref="N176:N180" si="61">ROUND(G176-F176*1587507/1736432,0)</f>
        <v>3</v>
      </c>
      <c r="O176" s="62">
        <f t="shared" ref="O176:O191" si="62">N176/F176</f>
        <v>0.0047244094488189</v>
      </c>
    </row>
    <row r="177" s="7" customFormat="1" ht="17" customHeight="1" spans="1:48">
      <c r="A177" s="43"/>
      <c r="B177" s="44" t="s">
        <v>42</v>
      </c>
      <c r="C177" s="45">
        <v>3</v>
      </c>
      <c r="D177" s="45"/>
      <c r="E177" s="45"/>
      <c r="F177" s="53">
        <f t="shared" ref="F177:N177" si="63">SUM(F178:F180)</f>
        <v>94189</v>
      </c>
      <c r="G177" s="54">
        <f t="shared" si="63"/>
        <v>87204</v>
      </c>
      <c r="H177" s="40">
        <f t="shared" si="63"/>
        <v>81294</v>
      </c>
      <c r="I177" s="54">
        <f t="shared" si="63"/>
        <v>189</v>
      </c>
      <c r="J177" s="54">
        <f t="shared" si="63"/>
        <v>3892</v>
      </c>
      <c r="K177" s="54">
        <f t="shared" si="63"/>
        <v>1520</v>
      </c>
      <c r="L177" s="54">
        <f t="shared" si="63"/>
        <v>0</v>
      </c>
      <c r="M177" s="54">
        <f t="shared" si="63"/>
        <v>309</v>
      </c>
      <c r="N177" s="53">
        <f t="shared" si="63"/>
        <v>1094</v>
      </c>
      <c r="O177" s="62">
        <f t="shared" si="62"/>
        <v>0.0116149444202614</v>
      </c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</row>
    <row r="178" ht="17" customHeight="1" spans="1:15">
      <c r="A178" s="30">
        <v>119</v>
      </c>
      <c r="B178" s="48" t="s">
        <v>187</v>
      </c>
      <c r="C178" s="30" t="s">
        <v>219</v>
      </c>
      <c r="D178" s="30">
        <v>2018</v>
      </c>
      <c r="E178" s="30" t="s">
        <v>28</v>
      </c>
      <c r="F178" s="42">
        <v>23968</v>
      </c>
      <c r="G178" s="32">
        <f t="shared" si="60"/>
        <v>22061</v>
      </c>
      <c r="H178" s="32">
        <f>ROUND(VLOOKUP(B:B,[4]财政调整3!$B:$AZ,51,0),0)</f>
        <v>20146</v>
      </c>
      <c r="I178" s="32">
        <f>VLOOKUP(B:B,[1]补助各县!$B:$AU,46,0)</f>
        <v>0</v>
      </c>
      <c r="J178" s="35">
        <f>VLOOKUP(B:B,[6]测算表!$A:$N,14,0)</f>
        <v>1400</v>
      </c>
      <c r="K178" s="32">
        <f>VLOOKUP(B:B,[2]Sheet4!$A:$B,2,0)</f>
        <v>400</v>
      </c>
      <c r="L178" s="32"/>
      <c r="M178" s="32">
        <f>VLOOKUP(B:B,[5]测算表11.15!$B:$D,3,0)</f>
        <v>115</v>
      </c>
      <c r="N178" s="42">
        <f t="shared" si="61"/>
        <v>149</v>
      </c>
      <c r="O178" s="62">
        <f t="shared" si="62"/>
        <v>0.00621662216288385</v>
      </c>
    </row>
    <row r="179" ht="17" customHeight="1" spans="1:15">
      <c r="A179" s="30">
        <v>120</v>
      </c>
      <c r="B179" s="48" t="s">
        <v>188</v>
      </c>
      <c r="C179" s="30" t="s">
        <v>219</v>
      </c>
      <c r="D179" s="30">
        <v>2019</v>
      </c>
      <c r="E179" s="30" t="s">
        <v>28</v>
      </c>
      <c r="F179" s="42">
        <v>48429</v>
      </c>
      <c r="G179" s="32">
        <f t="shared" si="60"/>
        <v>44939</v>
      </c>
      <c r="H179" s="32">
        <f>ROUND(VLOOKUP(B:B,[4]财政调整3!$B:$AZ,51,0),0)</f>
        <v>42770</v>
      </c>
      <c r="I179" s="32">
        <f>VLOOKUP(B:B,[1]补助各县!$B:$AU,46,0)</f>
        <v>128</v>
      </c>
      <c r="J179" s="35">
        <f>VLOOKUP(B:B,[6]测算表!$A:$N,14,0)</f>
        <v>1342</v>
      </c>
      <c r="K179" s="32">
        <f>VLOOKUP(B:B,[2]Sheet4!$A:$B,2,0)</f>
        <v>600</v>
      </c>
      <c r="L179" s="32"/>
      <c r="M179" s="32">
        <f>VLOOKUP(B:B,[5]测算表11.15!$B:$D,3,0)</f>
        <v>99</v>
      </c>
      <c r="N179" s="42">
        <f t="shared" si="61"/>
        <v>664</v>
      </c>
      <c r="O179" s="62">
        <f t="shared" si="62"/>
        <v>0.0137107931198249</v>
      </c>
    </row>
    <row r="180" ht="17" customHeight="1" spans="1:15">
      <c r="A180" s="30">
        <v>121</v>
      </c>
      <c r="B180" s="48" t="s">
        <v>189</v>
      </c>
      <c r="C180" s="30" t="s">
        <v>219</v>
      </c>
      <c r="D180" s="30">
        <v>2018</v>
      </c>
      <c r="E180" s="30" t="s">
        <v>28</v>
      </c>
      <c r="F180" s="42">
        <v>21792</v>
      </c>
      <c r="G180" s="32">
        <f t="shared" si="60"/>
        <v>20204</v>
      </c>
      <c r="H180" s="32">
        <f>ROUND(VLOOKUP(B:B,[4]财政调整3!$B:$AZ,51,0),0)</f>
        <v>18378</v>
      </c>
      <c r="I180" s="32">
        <f>VLOOKUP(B:B,[1]补助各县!$B:$AU,46,0)</f>
        <v>61</v>
      </c>
      <c r="J180" s="35">
        <f>VLOOKUP(B:B,[6]测算表!$A:$N,14,0)</f>
        <v>1150</v>
      </c>
      <c r="K180" s="32">
        <f>VLOOKUP(B:B,[2]Sheet4!$A:$B,2,0)</f>
        <v>520</v>
      </c>
      <c r="L180" s="32"/>
      <c r="M180" s="32">
        <f>VLOOKUP(B:B,[5]测算表11.15!$B:$D,3,0)</f>
        <v>95</v>
      </c>
      <c r="N180" s="42">
        <f t="shared" si="61"/>
        <v>281</v>
      </c>
      <c r="O180" s="62">
        <f t="shared" si="62"/>
        <v>0.0128946402349486</v>
      </c>
    </row>
    <row r="181" s="6" customFormat="1" ht="17" customHeight="1" spans="1:48">
      <c r="A181" s="36"/>
      <c r="B181" s="37" t="s">
        <v>190</v>
      </c>
      <c r="C181" s="38">
        <v>1</v>
      </c>
      <c r="D181" s="38"/>
      <c r="E181" s="38"/>
      <c r="F181" s="51">
        <f t="shared" ref="F181:N181" si="64">F182+F183</f>
        <v>66701</v>
      </c>
      <c r="G181" s="52">
        <f t="shared" si="64"/>
        <v>53493</v>
      </c>
      <c r="H181" s="40">
        <f t="shared" si="64"/>
        <v>45908</v>
      </c>
      <c r="I181" s="52">
        <f t="shared" si="64"/>
        <v>9</v>
      </c>
      <c r="J181" s="52">
        <f t="shared" si="64"/>
        <v>4650</v>
      </c>
      <c r="K181" s="52">
        <f t="shared" si="64"/>
        <v>1878</v>
      </c>
      <c r="L181" s="52">
        <f t="shared" si="64"/>
        <v>621</v>
      </c>
      <c r="M181" s="52">
        <f t="shared" si="64"/>
        <v>427</v>
      </c>
      <c r="N181" s="51">
        <f t="shared" si="64"/>
        <v>-7487</v>
      </c>
      <c r="O181" s="64">
        <f t="shared" si="62"/>
        <v>-0.112247192695762</v>
      </c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</row>
    <row r="182" ht="17" customHeight="1" spans="1:15">
      <c r="A182" s="28"/>
      <c r="B182" s="41" t="s">
        <v>191</v>
      </c>
      <c r="C182" s="30">
        <v>2</v>
      </c>
      <c r="D182" s="30"/>
      <c r="E182" s="30"/>
      <c r="F182" s="42">
        <v>7</v>
      </c>
      <c r="G182" s="32">
        <f t="shared" ref="G182:G191" si="65">H182+I182+J182+K182+L182+M182</f>
        <v>7</v>
      </c>
      <c r="H182" s="32">
        <f>ROUND(VLOOKUP(B:B,[4]财政调整3!$B:$AZ,51,0),0)</f>
        <v>0</v>
      </c>
      <c r="I182" s="32">
        <f>VLOOKUP(B:B,'[1]对州（市）贴息'!$B:$Z,25,0)</f>
        <v>7</v>
      </c>
      <c r="J182" s="35"/>
      <c r="K182" s="32"/>
      <c r="L182" s="32"/>
      <c r="M182" s="32"/>
      <c r="N182" s="42">
        <f t="shared" ref="N182:N191" si="66">ROUND(G182-F182*1587507/1736432,0)</f>
        <v>1</v>
      </c>
      <c r="O182" s="62">
        <f t="shared" si="62"/>
        <v>0.142857142857143</v>
      </c>
    </row>
    <row r="183" s="7" customFormat="1" ht="17" customHeight="1" spans="1:48">
      <c r="A183" s="43"/>
      <c r="B183" s="44" t="s">
        <v>42</v>
      </c>
      <c r="C183" s="45">
        <v>3</v>
      </c>
      <c r="D183" s="45"/>
      <c r="E183" s="45"/>
      <c r="F183" s="53">
        <f t="shared" ref="F183:N183" si="67">SUM(F184:F191)</f>
        <v>66694</v>
      </c>
      <c r="G183" s="54">
        <f t="shared" si="67"/>
        <v>53486</v>
      </c>
      <c r="H183" s="54">
        <f t="shared" si="67"/>
        <v>45908</v>
      </c>
      <c r="I183" s="54">
        <f t="shared" si="67"/>
        <v>2</v>
      </c>
      <c r="J183" s="54">
        <f t="shared" si="67"/>
        <v>4650</v>
      </c>
      <c r="K183" s="54">
        <f t="shared" si="67"/>
        <v>1878</v>
      </c>
      <c r="L183" s="54">
        <f t="shared" si="67"/>
        <v>621</v>
      </c>
      <c r="M183" s="54">
        <f t="shared" si="67"/>
        <v>427</v>
      </c>
      <c r="N183" s="53">
        <f t="shared" si="67"/>
        <v>-7488</v>
      </c>
      <c r="O183" s="62">
        <f t="shared" si="62"/>
        <v>-0.112273967673254</v>
      </c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</row>
    <row r="184" ht="17" customHeight="1" spans="1:15">
      <c r="A184" s="30">
        <v>122</v>
      </c>
      <c r="B184" s="48" t="s">
        <v>192</v>
      </c>
      <c r="C184" s="30" t="s">
        <v>218</v>
      </c>
      <c r="D184" s="30">
        <v>2018</v>
      </c>
      <c r="E184" s="30" t="s">
        <v>23</v>
      </c>
      <c r="F184" s="42">
        <v>10046</v>
      </c>
      <c r="G184" s="32">
        <f t="shared" si="65"/>
        <v>9422</v>
      </c>
      <c r="H184" s="32">
        <f>ROUND(VLOOKUP(B:B,[4]财政调整3!$B:$AZ,51,0),0)</f>
        <v>8457</v>
      </c>
      <c r="I184" s="32">
        <f>VLOOKUP(B:B,[1]补助各县!$B:$AU,46,0)</f>
        <v>0</v>
      </c>
      <c r="J184" s="35">
        <f>VLOOKUP(B:B,[6]测算表!$A:$N,14,0)</f>
        <v>500</v>
      </c>
      <c r="K184" s="32">
        <f>VLOOKUP(B:B,[2]Sheet4!$A:$B,2,0)</f>
        <v>390</v>
      </c>
      <c r="L184" s="32"/>
      <c r="M184" s="32">
        <f>VLOOKUP(B:B,[5]测算表11.15!$B:$D,3,0)</f>
        <v>75</v>
      </c>
      <c r="N184" s="42">
        <f t="shared" si="66"/>
        <v>238</v>
      </c>
      <c r="O184" s="62">
        <f t="shared" si="62"/>
        <v>0.0236910213020107</v>
      </c>
    </row>
    <row r="185" ht="17" customHeight="1" spans="1:15">
      <c r="A185" s="30">
        <v>123</v>
      </c>
      <c r="B185" s="48" t="s">
        <v>193</v>
      </c>
      <c r="C185" s="30" t="s">
        <v>218</v>
      </c>
      <c r="D185" s="30">
        <v>2017</v>
      </c>
      <c r="E185" s="30"/>
      <c r="F185" s="42">
        <v>3960</v>
      </c>
      <c r="G185" s="32">
        <f t="shared" si="65"/>
        <v>5892</v>
      </c>
      <c r="H185" s="32">
        <f>ROUND(VLOOKUP(B:B,[4]财政调整3!$B:$AZ,51,0),0)</f>
        <v>5492</v>
      </c>
      <c r="I185" s="32">
        <f>VLOOKUP(B:B,[1]补助各县!$B:$AU,46,0)</f>
        <v>0</v>
      </c>
      <c r="J185" s="35">
        <f>VLOOKUP(B:B,[6]测算表!$A:$N,14,0)</f>
        <v>400</v>
      </c>
      <c r="K185" s="32"/>
      <c r="L185" s="32"/>
      <c r="M185" s="32"/>
      <c r="N185" s="42">
        <f t="shared" si="66"/>
        <v>2272</v>
      </c>
      <c r="O185" s="62">
        <f t="shared" si="62"/>
        <v>0.573737373737374</v>
      </c>
    </row>
    <row r="186" ht="17" customHeight="1" spans="1:15">
      <c r="A186" s="30">
        <v>124</v>
      </c>
      <c r="B186" s="48" t="s">
        <v>194</v>
      </c>
      <c r="C186" s="30" t="s">
        <v>218</v>
      </c>
      <c r="D186" s="30">
        <v>2018</v>
      </c>
      <c r="E186" s="30"/>
      <c r="F186" s="42">
        <v>4494</v>
      </c>
      <c r="G186" s="32">
        <f t="shared" si="65"/>
        <v>6306</v>
      </c>
      <c r="H186" s="32">
        <f>ROUND(VLOOKUP(B:B,[4]财政调整3!$B:$AZ,51,0),0)</f>
        <v>5525</v>
      </c>
      <c r="I186" s="32">
        <f>VLOOKUP(B:B,[1]补助各县!$B:$AU,46,0)</f>
        <v>0</v>
      </c>
      <c r="J186" s="35">
        <f>VLOOKUP(B:B,[6]测算表!$A:$N,14,0)</f>
        <v>400</v>
      </c>
      <c r="K186" s="32">
        <f>VLOOKUP(B:B,[2]Sheet4!$A:$B,2,0)</f>
        <v>300</v>
      </c>
      <c r="L186" s="32"/>
      <c r="M186" s="32">
        <f>VLOOKUP(B:B,[5]测算表11.15!$B:$D,3,0)</f>
        <v>81</v>
      </c>
      <c r="N186" s="42">
        <f t="shared" si="66"/>
        <v>2197</v>
      </c>
      <c r="O186" s="62">
        <f t="shared" si="62"/>
        <v>0.488874054294615</v>
      </c>
    </row>
    <row r="187" ht="17" customHeight="1" spans="1:15">
      <c r="A187" s="30">
        <v>125</v>
      </c>
      <c r="B187" s="48" t="s">
        <v>195</v>
      </c>
      <c r="C187" s="30" t="s">
        <v>218</v>
      </c>
      <c r="D187" s="30">
        <v>2019</v>
      </c>
      <c r="E187" s="30" t="s">
        <v>23</v>
      </c>
      <c r="F187" s="42">
        <v>8596</v>
      </c>
      <c r="G187" s="32">
        <f t="shared" si="65"/>
        <v>8103</v>
      </c>
      <c r="H187" s="32">
        <f>ROUND(VLOOKUP(B:B,[4]财政调整3!$B:$AZ,51,0),0)</f>
        <v>7151</v>
      </c>
      <c r="I187" s="32">
        <f>VLOOKUP(B:B,[1]补助各县!$B:$AU,46,0)</f>
        <v>0</v>
      </c>
      <c r="J187" s="35">
        <f>VLOOKUP(B:B,[6]测算表!$A:$N,14,0)</f>
        <v>350</v>
      </c>
      <c r="K187" s="32">
        <f>VLOOKUP(B:B,[2]Sheet4!$A:$B,2,0)</f>
        <v>398</v>
      </c>
      <c r="L187" s="32">
        <f>VLOOKUP(B:B,[3]Sheet1!$A:$H,8,0)</f>
        <v>204</v>
      </c>
      <c r="M187" s="32"/>
      <c r="N187" s="42">
        <f t="shared" si="66"/>
        <v>244</v>
      </c>
      <c r="O187" s="62">
        <f t="shared" si="62"/>
        <v>0.0283852954862727</v>
      </c>
    </row>
    <row r="188" ht="17" customHeight="1" spans="1:15">
      <c r="A188" s="30">
        <v>126</v>
      </c>
      <c r="B188" s="48" t="s">
        <v>196</v>
      </c>
      <c r="C188" s="30" t="s">
        <v>218</v>
      </c>
      <c r="D188" s="30">
        <v>2018</v>
      </c>
      <c r="E188" s="30"/>
      <c r="F188" s="42">
        <v>10468</v>
      </c>
      <c r="G188" s="32">
        <f t="shared" si="65"/>
        <v>4977</v>
      </c>
      <c r="H188" s="32">
        <f>ROUND(VLOOKUP(B:B,[4]财政调整3!$B:$AZ,51,0),0)</f>
        <v>4032</v>
      </c>
      <c r="I188" s="32">
        <f>VLOOKUP(B:B,[1]补助各县!$B:$AU,46,0)</f>
        <v>0</v>
      </c>
      <c r="J188" s="35">
        <f>VLOOKUP(B:B,[6]测算表!$A:$N,14,0)</f>
        <v>550</v>
      </c>
      <c r="K188" s="32">
        <f>VLOOKUP(B:B,[2]Sheet4!$A:$B,2,0)</f>
        <v>395</v>
      </c>
      <c r="L188" s="32"/>
      <c r="M188" s="32"/>
      <c r="N188" s="42">
        <f t="shared" si="66"/>
        <v>-4593</v>
      </c>
      <c r="O188" s="62">
        <f t="shared" si="62"/>
        <v>-0.438765762323271</v>
      </c>
    </row>
    <row r="189" ht="17" customHeight="1" spans="1:15">
      <c r="A189" s="30">
        <v>127</v>
      </c>
      <c r="B189" s="48" t="s">
        <v>198</v>
      </c>
      <c r="C189" s="30" t="s">
        <v>218</v>
      </c>
      <c r="D189" s="30">
        <v>2018</v>
      </c>
      <c r="E189" s="30"/>
      <c r="F189" s="42">
        <v>4071</v>
      </c>
      <c r="G189" s="32">
        <f t="shared" si="65"/>
        <v>5149</v>
      </c>
      <c r="H189" s="32">
        <f>ROUND(VLOOKUP(B:B,[4]财政调整3!$B:$AZ,51,0),0)</f>
        <v>4463</v>
      </c>
      <c r="I189" s="32">
        <f>VLOOKUP(B:B,[1]补助各县!$B:$AU,46,0)</f>
        <v>0</v>
      </c>
      <c r="J189" s="35">
        <f>VLOOKUP(B:B,[6]测算表!$A:$N,14,0)</f>
        <v>600</v>
      </c>
      <c r="K189" s="32"/>
      <c r="L189" s="32"/>
      <c r="M189" s="32">
        <f>VLOOKUP(B:B,[5]测算表11.15!$B:$D,3,0)</f>
        <v>86</v>
      </c>
      <c r="N189" s="42">
        <f t="shared" si="66"/>
        <v>1427</v>
      </c>
      <c r="O189" s="62">
        <f t="shared" si="62"/>
        <v>0.350528125767625</v>
      </c>
    </row>
    <row r="190" ht="17" customHeight="1" spans="1:15">
      <c r="A190" s="30">
        <v>128</v>
      </c>
      <c r="B190" s="48" t="s">
        <v>199</v>
      </c>
      <c r="C190" s="30" t="s">
        <v>218</v>
      </c>
      <c r="D190" s="30">
        <v>2018</v>
      </c>
      <c r="E190" s="30"/>
      <c r="F190" s="42">
        <v>7568</v>
      </c>
      <c r="G190" s="32">
        <f t="shared" si="65"/>
        <v>4702</v>
      </c>
      <c r="H190" s="32">
        <f>ROUND(VLOOKUP(B:B,[4]财政调整3!$B:$AZ,51,0),0)</f>
        <v>3692</v>
      </c>
      <c r="I190" s="32">
        <f>VLOOKUP(B:B,[1]补助各县!$B:$AU,46,0)</f>
        <v>0</v>
      </c>
      <c r="J190" s="35">
        <f>VLOOKUP(B:B,[6]测算表!$A:$N,14,0)</f>
        <v>700</v>
      </c>
      <c r="K190" s="32"/>
      <c r="L190" s="32">
        <f>VLOOKUP(B:B,[3]Sheet1!$A:$H,8,0)</f>
        <v>221</v>
      </c>
      <c r="M190" s="32">
        <f>VLOOKUP(B:B,[5]测算表11.15!$B:$D,3,0)</f>
        <v>89</v>
      </c>
      <c r="N190" s="42">
        <f t="shared" si="66"/>
        <v>-2217</v>
      </c>
      <c r="O190" s="62">
        <f t="shared" si="62"/>
        <v>-0.292943974630021</v>
      </c>
    </row>
    <row r="191" ht="17" customHeight="1" spans="1:15">
      <c r="A191" s="30">
        <v>129</v>
      </c>
      <c r="B191" s="48" t="s">
        <v>200</v>
      </c>
      <c r="C191" s="30" t="s">
        <v>218</v>
      </c>
      <c r="D191" s="30">
        <v>2018</v>
      </c>
      <c r="E191" s="30" t="s">
        <v>23</v>
      </c>
      <c r="F191" s="42">
        <v>17491</v>
      </c>
      <c r="G191" s="32">
        <f t="shared" si="65"/>
        <v>8935</v>
      </c>
      <c r="H191" s="32">
        <f>ROUND(VLOOKUP(B:B,[4]财政调整3!$B:$AZ,51,0),0)</f>
        <v>7096</v>
      </c>
      <c r="I191" s="32">
        <f>VLOOKUP(B:B,[1]补助各县!$B:$AU,46,0)</f>
        <v>2</v>
      </c>
      <c r="J191" s="35">
        <f>VLOOKUP(B:B,[6]测算表!$A:$N,14,0)</f>
        <v>1150</v>
      </c>
      <c r="K191" s="32">
        <f>VLOOKUP(B:B,[2]Sheet4!$A:$B,2,0)</f>
        <v>395</v>
      </c>
      <c r="L191" s="32">
        <f>VLOOKUP(B:B,[3]Sheet1!$A:$H,8,0)</f>
        <v>196</v>
      </c>
      <c r="M191" s="32">
        <f>VLOOKUP(B:B,[5]测算表11.15!$B:$D,3,0)</f>
        <v>96</v>
      </c>
      <c r="N191" s="42">
        <f t="shared" si="66"/>
        <v>-7056</v>
      </c>
      <c r="O191" s="62">
        <f t="shared" si="62"/>
        <v>-0.403407466697159</v>
      </c>
    </row>
    <row r="193" spans="2:2">
      <c r="B193" s="9"/>
    </row>
  </sheetData>
  <autoFilter ref="A15:AV191">
    <extLst/>
  </autoFilter>
  <mergeCells count="10">
    <mergeCell ref="A2:O2"/>
    <mergeCell ref="G4:M4"/>
    <mergeCell ref="A4:A5"/>
    <mergeCell ref="B4:B5"/>
    <mergeCell ref="C4:C5"/>
    <mergeCell ref="D4:D5"/>
    <mergeCell ref="E4:E5"/>
    <mergeCell ref="F4:F5"/>
    <mergeCell ref="N4:N5"/>
    <mergeCell ref="O4:O5"/>
  </mergeCells>
  <printOptions horizontalCentered="1"/>
  <pageMargins left="0.751388888888889" right="0.751388888888889" top="1" bottom="1" header="0.5" footer="0.5"/>
  <pageSetup paperSize="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正式下达表</vt:lpstr>
      <vt:lpstr>下达表</vt:lpstr>
      <vt:lpstr>测算表2</vt:lpstr>
      <vt:lpstr>测算表1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郑志堂</cp:lastModifiedBy>
  <dcterms:created xsi:type="dcterms:W3CDTF">2020-03-19T04:07:00Z</dcterms:created>
  <dcterms:modified xsi:type="dcterms:W3CDTF">2022-12-16T08:28:26Z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  <property fmtid="{D5CDD505-2E9C-101B-9397-08002B2CF9AE}" pid="3" name="ICV">
    <vt:lpwstr>50A79FCEC7F744BA8B3B2137ADA76B2A</vt:lpwstr>
  </property>
</Properties>
</file>