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7" activeTab="11"/>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市本级绩效目标表-1" sheetId="10" r:id="rId10"/>
    <sheet name="市本级绩效目标表-2" sheetId="11" r:id="rId11"/>
    <sheet name="市对下绩效目标表" sheetId="12" r:id="rId12"/>
    <sheet name="政府采购表" sheetId="13" r:id="rId13"/>
  </sheets>
  <definedNames>
    <definedName name="_xlnm.Print_Titles" localSheetId="5">基本支出预算表!$2:$8</definedName>
    <definedName name="_xlnm.Print_Titles" localSheetId="6">基金预算支出情况表!$1:$4</definedName>
    <definedName name="_xlnm.Print_Titles" localSheetId="7">'财政拨款支出明细表（按经济分类科目）'!$2:$7</definedName>
  </definedNames>
  <calcPr calcId="144525"/>
</workbook>
</file>

<file path=xl/sharedStrings.xml><?xml version="1.0" encoding="utf-8"?>
<sst xmlns="http://schemas.openxmlformats.org/spreadsheetml/2006/main" count="1570" uniqueCount="737">
  <si>
    <t>6-1 部门财务收支总体情况表</t>
  </si>
  <si>
    <t>单位名称：曲靖市财政局</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</si>
  <si>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</si>
  <si>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</si>
  <si>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</si>
  <si>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</si>
  <si>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</si>
  <si>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</si>
  <si>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</si>
  <si>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</si>
  <si>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</si>
  <si>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</si>
  <si>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</si>
  <si>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</si>
  <si>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</si>
  <si>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</si>
  <si>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</si>
  <si>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</si>
  <si>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</si>
  <si>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</si>
  <si>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</si>
  <si>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</si>
  <si>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</si>
  <si>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</si>
  <si>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</si>
  <si>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</si>
  <si>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</si>
  <si>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</si>
  <si>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</si>
  <si>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</si>
  <si>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</si>
  <si>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</si>
  <si>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</si>
  <si>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</si>
  <si>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</si>
  <si>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</si>
  <si>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</si>
  <si>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</si>
  <si>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</si>
  <si>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</si>
  <si>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</si>
  <si>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</si>
  <si>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</si>
  <si>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</si>
  <si>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</si>
  <si>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</si>
  <si>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</si>
  <si>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</si>
  <si>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</si>
  <si>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</si>
  <si>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6-3  部门支出总体情况表</t>
  </si>
  <si>
    <t>6-4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</si>
  <si>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</si>
  <si>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</si>
  <si>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</si>
  <si>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</si>
  <si>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</si>
  <si>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</si>
  <si>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</si>
  <si>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</si>
  <si>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</si>
  <si>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</si>
  <si>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</si>
  <si>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</si>
  <si>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</si>
  <si>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</si>
  <si>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</si>
  <si>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</si>
  <si>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</si>
  <si>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 xml:space="preserve">  7、其他非税收入安排支出</t>
  </si>
  <si>
    <t>（八)、社会保障和就业支出</t>
  </si>
  <si>
    <t>（二）政府性基金拨款</t>
  </si>
  <si>
    <t xml:space="preserve"> (九)、卫生健康支出</t>
  </si>
  <si>
    <t>（三）国有资本经营预算收入</t>
  </si>
  <si>
    <t xml:space="preserve"> (十)、节能环保支出</t>
  </si>
  <si>
    <t>二、上年结转</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</si>
  <si>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</si>
  <si>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</si>
  <si>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</si>
  <si>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</si>
  <si>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</si>
  <si>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</si>
  <si>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</si>
  <si>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</si>
  <si>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</si>
  <si>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</si>
  <si>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</si>
  <si>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</si>
  <si>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</si>
  <si>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</si>
  <si>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</si>
  <si>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</si>
  <si>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</si>
  <si>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</si>
  <si>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</si>
  <si>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</si>
  <si>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</si>
  <si>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</si>
  <si>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</si>
  <si>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</si>
  <si>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</si>
  <si>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</si>
  <si>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</si>
  <si>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</si>
  <si>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</si>
  <si>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</si>
  <si>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</si>
  <si>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</si>
  <si>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</si>
  <si>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</si>
  <si>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</si>
  <si>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</si>
  <si>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</si>
  <si>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</si>
  <si>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</si>
  <si>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</si>
  <si>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</si>
  <si>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</si>
  <si>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</si>
  <si>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</si>
  <si>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</si>
  <si>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</si>
  <si>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</si>
  <si>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</si>
  <si>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</si>
  <si>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</si>
  <si>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</si>
  <si>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</si>
  <si>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</si>
  <si>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</si>
  <si>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</si>
  <si>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</si>
  <si>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</si>
  <si>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</si>
  <si>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</si>
  <si>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</si>
  <si>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</si>
  <si>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</si>
  <si>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</si>
  <si>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</si>
  <si>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</si>
  <si>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</si>
  <si>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</si>
  <si>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06</t>
  </si>
  <si>
    <t>01</t>
  </si>
  <si>
    <t>行政运行</t>
  </si>
  <si>
    <t>208</t>
  </si>
  <si>
    <t>05</t>
  </si>
  <si>
    <t>归口管理的行政单位离退休</t>
  </si>
  <si>
    <t>机关事业单位基本养老保险缴费支出</t>
  </si>
  <si>
    <t>210</t>
  </si>
  <si>
    <t>行政单位医疗</t>
  </si>
  <si>
    <t>03</t>
  </si>
  <si>
    <t>公务员医疗补助</t>
  </si>
  <si>
    <t>99</t>
  </si>
  <si>
    <t>其他行政事业单位医疗支出</t>
  </si>
  <si>
    <t>221</t>
  </si>
  <si>
    <t>02</t>
  </si>
  <si>
    <t>住房公积金</t>
  </si>
  <si>
    <t>201</t>
  </si>
  <si>
    <t>一般行政管理事务</t>
  </si>
  <si>
    <t>财政国库业务</t>
  </si>
  <si>
    <t>07</t>
  </si>
  <si>
    <t>信息化建设</t>
  </si>
  <si>
    <t>其他财政事务支出</t>
  </si>
  <si>
    <t>213</t>
  </si>
  <si>
    <t>对村级一事一议的补助</t>
  </si>
  <si>
    <t>215</t>
  </si>
  <si>
    <t>其他国有资产监管支出</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</si>
  <si>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</si>
  <si>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</si>
  <si>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</si>
  <si>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</si>
  <si>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</si>
  <si>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</si>
  <si>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</si>
  <si>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</si>
  <si>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</si>
  <si>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</si>
  <si>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</si>
  <si>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</si>
  <si>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</si>
  <si>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</si>
  <si>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</si>
  <si>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</si>
  <si>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</si>
  <si>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</si>
  <si>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</si>
  <si>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</si>
  <si>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</si>
  <si>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</si>
  <si>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</si>
  <si>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</si>
  <si>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</si>
  <si>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</si>
  <si>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</si>
  <si>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</si>
  <si>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</si>
  <si>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</si>
  <si>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</si>
  <si>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</si>
  <si>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</si>
  <si>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</si>
  <si>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</si>
  <si>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</si>
  <si>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</si>
  <si>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</si>
  <si>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</si>
  <si>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</si>
  <si>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</si>
  <si>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</si>
  <si>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</si>
  <si>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</si>
  <si>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</si>
  <si>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</si>
  <si>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</si>
  <si>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</si>
  <si>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</si>
  <si>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</si>
  <si>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</si>
  <si>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</si>
  <si>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</si>
  <si>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</si>
  <si>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</si>
  <si>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</si>
  <si>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</si>
  <si>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</si>
  <si>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</si>
  <si>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</si>
  <si>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</si>
  <si>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</si>
  <si>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</si>
  <si>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</si>
  <si>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</si>
  <si>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</si>
  <si>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</si>
  <si>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</si>
  <si>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</si>
  <si>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</si>
  <si>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</si>
  <si>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</si>
  <si>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</si>
  <si>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</si>
  <si>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</si>
  <si>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</si>
  <si>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</si>
  <si>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</si>
  <si>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</si>
  <si>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</si>
  <si>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</si>
  <si>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</si>
  <si>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</si>
  <si>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</si>
  <si>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</si>
  <si>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</si>
  <si>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</si>
  <si>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</si>
  <si>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</si>
  <si>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</si>
  <si>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</si>
  <si>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</si>
  <si>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</si>
  <si>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</si>
  <si>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</si>
  <si>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</si>
  <si>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</si>
  <si>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</si>
  <si>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</si>
  <si>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</si>
  <si>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</si>
  <si>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</si>
  <si>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</si>
  <si>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</si>
  <si>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</si>
  <si>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</si>
  <si>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6-8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</si>
  <si>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</si>
  <si>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</si>
  <si>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</si>
  <si>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</si>
  <si>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</si>
  <si>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</si>
  <si>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</si>
  <si>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</si>
  <si>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</si>
  <si>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</si>
  <si>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</si>
  <si>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</si>
  <si>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</si>
  <si>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</si>
  <si>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</si>
  <si>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</si>
  <si>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</si>
  <si>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</si>
  <si>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</si>
  <si>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</si>
  <si>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</si>
  <si>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</si>
  <si>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</si>
  <si>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</si>
  <si>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</si>
  <si>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</si>
  <si>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</si>
  <si>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</si>
  <si>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</si>
  <si>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</si>
  <si>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</si>
  <si>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</si>
  <si>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</si>
  <si>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</si>
  <si>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</si>
  <si>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</si>
  <si>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</si>
  <si>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</si>
  <si>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</si>
  <si>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</si>
  <si>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</si>
  <si>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</si>
  <si>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</si>
  <si>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</si>
  <si>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</si>
  <si>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</si>
  <si>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</si>
  <si>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</si>
  <si>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</si>
  <si>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</si>
  <si>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</si>
  <si>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</si>
  <si>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</si>
  <si>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</si>
  <si>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</si>
  <si>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</si>
  <si>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</si>
  <si>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</si>
  <si>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</si>
  <si>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</si>
  <si>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</si>
  <si>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</si>
  <si>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</si>
  <si>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</si>
  <si>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</si>
  <si>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</si>
  <si>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</si>
  <si>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</si>
  <si>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</si>
  <si>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</si>
  <si>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</si>
  <si>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</si>
  <si>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</si>
  <si>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</si>
  <si>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</si>
  <si>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</si>
  <si>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</si>
  <si>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</si>
  <si>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</si>
  <si>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</si>
  <si>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</si>
  <si>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</si>
  <si>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</si>
  <si>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</si>
  <si>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</si>
  <si>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</si>
  <si>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</si>
  <si>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</si>
  <si>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</si>
  <si>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</si>
  <si>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</si>
  <si>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</si>
  <si>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</si>
  <si>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</si>
  <si>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</si>
  <si>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</si>
  <si>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</si>
  <si>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</si>
  <si>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</si>
  <si>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</si>
  <si>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</si>
  <si>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</si>
  <si>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</si>
  <si>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</si>
  <si>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</si>
  <si>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</si>
  <si>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</si>
  <si>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</si>
  <si>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</si>
  <si>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</si>
  <si>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</si>
  <si>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</si>
  <si>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</si>
  <si>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</si>
  <si>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</si>
  <si>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</si>
  <si>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</si>
  <si>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</si>
  <si>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</si>
  <si>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</si>
  <si>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</si>
  <si>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</si>
  <si>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</si>
  <si>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</si>
  <si>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</si>
  <si>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</si>
  <si>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</si>
  <si>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</si>
  <si>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</si>
  <si>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</si>
  <si>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</si>
  <si>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</si>
  <si>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</si>
  <si>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</si>
  <si>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</si>
  <si>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</si>
  <si>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</si>
  <si>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</si>
  <si>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</si>
  <si>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</si>
  <si>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</si>
  <si>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</si>
  <si>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</si>
  <si>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</si>
  <si>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</si>
  <si>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</si>
  <si>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</si>
  <si>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</si>
  <si>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</si>
  <si>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</si>
  <si>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</si>
  <si>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</si>
  <si>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</si>
  <si>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</si>
  <si>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部门：曲靖市财政局</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</si>
  <si>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</si>
  <si>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</si>
  <si>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</si>
  <si>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</si>
  <si>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</si>
  <si>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</si>
  <si>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</si>
  <si>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</si>
  <si>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</si>
  <si>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</si>
  <si>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</si>
  <si>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按照党中央、国务院有关文件及部门预算管理有关规定精神,曲靖市财政局机关励行节约,控制“三公”经费开支,公务员接待费2019年预算较上年下降1.05%、公务用车购置及运行经费2019年预算均较上年下降18.03%,因公出国（境）费皆是由政府部门组织,2019年预计经费较上年下降1.67%。因积极响应中央及地方励行节约要求, “三公”经费总预算合计数较上年下降9%。</t>
  </si>
  <si>
    <t>6-10 市本级项目支出绩效目标表（本次下达）</t>
  </si>
  <si>
    <t>单位名称、项目名称</t>
  </si>
  <si>
    <t>项目目标</t>
  </si>
  <si>
    <t>一级指标</t>
  </si>
  <si>
    <t>二级指标</t>
  </si>
  <si>
    <t>三级指标</t>
  </si>
  <si>
    <t>指标值</t>
  </si>
  <si>
    <t>绩效指标值设定依据及数据来源</t>
  </si>
  <si>
    <t>说明</t>
  </si>
  <si>
    <t>曲靖市财政局</t>
  </si>
  <si>
    <t>办公用房租赁费</t>
  </si>
  <si>
    <t>国资委于2008年从财政分设为市政府的组成部门，2017年又归入财政部门,无办公用房，现租用曲靖会堂四、五楼办公</t>
  </si>
  <si>
    <t>产出指标</t>
  </si>
  <si>
    <t>使用面积</t>
  </si>
  <si>
    <t>962平方米</t>
  </si>
  <si>
    <t>效益指标</t>
  </si>
  <si>
    <t>配备相关办公环境</t>
  </si>
  <si>
    <t>良好</t>
  </si>
  <si>
    <t>完成年度目标,保障国资监管业务的顺利开展</t>
  </si>
  <si>
    <t>财政监督检查专项业务经费</t>
  </si>
  <si>
    <t>为规范财政监督检查工作行为，防范管理风险，进一步提高财政管理水平，促进财政改革与发展，建立预决算公开监督系统，开展会计信息质量检查、预决算公开检查等检查工作。</t>
  </si>
  <si>
    <t>建立预决算公开监督系统，开展会计信息质量检查、预决算公开检查等检查工作。</t>
  </si>
  <si>
    <t>根据相关政策制定</t>
  </si>
  <si>
    <t>对检查对象开展相关检查工作</t>
  </si>
  <si>
    <t>完成检查工作</t>
  </si>
  <si>
    <t>满意度指标</t>
  </si>
  <si>
    <t>检查对象满意度达标</t>
  </si>
  <si>
    <t>根据相关政策规定</t>
  </si>
  <si>
    <t>检查对象满意度达标90%以上</t>
  </si>
  <si>
    <t>财政决算报表(包括权责发生制政府财务报表)编制补助经费</t>
  </si>
  <si>
    <t xml:space="preserve">每年按时、按质、按量完成财政总决算和部门决算的编审上报工作以及权责发生制政府综合财务报告的试编工作。			
</t>
  </si>
  <si>
    <t>严把政策审核和数据质量关，确保相关数据圆满通过财政部的审核。</t>
  </si>
  <si>
    <t>报表数据无误</t>
  </si>
  <si>
    <t>根据相关政策规定及工作安排</t>
  </si>
  <si>
    <t>财政总决算和部门决算报表审核通过</t>
  </si>
  <si>
    <t>6月底之前完成</t>
  </si>
  <si>
    <t>按时按质按量完成决算报表的上报</t>
  </si>
  <si>
    <t>5月底前</t>
  </si>
  <si>
    <t>按时、按质、按量完成2017年财政总决算和部门决算的编审上报工作以及2017年权责发生制政府综合财务报告的试编工作。</t>
  </si>
  <si>
    <t>道路救助基金管理业务培训费</t>
  </si>
  <si>
    <t>每年培训1次相关业务</t>
  </si>
  <si>
    <t>道路交通事故社会救助基金培训</t>
  </si>
  <si>
    <t>1次</t>
  </si>
  <si>
    <t>根据相关政策安排</t>
  </si>
  <si>
    <t>每年一次道路交通事故社会救助基金培训</t>
  </si>
  <si>
    <t>培训次数</t>
  </si>
  <si>
    <t>培训次数每年1次</t>
  </si>
  <si>
    <t>救助在交通事故中的困难群众</t>
  </si>
  <si>
    <t>明显</t>
  </si>
  <si>
    <t>尽量救助在交通事故中的困难群众</t>
  </si>
  <si>
    <t>非税收入征管信息系统建设维护费</t>
  </si>
  <si>
    <t>确定信息系统安全</t>
  </si>
  <si>
    <t>非税收入征收流程</t>
  </si>
  <si>
    <t>规范</t>
  </si>
  <si>
    <t>非税收入征收流程规范</t>
  </si>
  <si>
    <t>收入缴库</t>
  </si>
  <si>
    <t>及时足额</t>
  </si>
  <si>
    <t>根据相关工作安排</t>
  </si>
  <si>
    <t>及时足额收入缴库</t>
  </si>
  <si>
    <t>缴费单位（个人）满意度</t>
  </si>
  <si>
    <t>购买服务经费</t>
  </si>
  <si>
    <t xml:space="preserve">购买曲靖市一体化数据中心数据库（Oracle）的维护费用，每年固定费用。购买“两地三中心”存储设备到期后的维保服务，按中标价格（1507500元）的10%计算维保费用，每年固定费用。
</t>
  </si>
  <si>
    <t>保障信息建设正常运行</t>
  </si>
  <si>
    <t>购买曲靖市一体化数据中心数据库（Oracle）的维护费用，每年固定费用。购买“两地三中心”存储设备到期后的维保服务，按中标价格（1507500元）的10%计算维保费用，每年固定费用。</t>
  </si>
  <si>
    <t>国有资本经营预算收入征收管理经费</t>
  </si>
  <si>
    <t xml:space="preserve">逐步提高市属国有企业财务管理人员及内部审计人员的业务水平,进一步提高处理企业财务报表和财务管理的能力.
</t>
  </si>
  <si>
    <t>培训合格率</t>
  </si>
  <si>
    <t>受训人员满意度98%以上</t>
  </si>
  <si>
    <t>培训合格率受训人员满意度98%以上</t>
  </si>
  <si>
    <t>逐步提高市属国有企业财务管理人员及内部审计人员的业务水平,进一步提高处理企业财务报表和财务管理的能力.</t>
  </si>
  <si>
    <t>国有资产产权管理经费</t>
  </si>
  <si>
    <t>监管企业国有产权管理得以加强</t>
  </si>
  <si>
    <t>加强企业监管</t>
  </si>
  <si>
    <t>企业监管进一步加强</t>
  </si>
  <si>
    <t>监管企业产权登记更加规范</t>
  </si>
  <si>
    <t>及时.规范</t>
  </si>
  <si>
    <t>监管企业国有资产交易更加规范</t>
  </si>
  <si>
    <t>国资监管业务培训费</t>
  </si>
  <si>
    <t>培训完成</t>
  </si>
  <si>
    <t>合格率</t>
  </si>
  <si>
    <t>合格率100%</t>
  </si>
  <si>
    <t>根据工作安排</t>
  </si>
  <si>
    <t>每年培训次数不少于1次</t>
  </si>
  <si>
    <t>对企业培训</t>
  </si>
  <si>
    <t>监管企业经营业绩考核管理经费</t>
  </si>
  <si>
    <t>确保企业国有资产保值增值</t>
  </si>
  <si>
    <t>举办国资国企会议次数</t>
  </si>
  <si>
    <t>3次</t>
  </si>
  <si>
    <t>根据相关工作规划</t>
  </si>
  <si>
    <t>举办国资国企会议</t>
  </si>
  <si>
    <t>办理各项财务监管业务满意度</t>
  </si>
  <si>
    <t>达到100%</t>
  </si>
  <si>
    <t>提高服务对象满意度</t>
  </si>
  <si>
    <t>企业经营业绩考核</t>
  </si>
  <si>
    <t>合格</t>
  </si>
  <si>
    <t>考核企业经营业绩</t>
  </si>
  <si>
    <t>票据电子化系统维护费</t>
  </si>
  <si>
    <t xml:space="preserve">"根据《云南省财政厅关于推行财政票据电子化管理软件的通知》（云财非税[2010]1号）要求，在市县两级全面推行财政票据电子化管理改革，列入改革，实行电子开票的财政部门、各用票单位，每年需要支付软件系统和运行维护费用。市财政局116号呈报件经岳市长同意，每年将9万元技术服务费用列入当年预算
</t>
  </si>
  <si>
    <t>满意度</t>
  </si>
  <si>
    <t>"根据《云南省财政厅关于推行财政票据电子化管理软件的通知》（云财非税[2010]1号）要求，在市县两级全面推行财政票据电子化管理改革，列入改革，实行电子开票的财政部门、各用票单位，每年需要支付软件系统和运行维护费用。市财政局116号呈报件经岳市长同意，每年将9万元技术服务费用列入当年预算。2011年250个开票点申报10万元，2012年250个开票点计划申报10万元。
"</t>
  </si>
  <si>
    <t>市本级各单位开票点</t>
  </si>
  <si>
    <t>250个</t>
  </si>
  <si>
    <t>确保市本级各单位开票点</t>
  </si>
  <si>
    <t>无差错故障</t>
  </si>
  <si>
    <t>票据业务及核销经费</t>
  </si>
  <si>
    <t>票据业务管理经费，用于开展正常的票据业务管理工作。2010年实行票据电子化管理改革后，核销财政票据产生的费用。</t>
  </si>
  <si>
    <t>人工、运输等费用</t>
  </si>
  <si>
    <t>5万元</t>
  </si>
  <si>
    <t>控制人工、运输等费用</t>
  </si>
  <si>
    <t>完成数量</t>
  </si>
  <si>
    <t>10个县市（区）</t>
  </si>
  <si>
    <t>完成预计数量</t>
  </si>
  <si>
    <t>根据相关政策要求</t>
  </si>
  <si>
    <t>满意度达标</t>
  </si>
  <si>
    <t>普法宣传、组织培训、行政复议专项经费</t>
  </si>
  <si>
    <t>完成普法宣传、组织培训</t>
  </si>
  <si>
    <t>完成相关培训</t>
  </si>
  <si>
    <t>行政执法人员培训</t>
  </si>
  <si>
    <t>人/次</t>
  </si>
  <si>
    <t>干部学法、用法、守法</t>
  </si>
  <si>
    <t>12次</t>
  </si>
  <si>
    <t>企业领导人员管理经费</t>
  </si>
  <si>
    <t>98%以上</t>
  </si>
  <si>
    <t>对企业领导人相关培训管理</t>
  </si>
  <si>
    <t>每年持续管理</t>
  </si>
  <si>
    <t>每年</t>
  </si>
  <si>
    <t>曲靖财政税制改革经费</t>
  </si>
  <si>
    <t>1.2018年《环保税法》实施，深入各县（市、区）贯彻落实《环保税法》宣传、调研;
2.《烟叶税》立法、宣传、实施、分析、测算调研；
3.《资源税》扩围改革和分析测算立法调研；
4.“营改增”政策效应跟踪分析调查研究；
5.《个人所得税》、《消费税》、《房产税》改革分析测算调研；
6.按照国家健全地方税体系要求，结合地方税收情况，调研完成《曲靖市健全完善地方税体系方案》。
7.加强全市税源普查和税收收入分析，推动实施财源网格化管理。</t>
  </si>
  <si>
    <t>税制改革完成率</t>
  </si>
  <si>
    <t>90%以上</t>
  </si>
  <si>
    <t>税制改革完成率90%以上</t>
  </si>
  <si>
    <t>开展环保税改革联席会议次数</t>
  </si>
  <si>
    <t>不少于7次</t>
  </si>
  <si>
    <t>开展环保税改革联席会议次不少于7次</t>
  </si>
  <si>
    <t>税制改革工作内容</t>
  </si>
  <si>
    <t>3项</t>
  </si>
  <si>
    <t>税制改革工作内容3项</t>
  </si>
  <si>
    <t>曲靖市财政干部培训业务经费</t>
  </si>
  <si>
    <t>全面学习掌握十九大精神、了解财税体制改革的最新动向以及财税改革对地方经济的影响；学习行政管理体制改革的相关内容，学习预算法修订相关内容等。</t>
  </si>
  <si>
    <t>开展业务骨干培训班</t>
  </si>
  <si>
    <t>一期</t>
  </si>
  <si>
    <t>培训对象满意</t>
  </si>
  <si>
    <t>满意</t>
  </si>
  <si>
    <t>年底前完成</t>
  </si>
  <si>
    <t>曲靖市非税收入征管工作业务宣传培训费</t>
  </si>
  <si>
    <t>非税收入政策宣传</t>
  </si>
  <si>
    <t>2次以上</t>
  </si>
  <si>
    <t>非税收入业务培训</t>
  </si>
  <si>
    <t>3次以上</t>
  </si>
  <si>
    <t>根据年初工作安排</t>
  </si>
  <si>
    <t>征管信息系统培训</t>
  </si>
  <si>
    <t>1次以上</t>
  </si>
  <si>
    <t>曲靖市门户网站重新开发以及曲靖市财政局外网安全建设项目</t>
  </si>
  <si>
    <t>根据2018年9月22日，财政部和财政厅到曲靖检查网络安全和保密工作的相关要求，进行整改列2019年预算。</t>
  </si>
  <si>
    <t>保证机关系统运行</t>
  </si>
  <si>
    <t>全国会计专业技术资格考试.注册会计师考试专项经费</t>
  </si>
  <si>
    <t>为加强会计专业队伍建设，提高会计人员素质，科学、客观、公正地评价会计专业人员的学识水平和业务能力，完善会计专业技术人才选拔机制
由财政部、人力资源和社会保障部共同组织的全国会计专业技术资格考试自1992年开考以来，已成功组织了23次。截至2014年，累计有512.9万人通过考试取得了资格证书。其中，初级348.3万人，中级153.7万人，高级10.9万人，选拔评价了一大批适应我国经济社会发展的会计专业人才。与此同时，全国会计专业技术资格考试制度体系不断改革完善，会计专业技术资格考试业已成为社会广泛认可的品牌。</t>
  </si>
  <si>
    <t>培养会计人才</t>
  </si>
  <si>
    <t>无</t>
  </si>
  <si>
    <t>为加强会计专业队伍建设，提高会计人员素质，科学、客观、公正地评价会计专业人员的学识水平和业务能力，完善会计专业技术人才选拔机制
由财政部、人力资源和社会保障部共同组织的全国会计专业技术资格考试自1992年开考以来，已成功组织了23次。截至2014年，累计有512.9万人通过考试取得了资格证书。其中，初级348.3万人，中级153.7万人，高级10.9万人，选拔评价了一大批适应我国经济社会发展的会计专业人才。与此同时，全国会计专业技术资格考试制度体系不断改革完善，会计专业技术资格考试业已成为社会广泛认可的品牌。</t>
  </si>
  <si>
    <t>考生满意度</t>
  </si>
  <si>
    <t>全市会计报名考试人数</t>
  </si>
  <si>
    <t>14000人</t>
  </si>
  <si>
    <t>全市会计报名考试人数14000人</t>
  </si>
  <si>
    <t>少儿珠心算比赛及珠算非物质文化遗产保护专项经费</t>
  </si>
  <si>
    <t xml:space="preserve">珠心算教育水平有所提高,非物质文化遗产得到传承
</t>
  </si>
  <si>
    <t>每年一县承办</t>
  </si>
  <si>
    <t>个</t>
  </si>
  <si>
    <t>珠心算教育水平有所提高,非物质文化遗产得到传承</t>
  </si>
  <si>
    <t>每县一参赛队,每队一万经费</t>
  </si>
  <si>
    <t>队</t>
  </si>
  <si>
    <t>县市区</t>
  </si>
  <si>
    <t>市级投融资平台公司转型及深化国有企业改革专项经费</t>
  </si>
  <si>
    <t>实现市级投融资平台公司转型,深化国有企业改革,完成市级国有企业整合重组,进一步理顺国资国企体制机制</t>
  </si>
  <si>
    <t>出台市级深化改革具体方案</t>
  </si>
  <si>
    <t>1个</t>
  </si>
  <si>
    <t>国有企业提质增效</t>
  </si>
  <si>
    <t>健康发展</t>
  </si>
  <si>
    <t>出台&lt;曲靖市深化国有企业改革三年行动方案&gt;</t>
  </si>
  <si>
    <t>市深化国企改革领导小组办公室专项经费</t>
  </si>
  <si>
    <t>推进国有企业深化改革,解决改制破产企业历史遗留问题</t>
  </si>
  <si>
    <t>企业活力增强</t>
  </si>
  <si>
    <t>提质增效</t>
  </si>
  <si>
    <t>企业活力增强,提质增效</t>
  </si>
  <si>
    <t>维护社会稳定</t>
  </si>
  <si>
    <t>企业和社会稳定</t>
  </si>
  <si>
    <t>历史遗留问题妥善解决</t>
  </si>
  <si>
    <t>妥善解决</t>
  </si>
  <si>
    <t>推行预算执行动态监测系统补助经费</t>
  </si>
  <si>
    <t>巩固市级预算单位推行国库集中支付情况实施动态监控的成果，对基层预算单位全部实行监控，并且积极推进县级预算单位的预算执行动态监控，逐步监控到基层预算单位。</t>
  </si>
  <si>
    <t>监控单位占比</t>
  </si>
  <si>
    <t>监控机制建立占比</t>
  </si>
  <si>
    <t>实施预算执行动态监控的县区个数</t>
  </si>
  <si>
    <t>10个县</t>
  </si>
  <si>
    <t>信息化建设和维护费用</t>
  </si>
  <si>
    <t>1、平台一体化系统线路租金      
2、单位互联网络线路租金      
3、两地三中心——电费支出（罗平县和麒麟区财政局电费补助）                           
4、平台及一体化维护费用                           
5、单位门户网站维护费用                        
6、国库集中支付电子支付改革尾款                         
7、平台一体化系统培训经费</t>
  </si>
  <si>
    <t>保障信息化建设和维护</t>
  </si>
  <si>
    <t>根据相关规划</t>
  </si>
  <si>
    <t>对信息化系统的各项维护</t>
  </si>
  <si>
    <t>达标</t>
  </si>
  <si>
    <t>根据单位系统实际需求</t>
  </si>
  <si>
    <t>对系统的各项维护</t>
  </si>
  <si>
    <t>保障单位系统运营正常</t>
  </si>
  <si>
    <t>根据实际情况</t>
  </si>
  <si>
    <t>预、决算业务培训和财务人员培训经费</t>
  </si>
  <si>
    <t>1、对预算、决算方面的培训；
2、财政系统的培训；
3、骨干培训等。</t>
  </si>
  <si>
    <t>受训人员满意度</t>
  </si>
  <si>
    <t>达到90%以上</t>
  </si>
  <si>
    <t>受训人员满意度,达到90%以上</t>
  </si>
  <si>
    <t>各项培训完成时间</t>
  </si>
  <si>
    <t>及时</t>
  </si>
  <si>
    <t>1、对预算、决算方面的培训；2、财政系统的培训；3、骨干培训等。</t>
  </si>
  <si>
    <t>账表账册印制经费</t>
  </si>
  <si>
    <t>所需资料清晰、完备</t>
  </si>
  <si>
    <t>1.印制质量</t>
  </si>
  <si>
    <t>清晰完整度98%以上</t>
  </si>
  <si>
    <t>1.印制质量清晰完整度98%以上</t>
  </si>
  <si>
    <t>印制资料清晰度完备</t>
  </si>
  <si>
    <t>1印制种类</t>
  </si>
  <si>
    <t>4种以上</t>
  </si>
  <si>
    <t>1印制种类4种以上</t>
  </si>
  <si>
    <t>政府采购评审专家培训专项经费</t>
  </si>
  <si>
    <t>为加强政府采购评审活动管理，规范政府采购评审专家评审行为，根据《中华人民共和国政府采购法》《中华人民共和国政府采购法实施条例》等法律法规及有关规定，完成对全市1200名评审专家的培训工作。</t>
  </si>
  <si>
    <t>对全市1200名评审专家的培训工作</t>
  </si>
  <si>
    <t>根据市本级部门对年度工作目标的安排</t>
  </si>
  <si>
    <t>完成全市评审专家培训</t>
  </si>
  <si>
    <t>1200人</t>
  </si>
  <si>
    <t>根据年初相关工作安排</t>
  </si>
  <si>
    <t>培训专家业务熟悉程度</t>
  </si>
  <si>
    <t>根据相关任务目标设定</t>
  </si>
  <si>
    <t>政府会计制度改革培训</t>
  </si>
  <si>
    <t>完成全市行政事业单位会计制度培训,确保新会计制度顺利进行</t>
  </si>
  <si>
    <t>每年举办培训</t>
  </si>
  <si>
    <t>每年举办培训1次</t>
  </si>
  <si>
    <t>根据相关政策规定及工作目标设定</t>
  </si>
  <si>
    <t>全市行政事业单位满意度</t>
  </si>
  <si>
    <t>全市行政事业单位满意度达标</t>
  </si>
  <si>
    <t>资产管理信息系统服务费</t>
  </si>
  <si>
    <t>保证信息系统的正常实施</t>
  </si>
  <si>
    <t>合格率达标</t>
  </si>
  <si>
    <t>每年行政事业单位资产报告</t>
  </si>
  <si>
    <t>10个县市区及市直各单位</t>
  </si>
  <si>
    <t>每年举行各单位资产报告</t>
  </si>
  <si>
    <t>行政事业单位经管资产及自然资源国有资产报告</t>
  </si>
  <si>
    <t>各县及市直部分单位</t>
  </si>
  <si>
    <t>6-11 市本级项目支出绩效目标表（另文下达）</t>
  </si>
  <si>
    <t>单位</t>
  </si>
  <si>
    <t>市本级二级项目1</t>
  </si>
  <si>
    <t>市本级二级项目2</t>
  </si>
  <si>
    <t>6-12  市对下转移支付绩效目标表</t>
  </si>
  <si>
    <t>全市农村综合改革业务经费</t>
  </si>
  <si>
    <t>按照综改办的职责，负责组织全市实施农村义务教育改革、乡镇机构改革、县乡财政体制改革及村组债务管理</t>
  </si>
  <si>
    <t>1.农村综合改革政策宣传</t>
  </si>
  <si>
    <t>5次</t>
  </si>
  <si>
    <t>1.项目实施效果</t>
  </si>
  <si>
    <t>6-13 部门政府采购情况表</t>
  </si>
  <si>
    <t>预算项目</t>
  </si>
  <si>
    <t>采购项目</t>
  </si>
  <si>
    <t>采购目录</t>
  </si>
  <si>
    <t>计量
单位</t>
  </si>
  <si>
    <t>数量</t>
  </si>
  <si>
    <t>面向中小企业预留资金</t>
  </si>
  <si>
    <t>基本支出/项目支出</t>
  </si>
  <si>
    <t>政府性
基金</t>
  </si>
  <si>
    <t>国有资本经营收益</t>
  </si>
  <si>
    <t>一般行政管理事务支出</t>
  </si>
  <si>
    <t>办公设备</t>
  </si>
  <si>
    <t>笔记本电脑</t>
  </si>
  <si>
    <t>台</t>
  </si>
  <si>
    <t>台式电脑</t>
  </si>
  <si>
    <t>传真打印机复印一体机</t>
  </si>
  <si>
    <t>传真打印机一体机</t>
  </si>
  <si>
    <t>传真机</t>
  </si>
  <si>
    <t>打印机</t>
  </si>
  <si>
    <t>桌椅</t>
  </si>
  <si>
    <t>套</t>
  </si>
  <si>
    <t>其他行政事务支出</t>
  </si>
  <si>
    <t>购买服务</t>
  </si>
  <si>
    <t xml:space="preserve">会计资格考试专项经费 </t>
  </si>
  <si>
    <t>笔</t>
  </si>
  <si>
    <t>注册会计师考试考务费</t>
  </si>
  <si>
    <t>法律顾问费</t>
  </si>
  <si>
    <t>法治宣传费</t>
  </si>
  <si>
    <t>农村综合改革项目检查验收</t>
  </si>
  <si>
    <t>农村综合改革项目评审</t>
  </si>
  <si>
    <t>会计信息质量检查</t>
  </si>
  <si>
    <t>预决算信息公开检查</t>
  </si>
  <si>
    <t>扶贫资金检查</t>
  </si>
  <si>
    <t>小金库检查</t>
  </si>
  <si>
    <t>其他检查</t>
  </si>
  <si>
    <t>部门预算管理系统软件服务</t>
  </si>
  <si>
    <t>预算改革业务</t>
  </si>
  <si>
    <t>引入第三方进行预算绩效评价</t>
  </si>
  <si>
    <t>第三方人员工资</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</si>
</sst>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Red]\-#,##0.00\ "/>
    <numFmt numFmtId="177" formatCode="0_ "/>
    <numFmt numFmtId="178" formatCode="yyyy/mm/dd"/>
    <numFmt numFmtId="179" formatCode="yyyy&quot;年&quot;m&quot;月&quot;;@"/>
    <numFmt numFmtId="180" formatCode="#,##0.00_ "/>
    <numFmt numFmtId="181" formatCode="[$-10804]#,##0.00#;\-#,##0.00#;\ "/>
  </numFmts>
  <fonts count="42">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sz val="11"/>
      <name val="宋体"/>
      <charset val="134"/>
    </font>
    <font>
      <sz val="10"/>
      <color theme="1"/>
      <name val="宋体"/>
      <charset val="134"/>
      <scheme val="minor"/>
    </font>
    <font>
      <sz val="12"/>
      <color indexed="8"/>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sz val="10"/>
      <name val="宋体"/>
      <charset val="0"/>
    </font>
    <font>
      <b/>
      <sz val="12"/>
      <name val="宋体"/>
      <charset val="134"/>
    </font>
    <font>
      <sz val="12"/>
      <name val="宋体"/>
      <charset val="134"/>
    </font>
    <font>
      <sz val="10"/>
      <name val="Arial"/>
      <charset val="0"/>
    </font>
    <font>
      <sz val="9"/>
      <color indexed="8"/>
      <name val="宋体"/>
      <charset val="134"/>
    </font>
    <font>
      <b/>
      <sz val="11"/>
      <color indexed="8"/>
      <name val="宋体"/>
      <charset val="134"/>
    </font>
    <font>
      <sz val="10"/>
      <color theme="1"/>
      <name val="宋体"/>
      <charset val="134"/>
    </font>
    <font>
      <b/>
      <sz val="10"/>
      <name val="宋体"/>
      <charset val="134"/>
    </font>
    <font>
      <sz val="11"/>
      <color theme="0"/>
      <name val="宋体"/>
      <charset val="0"/>
      <scheme val="minor"/>
    </font>
    <font>
      <i/>
      <sz val="11"/>
      <color rgb="FF7F7F7F"/>
      <name val="宋体"/>
      <charset val="0"/>
      <scheme val="minor"/>
    </font>
    <font>
      <u/>
      <sz val="11"/>
      <color rgb="FF800080"/>
      <name val="宋体"/>
      <charset val="0"/>
      <scheme val="minor"/>
    </font>
    <font>
      <sz val="11"/>
      <color theme="1"/>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5" fillId="9" borderId="0" applyNumberFormat="0" applyBorder="0" applyAlignment="0" applyProtection="0">
      <alignment vertical="center"/>
    </xf>
    <xf numFmtId="0" fontId="26" fillId="10" borderId="31" applyNumberFormat="0" applyAlignment="0" applyProtection="0">
      <alignment vertical="center"/>
    </xf>
    <xf numFmtId="44" fontId="0" fillId="0" borderId="0" applyFont="0" applyFill="0" applyBorder="0" applyAlignment="0" applyProtection="0">
      <alignment vertical="center"/>
    </xf>
    <xf numFmtId="0" fontId="16" fillId="0" borderId="0"/>
    <xf numFmtId="41" fontId="0" fillId="0" borderId="0" applyFont="0" applyFill="0" applyBorder="0" applyAlignment="0" applyProtection="0">
      <alignment vertical="center"/>
    </xf>
    <xf numFmtId="0" fontId="25" fillId="14" borderId="0" applyNumberFormat="0" applyBorder="0" applyAlignment="0" applyProtection="0">
      <alignment vertical="center"/>
    </xf>
    <xf numFmtId="0" fontId="29" fillId="16" borderId="0" applyNumberFormat="0" applyBorder="0" applyAlignment="0" applyProtection="0">
      <alignment vertical="center"/>
    </xf>
    <xf numFmtId="43" fontId="0" fillId="0" borderId="0" applyFont="0" applyFill="0" applyBorder="0" applyAlignment="0" applyProtection="0">
      <alignment vertical="center"/>
    </xf>
    <xf numFmtId="0" fontId="22" fillId="1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0" borderId="32" applyNumberFormat="0" applyFont="0" applyAlignment="0" applyProtection="0">
      <alignment vertical="center"/>
    </xf>
    <xf numFmtId="0" fontId="22" fillId="8"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33" applyNumberFormat="0" applyFill="0" applyAlignment="0" applyProtection="0">
      <alignment vertical="center"/>
    </xf>
    <xf numFmtId="0" fontId="34" fillId="0" borderId="33" applyNumberFormat="0" applyFill="0" applyAlignment="0" applyProtection="0">
      <alignment vertical="center"/>
    </xf>
    <xf numFmtId="0" fontId="22" fillId="5" borderId="0" applyNumberFormat="0" applyBorder="0" applyAlignment="0" applyProtection="0">
      <alignment vertical="center"/>
    </xf>
    <xf numFmtId="0" fontId="31" fillId="0" borderId="34" applyNumberFormat="0" applyFill="0" applyAlignment="0" applyProtection="0">
      <alignment vertical="center"/>
    </xf>
    <xf numFmtId="0" fontId="22" fillId="4" borderId="0" applyNumberFormat="0" applyBorder="0" applyAlignment="0" applyProtection="0">
      <alignment vertical="center"/>
    </xf>
    <xf numFmtId="0" fontId="35" fillId="15" borderId="35" applyNumberFormat="0" applyAlignment="0" applyProtection="0">
      <alignment vertical="center"/>
    </xf>
    <xf numFmtId="0" fontId="27" fillId="15" borderId="31" applyNumberFormat="0" applyAlignment="0" applyProtection="0">
      <alignment vertical="center"/>
    </xf>
    <xf numFmtId="0" fontId="36" fillId="26" borderId="36" applyNumberFormat="0" applyAlignment="0" applyProtection="0">
      <alignment vertical="center"/>
    </xf>
    <xf numFmtId="0" fontId="25" fillId="23" borderId="0" applyNumberFormat="0" applyBorder="0" applyAlignment="0" applyProtection="0">
      <alignment vertical="center"/>
    </xf>
    <xf numFmtId="0" fontId="22" fillId="7" borderId="0" applyNumberFormat="0" applyBorder="0" applyAlignment="0" applyProtection="0">
      <alignment vertical="center"/>
    </xf>
    <xf numFmtId="0" fontId="37" fillId="0" borderId="37" applyNumberFormat="0" applyFill="0" applyAlignment="0" applyProtection="0">
      <alignment vertical="center"/>
    </xf>
    <xf numFmtId="0" fontId="38" fillId="0" borderId="38" applyNumberFormat="0" applyFill="0" applyAlignment="0" applyProtection="0">
      <alignment vertical="center"/>
    </xf>
    <xf numFmtId="0" fontId="40" fillId="28" borderId="0" applyNumberFormat="0" applyBorder="0" applyAlignment="0" applyProtection="0">
      <alignment vertical="center"/>
    </xf>
    <xf numFmtId="0" fontId="4" fillId="0" borderId="0">
      <alignment vertical="center"/>
    </xf>
    <xf numFmtId="0" fontId="39" fillId="27" borderId="0" applyNumberFormat="0" applyBorder="0" applyAlignment="0" applyProtection="0">
      <alignment vertical="center"/>
    </xf>
    <xf numFmtId="0" fontId="25" fillId="1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1" borderId="0" applyNumberFormat="0" applyBorder="0" applyAlignment="0" applyProtection="0">
      <alignment vertical="center"/>
    </xf>
    <xf numFmtId="0" fontId="25" fillId="30" borderId="0" applyNumberFormat="0" applyBorder="0" applyAlignment="0" applyProtection="0">
      <alignment vertical="center"/>
    </xf>
    <xf numFmtId="0" fontId="25" fillId="33"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5" fillId="22" borderId="0" applyNumberFormat="0" applyBorder="0" applyAlignment="0" applyProtection="0">
      <alignment vertical="center"/>
    </xf>
    <xf numFmtId="0" fontId="25" fillId="12" borderId="0" applyNumberFormat="0" applyBorder="0" applyAlignment="0" applyProtection="0">
      <alignment vertical="center"/>
    </xf>
    <xf numFmtId="0" fontId="22" fillId="29" borderId="0" applyNumberFormat="0" applyBorder="0" applyAlignment="0" applyProtection="0">
      <alignment vertical="center"/>
    </xf>
    <xf numFmtId="0" fontId="25" fillId="17" borderId="0" applyNumberFormat="0" applyBorder="0" applyAlignment="0" applyProtection="0">
      <alignment vertical="center"/>
    </xf>
    <xf numFmtId="0" fontId="22" fillId="3" borderId="0" applyNumberFormat="0" applyBorder="0" applyAlignment="0" applyProtection="0">
      <alignment vertical="center"/>
    </xf>
    <xf numFmtId="0" fontId="22" fillId="32" borderId="0" applyNumberFormat="0" applyBorder="0" applyAlignment="0" applyProtection="0">
      <alignment vertical="center"/>
    </xf>
    <xf numFmtId="0" fontId="25" fillId="31" borderId="0" applyNumberFormat="0" applyBorder="0" applyAlignment="0" applyProtection="0">
      <alignment vertical="center"/>
    </xf>
    <xf numFmtId="0" fontId="22" fillId="11" borderId="0" applyNumberFormat="0" applyBorder="0" applyAlignment="0" applyProtection="0">
      <alignment vertical="center"/>
    </xf>
    <xf numFmtId="0" fontId="41" fillId="0" borderId="0"/>
    <xf numFmtId="0" fontId="16" fillId="0" borderId="0">
      <alignment vertical="center"/>
    </xf>
    <xf numFmtId="0" fontId="1" fillId="0" borderId="0"/>
  </cellStyleXfs>
  <cellXfs count="169">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left" vertical="center"/>
    </xf>
    <xf numFmtId="176"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xf>
    <xf numFmtId="177" fontId="2" fillId="0" borderId="1" xfId="0" applyNumberFormat="1" applyFont="1" applyFill="1" applyBorder="1" applyAlignment="1" applyProtection="1">
      <alignment horizontal="left" vertical="center"/>
    </xf>
    <xf numFmtId="178" fontId="2" fillId="0" borderId="1" xfId="0" applyNumberFormat="1" applyFont="1" applyFill="1" applyBorder="1" applyAlignment="1" applyProtection="1">
      <alignment horizontal="left" vertical="center"/>
    </xf>
    <xf numFmtId="176" fontId="2" fillId="0" borderId="1" xfId="0" applyNumberFormat="1" applyFont="1" applyFill="1" applyBorder="1" applyAlignment="1" applyProtection="1">
      <alignment horizontal="left" vertical="center"/>
    </xf>
    <xf numFmtId="0" fontId="1" fillId="0" borderId="1" xfId="0" applyFont="1" applyFill="1" applyBorder="1" applyAlignment="1">
      <alignment horizontal="left" wrapText="1"/>
    </xf>
    <xf numFmtId="0" fontId="1" fillId="0" borderId="1" xfId="0" applyFont="1" applyFill="1" applyBorder="1" applyAlignment="1">
      <alignment horizontal="left"/>
    </xf>
    <xf numFmtId="0" fontId="1" fillId="0" borderId="7" xfId="0" applyFont="1" applyFill="1" applyBorder="1" applyAlignment="1">
      <alignment horizontal="left"/>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xf>
    <xf numFmtId="179" fontId="2" fillId="0" borderId="1" xfId="0" applyNumberFormat="1" applyFont="1" applyFill="1" applyBorder="1" applyAlignment="1">
      <alignment horizontal="left" vertical="center"/>
    </xf>
    <xf numFmtId="0" fontId="1" fillId="0" borderId="0" xfId="0" applyFont="1" applyFill="1" applyBorder="1" applyAlignment="1">
      <alignment horizontal="left"/>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right" vertical="center"/>
    </xf>
    <xf numFmtId="0" fontId="1" fillId="0" borderId="1" xfId="0" applyFont="1" applyFill="1" applyBorder="1" applyAlignment="1"/>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4" fillId="0" borderId="12"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4" fillId="0" borderId="13"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xf>
    <xf numFmtId="176" fontId="2" fillId="0" borderId="7" xfId="0" applyNumberFormat="1" applyFont="1" applyFill="1" applyBorder="1" applyAlignment="1" applyProtection="1">
      <alignment horizontal="right" vertical="center"/>
    </xf>
    <xf numFmtId="0" fontId="1" fillId="0" borderId="7" xfId="0" applyFont="1" applyFill="1" applyBorder="1" applyAlignment="1"/>
    <xf numFmtId="0" fontId="1" fillId="0" borderId="0" xfId="0" applyFont="1" applyFill="1" applyBorder="1" applyAlignment="1">
      <alignment vertical="center"/>
    </xf>
    <xf numFmtId="0" fontId="6" fillId="0" borderId="0" xfId="0" applyFont="1"/>
    <xf numFmtId="0" fontId="0" fillId="0" borderId="0" xfId="0" applyFont="1"/>
    <xf numFmtId="0" fontId="7" fillId="0" borderId="1" xfId="52" applyFont="1" applyFill="1" applyBorder="1" applyAlignment="1">
      <alignment horizontal="center" vertical="center" wrapText="1"/>
    </xf>
    <xf numFmtId="0" fontId="7" fillId="0" borderId="1" xfId="52"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7" fillId="0" borderId="1" xfId="52"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1" xfId="0"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vertical="center"/>
    </xf>
    <xf numFmtId="0" fontId="8" fillId="0" borderId="0" xfId="0" applyFont="1" applyFill="1" applyBorder="1" applyAlignment="1">
      <alignment vertical="center"/>
    </xf>
    <xf numFmtId="0" fontId="9" fillId="0" borderId="14" xfId="0" applyFont="1" applyFill="1" applyBorder="1" applyAlignment="1">
      <alignment vertical="center"/>
    </xf>
    <xf numFmtId="0" fontId="9" fillId="0" borderId="14" xfId="0" applyFont="1" applyFill="1" applyBorder="1" applyAlignment="1">
      <alignment horizontal="right"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180" fontId="10" fillId="0" borderId="1" xfId="0" applyNumberFormat="1" applyFont="1" applyFill="1" applyBorder="1" applyAlignment="1">
      <alignment vertical="center"/>
    </xf>
    <xf numFmtId="9" fontId="10" fillId="0" borderId="1" xfId="0" applyNumberFormat="1" applyFont="1" applyFill="1" applyBorder="1" applyAlignment="1">
      <alignment vertical="center"/>
    </xf>
    <xf numFmtId="10" fontId="10" fillId="0" borderId="1" xfId="0" applyNumberFormat="1" applyFont="1" applyFill="1" applyBorder="1" applyAlignment="1">
      <alignment vertical="center"/>
    </xf>
    <xf numFmtId="0" fontId="11" fillId="0" borderId="0" xfId="0" applyFont="1" applyFill="1" applyBorder="1" applyAlignment="1">
      <alignment horizontal="left" vertical="top" wrapText="1"/>
    </xf>
    <xf numFmtId="0" fontId="6" fillId="0" borderId="0" xfId="0" applyFont="1" applyAlignment="1">
      <alignment horizontal="left" vertical="center"/>
    </xf>
    <xf numFmtId="49" fontId="1" fillId="0" borderId="0" xfId="0" applyNumberFormat="1" applyFont="1" applyFill="1" applyBorder="1" applyAlignment="1"/>
    <xf numFmtId="0" fontId="4" fillId="0" borderId="15"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xf>
    <xf numFmtId="49" fontId="12" fillId="0" borderId="1" xfId="51" applyNumberFormat="1" applyFont="1" applyFill="1" applyBorder="1" applyAlignment="1">
      <alignment horizontal="center" vertical="center"/>
    </xf>
    <xf numFmtId="49" fontId="5" fillId="0" borderId="1" xfId="51" applyNumberFormat="1" applyFont="1" applyFill="1" applyBorder="1" applyAlignment="1">
      <alignment horizontal="center" vertical="center"/>
    </xf>
    <xf numFmtId="49" fontId="12" fillId="0" borderId="1" xfId="51" applyNumberFormat="1" applyFont="1" applyFill="1" applyBorder="1" applyAlignment="1">
      <alignment vertical="center"/>
    </xf>
    <xf numFmtId="0" fontId="5" fillId="0" borderId="1" xfId="0" applyFont="1" applyFill="1" applyBorder="1" applyAlignment="1"/>
    <xf numFmtId="49" fontId="5" fillId="0" borderId="1" xfId="51" applyNumberFormat="1" applyFont="1" applyFill="1" applyBorder="1" applyAlignment="1">
      <alignment vertical="center"/>
    </xf>
    <xf numFmtId="0" fontId="0" fillId="0" borderId="1" xfId="0" applyBorder="1"/>
    <xf numFmtId="0" fontId="4" fillId="0" borderId="16" xfId="0" applyNumberFormat="1" applyFont="1" applyFill="1" applyBorder="1" applyAlignment="1" applyProtection="1">
      <alignment horizontal="center" vertical="center"/>
    </xf>
    <xf numFmtId="49" fontId="5" fillId="0" borderId="1" xfId="0" applyNumberFormat="1" applyFont="1" applyFill="1" applyBorder="1" applyAlignment="1"/>
    <xf numFmtId="0" fontId="13" fillId="0" borderId="1" xfId="0" applyNumberFormat="1" applyFont="1" applyFill="1" applyBorder="1" applyAlignment="1" applyProtection="1">
      <alignment horizontal="center" vertical="center"/>
    </xf>
    <xf numFmtId="49" fontId="12" fillId="0" borderId="1" xfId="0" applyNumberFormat="1" applyFont="1" applyFill="1" applyBorder="1" applyAlignment="1"/>
    <xf numFmtId="49" fontId="5" fillId="0" borderId="1" xfId="0" applyNumberFormat="1" applyFont="1" applyFill="1" applyBorder="1" applyAlignment="1">
      <alignment horizontal="center"/>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4" fillId="0" borderId="0" xfId="51" applyFont="1" applyFill="1" applyBorder="1" applyAlignment="1"/>
    <xf numFmtId="0" fontId="15" fillId="0" borderId="17" xfId="5" applyFont="1" applyFill="1" applyBorder="1" applyAlignment="1">
      <alignment horizontal="center" vertical="center" wrapText="1"/>
    </xf>
    <xf numFmtId="0" fontId="15" fillId="0" borderId="10" xfId="5" applyFont="1" applyFill="1" applyBorder="1" applyAlignment="1">
      <alignment horizontal="center" vertical="center" wrapText="1"/>
    </xf>
    <xf numFmtId="0" fontId="15" fillId="0" borderId="18" xfId="5" applyFont="1" applyFill="1" applyBorder="1" applyAlignment="1">
      <alignment horizontal="center" vertical="center" wrapText="1"/>
    </xf>
    <xf numFmtId="0" fontId="15" fillId="0" borderId="19" xfId="5" applyFont="1" applyFill="1" applyBorder="1" applyAlignment="1">
      <alignment horizontal="center" vertical="center" wrapText="1"/>
    </xf>
    <xf numFmtId="0" fontId="15" fillId="0" borderId="20"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15"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15"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16" fillId="0" borderId="1" xfId="5" applyFont="1" applyFill="1" applyBorder="1" applyAlignment="1">
      <alignment horizontal="center" vertical="center" wrapText="1"/>
    </xf>
    <xf numFmtId="0" fontId="16" fillId="0" borderId="7" xfId="5" applyFont="1" applyFill="1" applyBorder="1" applyAlignment="1">
      <alignment horizontal="center" vertical="center" wrapText="1"/>
    </xf>
    <xf numFmtId="0" fontId="15" fillId="0" borderId="7" xfId="5" applyFont="1" applyFill="1" applyBorder="1" applyAlignment="1">
      <alignment horizontal="left" vertical="center" wrapText="1"/>
    </xf>
    <xf numFmtId="0" fontId="15" fillId="0" borderId="15"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2" fillId="0" borderId="1" xfId="5" applyFont="1" applyFill="1" applyBorder="1" applyAlignment="1">
      <alignment horizontal="center" vertical="center"/>
    </xf>
    <xf numFmtId="49" fontId="5" fillId="0" borderId="1" xfId="5" applyNumberFormat="1" applyFont="1" applyFill="1" applyBorder="1" applyAlignment="1">
      <alignment horizontal="center" vertical="center"/>
    </xf>
    <xf numFmtId="0" fontId="12" fillId="0" borderId="7" xfId="5" applyFont="1" applyFill="1" applyBorder="1" applyAlignment="1">
      <alignment vertical="center"/>
    </xf>
    <xf numFmtId="0" fontId="16" fillId="0" borderId="1" xfId="5" applyFill="1" applyBorder="1"/>
    <xf numFmtId="0" fontId="5" fillId="0" borderId="1" xfId="5" applyFont="1" applyFill="1" applyBorder="1" applyAlignment="1">
      <alignment horizontal="center" vertical="center"/>
    </xf>
    <xf numFmtId="0" fontId="5" fillId="0" borderId="7" xfId="5" applyFont="1" applyFill="1" applyBorder="1" applyAlignment="1">
      <alignment vertical="center"/>
    </xf>
    <xf numFmtId="0" fontId="5" fillId="0" borderId="17" xfId="0" applyFont="1" applyFill="1" applyBorder="1" applyAlignment="1">
      <alignment horizontal="center" vertical="center"/>
    </xf>
    <xf numFmtId="0" fontId="4" fillId="0" borderId="16" xfId="0" applyNumberFormat="1" applyFont="1" applyFill="1" applyBorder="1" applyAlignment="1" applyProtection="1">
      <alignment horizontal="center" vertical="center" wrapText="1"/>
    </xf>
    <xf numFmtId="0" fontId="5" fillId="0" borderId="1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9" xfId="0" applyFont="1" applyFill="1" applyBorder="1" applyAlignment="1">
      <alignment horizontal="center" vertical="center"/>
    </xf>
    <xf numFmtId="0" fontId="17" fillId="0" borderId="0" xfId="51" applyFont="1" applyFill="1" applyBorder="1" applyAlignment="1"/>
    <xf numFmtId="0" fontId="2" fillId="0" borderId="21" xfId="51" applyFont="1" applyFill="1" applyBorder="1" applyAlignment="1" applyProtection="1">
      <alignment horizontal="center" vertical="center" wrapText="1" readingOrder="1"/>
      <protection locked="0"/>
    </xf>
    <xf numFmtId="0" fontId="17" fillId="0" borderId="22" xfId="51" applyFont="1" applyFill="1" applyBorder="1" applyAlignment="1" applyProtection="1">
      <alignment vertical="top" wrapText="1"/>
      <protection locked="0"/>
    </xf>
    <xf numFmtId="0" fontId="17" fillId="0" borderId="23" xfId="51" applyFont="1" applyFill="1" applyBorder="1" applyAlignment="1" applyProtection="1">
      <alignment vertical="top" wrapText="1"/>
      <protection locked="0"/>
    </xf>
    <xf numFmtId="0" fontId="2" fillId="0" borderId="11" xfId="51" applyFont="1" applyFill="1" applyBorder="1" applyAlignment="1" applyProtection="1">
      <alignment horizontal="center" vertical="center" wrapText="1" readingOrder="1"/>
      <protection locked="0"/>
    </xf>
    <xf numFmtId="0" fontId="17" fillId="0" borderId="24" xfId="51" applyFont="1" applyFill="1" applyBorder="1" applyAlignment="1" applyProtection="1">
      <alignment vertical="top" wrapText="1"/>
      <protection locked="0"/>
    </xf>
    <xf numFmtId="0" fontId="17" fillId="0" borderId="25" xfId="51" applyFont="1" applyFill="1" applyBorder="1" applyAlignment="1" applyProtection="1">
      <alignment vertical="top" wrapText="1"/>
      <protection locked="0"/>
    </xf>
    <xf numFmtId="0" fontId="17" fillId="0" borderId="26"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17" fillId="0" borderId="13" xfId="51" applyFont="1" applyFill="1" applyBorder="1" applyAlignment="1" applyProtection="1">
      <alignment vertical="top" wrapText="1"/>
      <protection locked="0"/>
    </xf>
    <xf numFmtId="0" fontId="17" fillId="0" borderId="27" xfId="51" applyFont="1" applyFill="1" applyBorder="1" applyAlignment="1" applyProtection="1">
      <alignment vertical="top" wrapText="1"/>
      <protection locked="0"/>
    </xf>
    <xf numFmtId="0" fontId="17" fillId="0" borderId="28" xfId="51" applyFont="1" applyFill="1" applyBorder="1" applyAlignment="1" applyProtection="1">
      <alignment vertical="top" wrapText="1"/>
      <protection locked="0"/>
    </xf>
    <xf numFmtId="0" fontId="2" fillId="0" borderId="29" xfId="51" applyFont="1" applyFill="1" applyBorder="1" applyAlignment="1" applyProtection="1">
      <alignment horizontal="center" vertical="center" wrapText="1" readingOrder="1"/>
      <protection locked="0"/>
    </xf>
    <xf numFmtId="0" fontId="2" fillId="0" borderId="30"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177" fontId="18" fillId="0" borderId="1" xfId="51" applyNumberFormat="1" applyFont="1" applyFill="1" applyBorder="1" applyAlignment="1" applyProtection="1">
      <alignment horizontal="center" vertical="top" wrapText="1" readingOrder="1"/>
      <protection locked="0"/>
    </xf>
    <xf numFmtId="0" fontId="18" fillId="0" borderId="1" xfId="51" applyFont="1" applyFill="1" applyBorder="1" applyAlignment="1" applyProtection="1">
      <alignment horizontal="center" vertical="center" wrapText="1" readingOrder="1"/>
      <protection locked="0"/>
    </xf>
    <xf numFmtId="0" fontId="18" fillId="0" borderId="1" xfId="51" applyFont="1" applyFill="1" applyBorder="1" applyAlignment="1" applyProtection="1">
      <alignment horizontal="right" vertical="center" wrapText="1" readingOrder="1"/>
      <protection locked="0"/>
    </xf>
    <xf numFmtId="49" fontId="0" fillId="0" borderId="1" xfId="0" applyNumberFormat="1" applyBorder="1"/>
    <xf numFmtId="0" fontId="0" fillId="0" borderId="1" xfId="0" applyBorder="1" applyAlignment="1">
      <alignment wrapText="1"/>
    </xf>
    <xf numFmtId="0" fontId="17" fillId="0" borderId="30" xfId="51" applyFont="1" applyFill="1" applyBorder="1" applyAlignment="1" applyProtection="1">
      <alignment vertical="top" wrapText="1"/>
      <protection locked="0"/>
    </xf>
    <xf numFmtId="0" fontId="2" fillId="0" borderId="24" xfId="51" applyFont="1" applyFill="1" applyBorder="1" applyAlignment="1" applyProtection="1">
      <alignment horizontal="center" vertical="center" wrapText="1" readingOrder="1"/>
      <protection locked="0"/>
    </xf>
    <xf numFmtId="0" fontId="2" fillId="0" borderId="23" xfId="51" applyFont="1" applyFill="1" applyBorder="1" applyAlignment="1" applyProtection="1">
      <alignment horizontal="center" vertical="center" wrapText="1" readingOrder="1"/>
      <protection locked="0"/>
    </xf>
    <xf numFmtId="0" fontId="2" fillId="0" borderId="28" xfId="51" applyFont="1" applyFill="1" applyBorder="1" applyAlignment="1" applyProtection="1">
      <alignment horizontal="center" vertical="center" wrapText="1" readingOrder="1"/>
      <protection locked="0"/>
    </xf>
    <xf numFmtId="181" fontId="18" fillId="0" borderId="1" xfId="51" applyNumberFormat="1" applyFont="1" applyFill="1" applyBorder="1" applyAlignment="1" applyProtection="1">
      <alignment horizontal="right" vertical="center" wrapText="1" readingOrder="1"/>
      <protection locked="0"/>
    </xf>
    <xf numFmtId="0" fontId="2" fillId="0" borderId="12" xfId="51" applyFont="1" applyFill="1" applyBorder="1" applyAlignment="1" applyProtection="1">
      <alignment horizontal="center" vertical="center" wrapText="1" readingOrder="1"/>
      <protection locked="0"/>
    </xf>
    <xf numFmtId="0" fontId="2" fillId="0" borderId="13" xfId="51" applyFont="1" applyFill="1" applyBorder="1" applyAlignment="1" applyProtection="1">
      <alignment horizontal="center" vertical="center" wrapText="1" readingOrder="1"/>
      <protection locked="0"/>
    </xf>
    <xf numFmtId="0" fontId="2" fillId="0" borderId="0" xfId="5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0" fontId="1" fillId="0" borderId="1" xfId="0" applyFont="1" applyFill="1" applyBorder="1" applyAlignment="1">
      <alignment vertical="center"/>
    </xf>
    <xf numFmtId="0" fontId="5"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0" fillId="0" borderId="1" xfId="53" applyNumberFormat="1" applyFont="1" applyFill="1" applyBorder="1" applyAlignment="1" applyProtection="1">
      <alignment vertical="center"/>
    </xf>
    <xf numFmtId="0" fontId="2" fillId="0" borderId="1" xfId="53" applyNumberFormat="1" applyFont="1" applyFill="1" applyBorder="1" applyAlignment="1" applyProtection="1">
      <alignment vertical="center"/>
    </xf>
    <xf numFmtId="180" fontId="2" fillId="0" borderId="1" xfId="0" applyNumberFormat="1" applyFont="1" applyFill="1" applyBorder="1" applyAlignment="1" applyProtection="1">
      <alignment horizontal="right" vertical="center"/>
    </xf>
    <xf numFmtId="0" fontId="20" fillId="0" borderId="7" xfId="0" applyNumberFormat="1" applyFont="1" applyFill="1" applyBorder="1" applyAlignment="1" applyProtection="1">
      <alignment vertical="center"/>
    </xf>
    <xf numFmtId="0" fontId="2" fillId="0" borderId="7" xfId="0" applyNumberFormat="1" applyFont="1" applyFill="1" applyBorder="1" applyAlignment="1" applyProtection="1">
      <alignment vertical="center"/>
    </xf>
    <xf numFmtId="0" fontId="1" fillId="0" borderId="7" xfId="0" applyFont="1" applyFill="1" applyBorder="1" applyAlignment="1">
      <alignment vertical="center"/>
    </xf>
    <xf numFmtId="0" fontId="2" fillId="0" borderId="7" xfId="0" applyNumberFormat="1" applyFont="1" applyFill="1" applyBorder="1" applyAlignment="1" applyProtection="1">
      <alignment horizontal="left" vertical="center"/>
    </xf>
    <xf numFmtId="0" fontId="13" fillId="0" borderId="13" xfId="0" applyNumberFormat="1" applyFont="1" applyFill="1" applyBorder="1" applyAlignment="1" applyProtection="1">
      <alignment horizontal="center" vertical="center"/>
    </xf>
    <xf numFmtId="0" fontId="21" fillId="0" borderId="0"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B3" sqref="B3"/>
    </sheetView>
  </sheetViews>
  <sheetFormatPr defaultColWidth="8" defaultRowHeight="14.25" customHeight="1" outlineLevelCol="3"/>
  <cols>
    <col min="1" max="1" width="35.75" style="1" customWidth="1"/>
    <col min="2" max="2" width="37.75" style="1" customWidth="1"/>
    <col min="3" max="3" width="35.3833333333333" style="1" customWidth="1"/>
    <col min="4" max="4" width="40.3833333333333" style="1" customWidth="1"/>
    <col min="5" max="16384" width="8" style="1"/>
  </cols>
  <sheetData>
    <row r="1" s="1" customFormat="1" ht="12" spans="1:3">
      <c r="A1" s="2"/>
      <c r="B1" s="2"/>
      <c r="C1" s="2"/>
    </row>
    <row r="2" s="1" customFormat="1" ht="20.25" spans="1:4">
      <c r="A2" s="3" t="s">
        <v>0</v>
      </c>
      <c r="B2" s="3"/>
      <c r="C2" s="3"/>
      <c r="D2" s="3"/>
    </row>
    <row r="3" s="1" customFormat="1" ht="19.5" customHeight="1" spans="1:4">
      <c r="A3" s="4" t="s">
        <v>1</v>
      </c>
      <c r="B3" s="151"/>
      <c r="C3" s="151"/>
      <c r="D3" s="34" t="s">
        <v>2</v>
      </c>
    </row>
    <row r="4" s="1" customFormat="1" ht="19.5" customHeight="1" spans="1:4">
      <c r="A4" s="152" t="s">
        <v>3</v>
      </c>
      <c r="B4" s="152"/>
      <c r="C4" s="152" t="s">
        <v>4</v>
      </c>
      <c r="D4" s="152"/>
    </row>
    <row r="5" s="1" customFormat="1" ht="19.5" customHeight="1" spans="1:4">
      <c r="A5" s="152" t="s">
        <v>5</v>
      </c>
      <c r="B5" s="152" t="s">
        <v>6</v>
      </c>
      <c r="C5" s="152" t="s">
        <v>7</v>
      </c>
      <c r="D5" s="152" t="s">
        <v>6</v>
      </c>
    </row>
    <row r="6" s="1" customFormat="1" ht="19.5" customHeight="1" spans="1:4">
      <c r="A6" s="152"/>
      <c r="B6" s="152"/>
      <c r="C6" s="152"/>
      <c r="D6" s="152"/>
    </row>
    <row r="7" s="1" customFormat="1" ht="17.25" customHeight="1" spans="1:4">
      <c r="A7" s="163" t="s">
        <v>8</v>
      </c>
      <c r="B7" s="32">
        <v>5014.414051</v>
      </c>
      <c r="C7" s="16" t="s">
        <v>9</v>
      </c>
      <c r="D7" s="32">
        <v>3246.392272</v>
      </c>
    </row>
    <row r="8" s="1" customFormat="1" ht="17.25" customHeight="1" spans="1:4">
      <c r="A8" s="164" t="s">
        <v>10</v>
      </c>
      <c r="B8" s="32">
        <v>0</v>
      </c>
      <c r="C8" s="16" t="s">
        <v>11</v>
      </c>
      <c r="D8" s="32">
        <v>0</v>
      </c>
    </row>
    <row r="9" s="1" customFormat="1" ht="17.25" customHeight="1" spans="1:4">
      <c r="A9" s="164" t="s">
        <v>12</v>
      </c>
      <c r="B9" s="32">
        <v>0</v>
      </c>
      <c r="C9" s="16" t="s">
        <v>13</v>
      </c>
      <c r="D9" s="32">
        <v>0</v>
      </c>
    </row>
    <row r="10" s="1" customFormat="1" ht="17.25" customHeight="1" spans="1:4">
      <c r="A10" s="164" t="s">
        <v>14</v>
      </c>
      <c r="B10" s="32">
        <v>0</v>
      </c>
      <c r="C10" s="16" t="s">
        <v>15</v>
      </c>
      <c r="D10" s="32">
        <v>0</v>
      </c>
    </row>
    <row r="11" s="1" customFormat="1" ht="17.25" customHeight="1" spans="1:4">
      <c r="A11" s="164" t="s">
        <v>16</v>
      </c>
      <c r="B11" s="32">
        <v>0</v>
      </c>
      <c r="C11" s="16" t="s">
        <v>17</v>
      </c>
      <c r="D11" s="32">
        <v>0</v>
      </c>
    </row>
    <row r="12" s="1" customFormat="1" ht="17.25" customHeight="1" spans="1:4">
      <c r="A12" s="164" t="s">
        <v>18</v>
      </c>
      <c r="B12" s="32">
        <v>0</v>
      </c>
      <c r="C12" s="16" t="s">
        <v>19</v>
      </c>
      <c r="D12" s="32">
        <v>0</v>
      </c>
    </row>
    <row r="13" s="1" customFormat="1" ht="17.25" customHeight="1" spans="1:4">
      <c r="A13" s="164" t="s">
        <v>20</v>
      </c>
      <c r="B13" s="32">
        <v>0</v>
      </c>
      <c r="C13" s="16" t="s">
        <v>21</v>
      </c>
      <c r="D13" s="32">
        <v>0</v>
      </c>
    </row>
    <row r="14" s="1" customFormat="1" ht="17.25" customHeight="1" spans="1:4">
      <c r="A14" s="40"/>
      <c r="B14" s="32">
        <v>0</v>
      </c>
      <c r="C14" s="16" t="s">
        <v>22</v>
      </c>
      <c r="D14" s="32">
        <v>493.805053</v>
      </c>
    </row>
    <row r="15" s="1" customFormat="1" ht="17.25" customHeight="1" spans="1:4">
      <c r="A15" s="40"/>
      <c r="B15" s="32">
        <v>0</v>
      </c>
      <c r="C15" s="16" t="s">
        <v>23</v>
      </c>
      <c r="D15" s="32">
        <v>277.783158</v>
      </c>
    </row>
    <row r="16" s="1" customFormat="1" ht="17.25" customHeight="1" spans="1:4">
      <c r="A16" s="40"/>
      <c r="B16" s="32">
        <v>0</v>
      </c>
      <c r="C16" s="16" t="s">
        <v>24</v>
      </c>
      <c r="D16" s="32">
        <v>0</v>
      </c>
    </row>
    <row r="17" s="1" customFormat="1" ht="17.25" customHeight="1" spans="1:4">
      <c r="A17" s="40"/>
      <c r="B17" s="32">
        <v>0</v>
      </c>
      <c r="C17" s="16" t="s">
        <v>25</v>
      </c>
      <c r="D17" s="32">
        <v>0</v>
      </c>
    </row>
    <row r="18" s="1" customFormat="1" ht="17.25" customHeight="1" spans="1:4">
      <c r="A18" s="40"/>
      <c r="B18" s="32">
        <v>0</v>
      </c>
      <c r="C18" s="16" t="s">
        <v>26</v>
      </c>
      <c r="D18" s="32">
        <v>10</v>
      </c>
    </row>
    <row r="19" s="1" customFormat="1" ht="17.25" customHeight="1" spans="1:4">
      <c r="A19" s="40"/>
      <c r="B19" s="32">
        <v>0</v>
      </c>
      <c r="C19" s="16" t="s">
        <v>27</v>
      </c>
      <c r="D19" s="32">
        <v>0</v>
      </c>
    </row>
    <row r="20" s="1" customFormat="1" ht="17.25" customHeight="1" spans="1:4">
      <c r="A20" s="40"/>
      <c r="B20" s="32">
        <v>0</v>
      </c>
      <c r="C20" s="158" t="s">
        <v>28</v>
      </c>
      <c r="D20" s="32">
        <v>790</v>
      </c>
    </row>
    <row r="21" s="1" customFormat="1" ht="17.25" customHeight="1" spans="1:4">
      <c r="A21" s="165"/>
      <c r="B21" s="32">
        <v>0</v>
      </c>
      <c r="C21" s="158" t="s">
        <v>29</v>
      </c>
      <c r="D21" s="32">
        <v>0</v>
      </c>
    </row>
    <row r="22" s="1" customFormat="1" ht="17.25" customHeight="1" spans="1:4">
      <c r="A22" s="166"/>
      <c r="B22" s="32">
        <v>0</v>
      </c>
      <c r="C22" s="158" t="s">
        <v>30</v>
      </c>
      <c r="D22" s="32">
        <v>0</v>
      </c>
    </row>
    <row r="23" s="1" customFormat="1" ht="17.25" customHeight="1" spans="1:4">
      <c r="A23" s="166"/>
      <c r="B23" s="32">
        <v>0</v>
      </c>
      <c r="C23" s="158" t="s">
        <v>31</v>
      </c>
      <c r="D23" s="32">
        <v>0</v>
      </c>
    </row>
    <row r="24" s="1" customFormat="1" ht="17.25" customHeight="1" spans="1:4">
      <c r="A24" s="166"/>
      <c r="B24" s="32">
        <v>0</v>
      </c>
      <c r="C24" s="158" t="s">
        <v>32</v>
      </c>
      <c r="D24" s="32">
        <v>0</v>
      </c>
    </row>
    <row r="25" s="1" customFormat="1" ht="17.25" customHeight="1" spans="1:4">
      <c r="A25" s="166"/>
      <c r="B25" s="32">
        <v>0</v>
      </c>
      <c r="C25" s="158" t="s">
        <v>33</v>
      </c>
      <c r="D25" s="32">
        <v>196.433568</v>
      </c>
    </row>
    <row r="26" s="1" customFormat="1" ht="17.25" customHeight="1" spans="1:4">
      <c r="A26" s="166"/>
      <c r="B26" s="32">
        <v>0</v>
      </c>
      <c r="C26" s="158" t="s">
        <v>34</v>
      </c>
      <c r="D26" s="32">
        <v>0</v>
      </c>
    </row>
    <row r="27" s="1" customFormat="1" ht="17.25" customHeight="1" spans="1:4">
      <c r="A27" s="166"/>
      <c r="B27" s="32">
        <v>0</v>
      </c>
      <c r="C27" s="158" t="s">
        <v>35</v>
      </c>
      <c r="D27" s="32">
        <v>0</v>
      </c>
    </row>
    <row r="28" s="1" customFormat="1" ht="17.25" customHeight="1" spans="1:4">
      <c r="A28" s="166"/>
      <c r="B28" s="32">
        <v>0</v>
      </c>
      <c r="C28" s="158" t="s">
        <v>36</v>
      </c>
      <c r="D28" s="32">
        <v>0</v>
      </c>
    </row>
    <row r="29" s="1" customFormat="1" ht="17.25" customHeight="1" spans="1:4">
      <c r="A29" s="166"/>
      <c r="B29" s="32">
        <v>0</v>
      </c>
      <c r="C29" s="158" t="s">
        <v>37</v>
      </c>
      <c r="D29" s="32">
        <v>0</v>
      </c>
    </row>
    <row r="30" customHeight="1" spans="1:4">
      <c r="A30" s="167" t="s">
        <v>38</v>
      </c>
      <c r="B30" s="32">
        <v>5014.414051</v>
      </c>
      <c r="C30" s="84" t="s">
        <v>39</v>
      </c>
      <c r="D30" s="32">
        <v>5014.414051</v>
      </c>
    </row>
    <row r="31" s="1" customFormat="1" ht="29.25" customHeight="1" spans="1:2">
      <c r="A31" s="168"/>
      <c r="B31" s="168"/>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3"/>
  <sheetViews>
    <sheetView topLeftCell="A39" workbookViewId="0">
      <selection activeCell="E50" sqref="E50"/>
    </sheetView>
  </sheetViews>
  <sheetFormatPr defaultColWidth="8" defaultRowHeight="12" outlineLevelCol="7"/>
  <cols>
    <col min="1" max="1" width="25.3833333333333" style="41"/>
    <col min="2" max="2" width="25.3833333333333" style="41" customWidth="1"/>
    <col min="3" max="5" width="20.6333333333333" style="41" customWidth="1"/>
    <col min="6" max="6" width="22" style="41" customWidth="1"/>
    <col min="7" max="7" width="16.5" style="41" customWidth="1"/>
    <col min="8" max="8" width="17.6333333333333" style="41" customWidth="1"/>
    <col min="9" max="16384" width="8" style="41"/>
  </cols>
  <sheetData>
    <row r="1" customFormat="1" ht="13.5" spans="1:5">
      <c r="A1" s="42"/>
      <c r="B1" s="43"/>
      <c r="C1" s="43"/>
      <c r="D1" s="43"/>
      <c r="E1" s="43"/>
    </row>
    <row r="2" s="41" customFormat="1" ht="20.25" spans="1:8">
      <c r="A2" s="3" t="s">
        <v>443</v>
      </c>
      <c r="B2" s="3"/>
      <c r="C2" s="3"/>
      <c r="D2" s="3"/>
      <c r="E2" s="3"/>
      <c r="F2" s="3"/>
      <c r="G2" s="3"/>
      <c r="H2" s="3"/>
    </row>
    <row r="3" s="41" customFormat="1" ht="13.5" spans="1:1">
      <c r="A3" s="4" t="s">
        <v>1</v>
      </c>
    </row>
    <row r="4" s="41" customFormat="1" ht="59" customHeight="1" spans="1:8">
      <c r="A4" s="44" t="s">
        <v>444</v>
      </c>
      <c r="B4" s="44" t="s">
        <v>445</v>
      </c>
      <c r="C4" s="44" t="s">
        <v>446</v>
      </c>
      <c r="D4" s="44" t="s">
        <v>447</v>
      </c>
      <c r="E4" s="44" t="s">
        <v>448</v>
      </c>
      <c r="F4" s="44" t="s">
        <v>449</v>
      </c>
      <c r="G4" s="44" t="s">
        <v>450</v>
      </c>
      <c r="H4" s="44" t="s">
        <v>451</v>
      </c>
    </row>
    <row r="5" s="41" customFormat="1" ht="14.25" spans="1:8">
      <c r="A5" s="44">
        <v>1</v>
      </c>
      <c r="B5" s="44">
        <v>2</v>
      </c>
      <c r="C5" s="44">
        <v>3</v>
      </c>
      <c r="D5" s="44">
        <v>4</v>
      </c>
      <c r="E5" s="44">
        <v>5</v>
      </c>
      <c r="F5" s="44">
        <v>6</v>
      </c>
      <c r="G5" s="44">
        <v>7</v>
      </c>
      <c r="H5" s="44">
        <v>8</v>
      </c>
    </row>
    <row r="6" s="41" customFormat="1" ht="23" customHeight="1" spans="1:8">
      <c r="A6" s="45" t="s">
        <v>452</v>
      </c>
      <c r="B6" s="45"/>
      <c r="C6" s="45"/>
      <c r="D6" s="45"/>
      <c r="E6" s="44"/>
      <c r="F6" s="44"/>
      <c r="G6" s="44"/>
      <c r="H6" s="44"/>
    </row>
    <row r="7" s="41" customFormat="1" ht="46" customHeight="1" spans="1:8">
      <c r="A7" s="51" t="s">
        <v>453</v>
      </c>
      <c r="B7" s="51" t="s">
        <v>454</v>
      </c>
      <c r="C7" s="48" t="s">
        <v>455</v>
      </c>
      <c r="D7" s="48" t="s">
        <v>455</v>
      </c>
      <c r="E7" s="48" t="s">
        <v>456</v>
      </c>
      <c r="F7" s="48" t="s">
        <v>457</v>
      </c>
      <c r="G7" s="52" t="s">
        <v>454</v>
      </c>
      <c r="H7" s="52" t="s">
        <v>454</v>
      </c>
    </row>
    <row r="8" s="41" customFormat="1" ht="46" customHeight="1" spans="1:8">
      <c r="A8" s="51"/>
      <c r="B8" s="51"/>
      <c r="C8" s="48" t="s">
        <v>458</v>
      </c>
      <c r="D8" s="48" t="s">
        <v>458</v>
      </c>
      <c r="E8" s="48" t="s">
        <v>459</v>
      </c>
      <c r="F8" s="48" t="s">
        <v>460</v>
      </c>
      <c r="G8" s="52"/>
      <c r="H8" s="52"/>
    </row>
    <row r="9" ht="46" customHeight="1" spans="1:8">
      <c r="A9" s="51"/>
      <c r="B9" s="51"/>
      <c r="C9" s="48" t="s">
        <v>458</v>
      </c>
      <c r="D9" s="48" t="s">
        <v>458</v>
      </c>
      <c r="E9" s="48" t="s">
        <v>461</v>
      </c>
      <c r="F9" s="48">
        <v>1</v>
      </c>
      <c r="G9" s="52"/>
      <c r="H9" s="52"/>
    </row>
    <row r="10" ht="46" customHeight="1" spans="1:8">
      <c r="A10" s="51" t="s">
        <v>462</v>
      </c>
      <c r="B10" s="51" t="s">
        <v>463</v>
      </c>
      <c r="C10" s="48" t="s">
        <v>455</v>
      </c>
      <c r="D10" s="48" t="s">
        <v>455</v>
      </c>
      <c r="E10" s="48" t="s">
        <v>464</v>
      </c>
      <c r="F10" s="48" t="s">
        <v>464</v>
      </c>
      <c r="G10" s="49" t="s">
        <v>465</v>
      </c>
      <c r="H10" s="48" t="s">
        <v>464</v>
      </c>
    </row>
    <row r="11" ht="46" customHeight="1" spans="1:8">
      <c r="A11" s="51"/>
      <c r="B11" s="51"/>
      <c r="C11" s="48" t="s">
        <v>455</v>
      </c>
      <c r="D11" s="48" t="s">
        <v>455</v>
      </c>
      <c r="E11" s="48" t="s">
        <v>466</v>
      </c>
      <c r="F11" s="48" t="s">
        <v>467</v>
      </c>
      <c r="G11" s="49" t="s">
        <v>463</v>
      </c>
      <c r="H11" s="48" t="s">
        <v>466</v>
      </c>
    </row>
    <row r="12" ht="46" customHeight="1" spans="1:8">
      <c r="A12" s="51"/>
      <c r="B12" s="51"/>
      <c r="C12" s="48" t="s">
        <v>468</v>
      </c>
      <c r="D12" s="48" t="s">
        <v>468</v>
      </c>
      <c r="E12" s="48" t="s">
        <v>469</v>
      </c>
      <c r="F12" s="48">
        <v>0.9</v>
      </c>
      <c r="G12" s="49" t="s">
        <v>470</v>
      </c>
      <c r="H12" s="48" t="s">
        <v>471</v>
      </c>
    </row>
    <row r="13" ht="46" customHeight="1" spans="1:8">
      <c r="A13" s="51" t="s">
        <v>472</v>
      </c>
      <c r="B13" s="51" t="s">
        <v>473</v>
      </c>
      <c r="C13" s="48" t="s">
        <v>455</v>
      </c>
      <c r="D13" s="48" t="s">
        <v>455</v>
      </c>
      <c r="E13" s="48" t="s">
        <v>474</v>
      </c>
      <c r="F13" s="48" t="s">
        <v>475</v>
      </c>
      <c r="G13" s="52" t="s">
        <v>476</v>
      </c>
      <c r="H13" s="48" t="s">
        <v>474</v>
      </c>
    </row>
    <row r="14" ht="46" customHeight="1" spans="1:8">
      <c r="A14" s="51"/>
      <c r="B14" s="51"/>
      <c r="C14" s="48" t="s">
        <v>455</v>
      </c>
      <c r="D14" s="48" t="s">
        <v>455</v>
      </c>
      <c r="E14" s="48" t="s">
        <v>477</v>
      </c>
      <c r="F14" s="48" t="s">
        <v>478</v>
      </c>
      <c r="G14" s="52"/>
      <c r="H14" s="48" t="s">
        <v>477</v>
      </c>
    </row>
    <row r="15" ht="46" customHeight="1" spans="1:8">
      <c r="A15" s="51"/>
      <c r="B15" s="51"/>
      <c r="C15" s="48" t="s">
        <v>455</v>
      </c>
      <c r="D15" s="48" t="s">
        <v>455</v>
      </c>
      <c r="E15" s="48" t="s">
        <v>479</v>
      </c>
      <c r="F15" s="48" t="s">
        <v>480</v>
      </c>
      <c r="G15" s="52"/>
      <c r="H15" s="48" t="s">
        <v>481</v>
      </c>
    </row>
    <row r="16" ht="46" customHeight="1" spans="1:8">
      <c r="A16" s="51" t="s">
        <v>482</v>
      </c>
      <c r="B16" s="51" t="s">
        <v>483</v>
      </c>
      <c r="C16" s="48" t="s">
        <v>455</v>
      </c>
      <c r="D16" s="48" t="s">
        <v>455</v>
      </c>
      <c r="E16" s="48" t="s">
        <v>484</v>
      </c>
      <c r="F16" s="48" t="s">
        <v>485</v>
      </c>
      <c r="G16" s="52" t="s">
        <v>486</v>
      </c>
      <c r="H16" s="48" t="s">
        <v>487</v>
      </c>
    </row>
    <row r="17" ht="46" customHeight="1" spans="1:8">
      <c r="A17" s="51"/>
      <c r="B17" s="51"/>
      <c r="C17" s="48" t="s">
        <v>458</v>
      </c>
      <c r="D17" s="48" t="s">
        <v>458</v>
      </c>
      <c r="E17" s="48" t="s">
        <v>488</v>
      </c>
      <c r="F17" s="48" t="s">
        <v>485</v>
      </c>
      <c r="G17" s="52"/>
      <c r="H17" s="48" t="s">
        <v>489</v>
      </c>
    </row>
    <row r="18" ht="46" customHeight="1" spans="1:8">
      <c r="A18" s="51"/>
      <c r="B18" s="51"/>
      <c r="C18" s="48" t="s">
        <v>458</v>
      </c>
      <c r="D18" s="48" t="s">
        <v>458</v>
      </c>
      <c r="E18" s="48" t="s">
        <v>490</v>
      </c>
      <c r="F18" s="48" t="s">
        <v>491</v>
      </c>
      <c r="G18" s="52"/>
      <c r="H18" s="48" t="s">
        <v>492</v>
      </c>
    </row>
    <row r="19" ht="46" customHeight="1" spans="1:8">
      <c r="A19" s="51" t="s">
        <v>493</v>
      </c>
      <c r="B19" s="51" t="s">
        <v>494</v>
      </c>
      <c r="C19" s="48" t="s">
        <v>455</v>
      </c>
      <c r="D19" s="48" t="s">
        <v>455</v>
      </c>
      <c r="E19" s="48" t="s">
        <v>495</v>
      </c>
      <c r="F19" s="48" t="s">
        <v>496</v>
      </c>
      <c r="G19" s="49" t="s">
        <v>486</v>
      </c>
      <c r="H19" s="48" t="s">
        <v>497</v>
      </c>
    </row>
    <row r="20" ht="46" customHeight="1" spans="1:8">
      <c r="A20" s="51"/>
      <c r="B20" s="51"/>
      <c r="C20" s="48" t="s">
        <v>458</v>
      </c>
      <c r="D20" s="48" t="s">
        <v>458</v>
      </c>
      <c r="E20" s="48" t="s">
        <v>498</v>
      </c>
      <c r="F20" s="48" t="s">
        <v>499</v>
      </c>
      <c r="G20" s="49" t="s">
        <v>500</v>
      </c>
      <c r="H20" s="48" t="s">
        <v>501</v>
      </c>
    </row>
    <row r="21" ht="46" customHeight="1" spans="1:8">
      <c r="A21" s="51"/>
      <c r="B21" s="51"/>
      <c r="C21" s="48" t="s">
        <v>468</v>
      </c>
      <c r="D21" s="48" t="s">
        <v>468</v>
      </c>
      <c r="E21" s="48" t="s">
        <v>502</v>
      </c>
      <c r="F21" s="48">
        <v>0.8</v>
      </c>
      <c r="G21" s="49" t="s">
        <v>486</v>
      </c>
      <c r="H21" s="48" t="s">
        <v>486</v>
      </c>
    </row>
    <row r="22" ht="46" customHeight="1" spans="1:8">
      <c r="A22" s="46" t="s">
        <v>503</v>
      </c>
      <c r="B22" s="47" t="s">
        <v>504</v>
      </c>
      <c r="C22" s="48" t="s">
        <v>455</v>
      </c>
      <c r="D22" s="48" t="s">
        <v>455</v>
      </c>
      <c r="E22" s="48" t="s">
        <v>505</v>
      </c>
      <c r="F22" s="48" t="s">
        <v>505</v>
      </c>
      <c r="G22" s="49" t="s">
        <v>506</v>
      </c>
      <c r="H22" s="48" t="s">
        <v>506</v>
      </c>
    </row>
    <row r="23" ht="46" customHeight="1" spans="1:8">
      <c r="A23" s="46"/>
      <c r="B23" s="47"/>
      <c r="C23" s="48" t="s">
        <v>455</v>
      </c>
      <c r="D23" s="48" t="s">
        <v>455</v>
      </c>
      <c r="E23" s="48" t="s">
        <v>506</v>
      </c>
      <c r="F23" s="48" t="s">
        <v>506</v>
      </c>
      <c r="G23" s="49" t="s">
        <v>506</v>
      </c>
      <c r="H23" s="48" t="s">
        <v>506</v>
      </c>
    </row>
    <row r="24" ht="46" customHeight="1" spans="1:8">
      <c r="A24" s="46"/>
      <c r="B24" s="47"/>
      <c r="C24" s="48" t="s">
        <v>455</v>
      </c>
      <c r="D24" s="48" t="s">
        <v>455</v>
      </c>
      <c r="E24" s="48" t="s">
        <v>506</v>
      </c>
      <c r="F24" s="48" t="s">
        <v>506</v>
      </c>
      <c r="G24" s="49" t="s">
        <v>506</v>
      </c>
      <c r="H24" s="48" t="s">
        <v>506</v>
      </c>
    </row>
    <row r="25" ht="46" customHeight="1" spans="1:8">
      <c r="A25" s="47" t="s">
        <v>507</v>
      </c>
      <c r="B25" s="47" t="s">
        <v>508</v>
      </c>
      <c r="C25" s="48" t="s">
        <v>458</v>
      </c>
      <c r="D25" s="48" t="s">
        <v>458</v>
      </c>
      <c r="E25" s="48" t="s">
        <v>509</v>
      </c>
      <c r="F25" s="48" t="s">
        <v>510</v>
      </c>
      <c r="G25" s="49" t="s">
        <v>500</v>
      </c>
      <c r="H25" s="48" t="s">
        <v>511</v>
      </c>
    </row>
    <row r="26" ht="46" customHeight="1" spans="1:8">
      <c r="A26" s="47"/>
      <c r="B26" s="47"/>
      <c r="C26" s="48" t="s">
        <v>458</v>
      </c>
      <c r="D26" s="48" t="s">
        <v>458</v>
      </c>
      <c r="E26" s="48" t="s">
        <v>512</v>
      </c>
      <c r="F26" s="48" t="s">
        <v>512</v>
      </c>
      <c r="G26" s="49" t="s">
        <v>512</v>
      </c>
      <c r="H26" s="48" t="s">
        <v>512</v>
      </c>
    </row>
    <row r="27" ht="46" customHeight="1" spans="1:8">
      <c r="A27" s="47"/>
      <c r="B27" s="47"/>
      <c r="C27" s="48" t="s">
        <v>468</v>
      </c>
      <c r="D27" s="48" t="s">
        <v>468</v>
      </c>
      <c r="E27" s="48" t="s">
        <v>512</v>
      </c>
      <c r="F27" s="48" t="s">
        <v>512</v>
      </c>
      <c r="G27" s="49" t="s">
        <v>512</v>
      </c>
      <c r="H27" s="48" t="s">
        <v>512</v>
      </c>
    </row>
    <row r="28" ht="46" customHeight="1" spans="1:8">
      <c r="A28" s="46" t="s">
        <v>513</v>
      </c>
      <c r="B28" s="46" t="s">
        <v>514</v>
      </c>
      <c r="C28" s="48" t="s">
        <v>455</v>
      </c>
      <c r="D28" s="48" t="s">
        <v>455</v>
      </c>
      <c r="E28" s="48" t="s">
        <v>515</v>
      </c>
      <c r="F28" s="48" t="s">
        <v>516</v>
      </c>
      <c r="G28" s="52" t="s">
        <v>514</v>
      </c>
      <c r="H28" s="52"/>
    </row>
    <row r="29" ht="46" customHeight="1" spans="1:8">
      <c r="A29" s="46"/>
      <c r="B29" s="46"/>
      <c r="C29" s="48" t="s">
        <v>455</v>
      </c>
      <c r="D29" s="48" t="s">
        <v>455</v>
      </c>
      <c r="E29" s="48" t="s">
        <v>517</v>
      </c>
      <c r="F29" s="48" t="s">
        <v>518</v>
      </c>
      <c r="G29" s="52"/>
      <c r="H29" s="52"/>
    </row>
    <row r="30" ht="46" customHeight="1" spans="1:8">
      <c r="A30" s="46"/>
      <c r="B30" s="46"/>
      <c r="C30" s="48" t="s">
        <v>455</v>
      </c>
      <c r="D30" s="48" t="s">
        <v>455</v>
      </c>
      <c r="E30" s="48" t="s">
        <v>519</v>
      </c>
      <c r="F30" s="48" t="s">
        <v>496</v>
      </c>
      <c r="G30" s="52"/>
      <c r="H30" s="52"/>
    </row>
    <row r="31" ht="46" customHeight="1" spans="1:8">
      <c r="A31" s="46" t="s">
        <v>520</v>
      </c>
      <c r="B31" s="46" t="s">
        <v>521</v>
      </c>
      <c r="C31" s="48" t="s">
        <v>458</v>
      </c>
      <c r="D31" s="48" t="s">
        <v>458</v>
      </c>
      <c r="E31" s="48" t="s">
        <v>522</v>
      </c>
      <c r="F31" s="48">
        <v>1</v>
      </c>
      <c r="G31" s="49" t="s">
        <v>500</v>
      </c>
      <c r="H31" s="48" t="s">
        <v>523</v>
      </c>
    </row>
    <row r="32" ht="46" customHeight="1" spans="1:8">
      <c r="A32" s="46"/>
      <c r="B32" s="46"/>
      <c r="C32" s="48" t="s">
        <v>455</v>
      </c>
      <c r="D32" s="48" t="s">
        <v>455</v>
      </c>
      <c r="E32" s="48" t="s">
        <v>488</v>
      </c>
      <c r="F32" s="48">
        <v>1</v>
      </c>
      <c r="G32" s="49" t="s">
        <v>524</v>
      </c>
      <c r="H32" s="48" t="s">
        <v>525</v>
      </c>
    </row>
    <row r="33" ht="46" customHeight="1" spans="1:8">
      <c r="A33" s="46"/>
      <c r="B33" s="46"/>
      <c r="C33" s="48" t="s">
        <v>468</v>
      </c>
      <c r="D33" s="48" t="s">
        <v>468</v>
      </c>
      <c r="E33" s="48" t="s">
        <v>526</v>
      </c>
      <c r="F33" s="53">
        <v>0.95</v>
      </c>
      <c r="G33" s="49" t="s">
        <v>500</v>
      </c>
      <c r="H33" s="48" t="s">
        <v>526</v>
      </c>
    </row>
    <row r="34" ht="46" customHeight="1" spans="1:8">
      <c r="A34" s="46" t="s">
        <v>527</v>
      </c>
      <c r="B34" s="46" t="s">
        <v>528</v>
      </c>
      <c r="C34" s="48" t="s">
        <v>455</v>
      </c>
      <c r="D34" s="48" t="s">
        <v>455</v>
      </c>
      <c r="E34" s="48" t="s">
        <v>529</v>
      </c>
      <c r="F34" s="48" t="s">
        <v>530</v>
      </c>
      <c r="G34" s="52" t="s">
        <v>531</v>
      </c>
      <c r="H34" s="48" t="s">
        <v>532</v>
      </c>
    </row>
    <row r="35" ht="46" customHeight="1" spans="1:8">
      <c r="A35" s="46"/>
      <c r="B35" s="46"/>
      <c r="C35" s="48" t="s">
        <v>468</v>
      </c>
      <c r="D35" s="48" t="s">
        <v>468</v>
      </c>
      <c r="E35" s="48" t="s">
        <v>533</v>
      </c>
      <c r="F35" s="48" t="s">
        <v>534</v>
      </c>
      <c r="G35" s="52"/>
      <c r="H35" s="48" t="s">
        <v>535</v>
      </c>
    </row>
    <row r="36" ht="46" customHeight="1" spans="1:8">
      <c r="A36" s="46"/>
      <c r="B36" s="46"/>
      <c r="C36" s="48" t="s">
        <v>458</v>
      </c>
      <c r="D36" s="48" t="s">
        <v>458</v>
      </c>
      <c r="E36" s="48" t="s">
        <v>536</v>
      </c>
      <c r="F36" s="48" t="s">
        <v>537</v>
      </c>
      <c r="G36" s="52"/>
      <c r="H36" s="48" t="s">
        <v>538</v>
      </c>
    </row>
    <row r="37" ht="46" customHeight="1" spans="1:8">
      <c r="A37" s="46" t="s">
        <v>539</v>
      </c>
      <c r="B37" s="47" t="s">
        <v>540</v>
      </c>
      <c r="C37" s="48" t="s">
        <v>468</v>
      </c>
      <c r="D37" s="48" t="s">
        <v>468</v>
      </c>
      <c r="E37" s="48" t="s">
        <v>541</v>
      </c>
      <c r="F37" s="48">
        <v>1</v>
      </c>
      <c r="G37" s="52" t="s">
        <v>542</v>
      </c>
      <c r="H37" s="52"/>
    </row>
    <row r="38" ht="46" customHeight="1" spans="1:8">
      <c r="A38" s="46"/>
      <c r="B38" s="47"/>
      <c r="C38" s="48" t="s">
        <v>455</v>
      </c>
      <c r="D38" s="48" t="s">
        <v>455</v>
      </c>
      <c r="E38" s="48" t="s">
        <v>543</v>
      </c>
      <c r="F38" s="48" t="s">
        <v>544</v>
      </c>
      <c r="G38" s="52"/>
      <c r="H38" s="52"/>
    </row>
    <row r="39" ht="46" customHeight="1" spans="1:8">
      <c r="A39" s="46"/>
      <c r="B39" s="47"/>
      <c r="C39" s="48" t="s">
        <v>455</v>
      </c>
      <c r="D39" s="48" t="s">
        <v>455</v>
      </c>
      <c r="E39" s="48" t="s">
        <v>545</v>
      </c>
      <c r="F39" s="48" t="s">
        <v>546</v>
      </c>
      <c r="G39" s="52"/>
      <c r="H39" s="52"/>
    </row>
    <row r="40" ht="46" customHeight="1" spans="1:8">
      <c r="A40" s="46" t="s">
        <v>547</v>
      </c>
      <c r="B40" s="47" t="s">
        <v>548</v>
      </c>
      <c r="C40" s="48" t="s">
        <v>455</v>
      </c>
      <c r="D40" s="48" t="s">
        <v>455</v>
      </c>
      <c r="E40" s="48" t="s">
        <v>549</v>
      </c>
      <c r="F40" s="48" t="s">
        <v>550</v>
      </c>
      <c r="G40" s="49" t="s">
        <v>470</v>
      </c>
      <c r="H40" s="48" t="s">
        <v>551</v>
      </c>
    </row>
    <row r="41" ht="46" customHeight="1" spans="1:8">
      <c r="A41" s="46"/>
      <c r="B41" s="47"/>
      <c r="C41" s="48" t="s">
        <v>455</v>
      </c>
      <c r="D41" s="48" t="s">
        <v>455</v>
      </c>
      <c r="E41" s="48" t="s">
        <v>552</v>
      </c>
      <c r="F41" s="48" t="s">
        <v>553</v>
      </c>
      <c r="G41" s="49" t="s">
        <v>486</v>
      </c>
      <c r="H41" s="48" t="s">
        <v>554</v>
      </c>
    </row>
    <row r="42" ht="46" customHeight="1" spans="1:8">
      <c r="A42" s="46"/>
      <c r="B42" s="47"/>
      <c r="C42" s="48" t="s">
        <v>468</v>
      </c>
      <c r="D42" s="48" t="s">
        <v>468</v>
      </c>
      <c r="E42" s="48" t="s">
        <v>541</v>
      </c>
      <c r="F42" s="48">
        <v>1</v>
      </c>
      <c r="G42" s="49" t="s">
        <v>555</v>
      </c>
      <c r="H42" s="48" t="s">
        <v>556</v>
      </c>
    </row>
    <row r="43" ht="46" customHeight="1" spans="1:8">
      <c r="A43" s="46" t="s">
        <v>557</v>
      </c>
      <c r="B43" s="46" t="s">
        <v>558</v>
      </c>
      <c r="C43" s="48" t="s">
        <v>468</v>
      </c>
      <c r="D43" s="48" t="s">
        <v>468</v>
      </c>
      <c r="E43" s="48" t="s">
        <v>522</v>
      </c>
      <c r="F43" s="48">
        <v>0.98</v>
      </c>
      <c r="G43" s="52" t="s">
        <v>500</v>
      </c>
      <c r="H43" s="52" t="s">
        <v>559</v>
      </c>
    </row>
    <row r="44" ht="46" customHeight="1" spans="1:8">
      <c r="A44" s="46"/>
      <c r="B44" s="46"/>
      <c r="C44" s="48" t="s">
        <v>455</v>
      </c>
      <c r="D44" s="48" t="s">
        <v>455</v>
      </c>
      <c r="E44" s="48" t="s">
        <v>560</v>
      </c>
      <c r="F44" s="48" t="s">
        <v>561</v>
      </c>
      <c r="G44" s="52"/>
      <c r="H44" s="52"/>
    </row>
    <row r="45" ht="46" customHeight="1" spans="1:8">
      <c r="A45" s="46"/>
      <c r="B45" s="46"/>
      <c r="C45" s="48" t="s">
        <v>458</v>
      </c>
      <c r="D45" s="48" t="s">
        <v>458</v>
      </c>
      <c r="E45" s="48" t="s">
        <v>562</v>
      </c>
      <c r="F45" s="48" t="s">
        <v>563</v>
      </c>
      <c r="G45" s="52"/>
      <c r="H45" s="52"/>
    </row>
    <row r="46" ht="46" customHeight="1" spans="1:8">
      <c r="A46" s="46" t="s">
        <v>564</v>
      </c>
      <c r="B46" s="46" t="s">
        <v>537</v>
      </c>
      <c r="C46" s="48" t="s">
        <v>468</v>
      </c>
      <c r="D46" s="48" t="s">
        <v>468</v>
      </c>
      <c r="E46" s="48" t="s">
        <v>541</v>
      </c>
      <c r="F46" s="48" t="s">
        <v>565</v>
      </c>
      <c r="G46" s="49" t="s">
        <v>500</v>
      </c>
      <c r="H46" s="48" t="s">
        <v>556</v>
      </c>
    </row>
    <row r="47" ht="46" customHeight="1" spans="1:8">
      <c r="A47" s="46"/>
      <c r="B47" s="46"/>
      <c r="C47" s="48" t="s">
        <v>455</v>
      </c>
      <c r="D47" s="48" t="s">
        <v>455</v>
      </c>
      <c r="E47" s="48" t="s">
        <v>566</v>
      </c>
      <c r="F47" s="48">
        <v>1</v>
      </c>
      <c r="G47" s="49" t="s">
        <v>500</v>
      </c>
      <c r="H47" s="48" t="s">
        <v>566</v>
      </c>
    </row>
    <row r="48" ht="46" customHeight="1" spans="1:8">
      <c r="A48" s="46"/>
      <c r="B48" s="46"/>
      <c r="C48" s="48" t="s">
        <v>458</v>
      </c>
      <c r="D48" s="48" t="s">
        <v>458</v>
      </c>
      <c r="E48" s="48" t="s">
        <v>567</v>
      </c>
      <c r="F48" s="48" t="s">
        <v>568</v>
      </c>
      <c r="G48" s="49" t="s">
        <v>500</v>
      </c>
      <c r="H48" s="48" t="s">
        <v>567</v>
      </c>
    </row>
    <row r="49" ht="46" customHeight="1" spans="1:8">
      <c r="A49" s="46" t="s">
        <v>569</v>
      </c>
      <c r="B49" s="54" t="s">
        <v>570</v>
      </c>
      <c r="C49" s="48" t="s">
        <v>458</v>
      </c>
      <c r="D49" s="48" t="s">
        <v>458</v>
      </c>
      <c r="E49" s="48" t="s">
        <v>571</v>
      </c>
      <c r="F49" s="48" t="s">
        <v>572</v>
      </c>
      <c r="G49" s="49" t="s">
        <v>500</v>
      </c>
      <c r="H49" s="48" t="s">
        <v>573</v>
      </c>
    </row>
    <row r="50" ht="46" customHeight="1" spans="1:8">
      <c r="A50" s="46"/>
      <c r="B50" s="54"/>
      <c r="C50" s="48" t="s">
        <v>455</v>
      </c>
      <c r="D50" s="48" t="s">
        <v>455</v>
      </c>
      <c r="E50" s="48" t="s">
        <v>574</v>
      </c>
      <c r="F50" s="48" t="s">
        <v>575</v>
      </c>
      <c r="G50" s="49" t="s">
        <v>500</v>
      </c>
      <c r="H50" s="48" t="s">
        <v>576</v>
      </c>
    </row>
    <row r="51" ht="46" customHeight="1" spans="1:8">
      <c r="A51" s="46"/>
      <c r="B51" s="54"/>
      <c r="C51" s="48" t="s">
        <v>455</v>
      </c>
      <c r="D51" s="48" t="s">
        <v>455</v>
      </c>
      <c r="E51" s="48" t="s">
        <v>577</v>
      </c>
      <c r="F51" s="48" t="s">
        <v>578</v>
      </c>
      <c r="G51" s="49" t="s">
        <v>500</v>
      </c>
      <c r="H51" s="48" t="s">
        <v>579</v>
      </c>
    </row>
    <row r="52" ht="46" customHeight="1" spans="1:8">
      <c r="A52" s="46" t="s">
        <v>580</v>
      </c>
      <c r="B52" s="47" t="s">
        <v>581</v>
      </c>
      <c r="C52" s="48" t="s">
        <v>455</v>
      </c>
      <c r="D52" s="48" t="s">
        <v>455</v>
      </c>
      <c r="E52" s="48" t="s">
        <v>582</v>
      </c>
      <c r="F52" s="48" t="s">
        <v>583</v>
      </c>
      <c r="G52" s="49" t="s">
        <v>524</v>
      </c>
      <c r="H52" s="48" t="s">
        <v>582</v>
      </c>
    </row>
    <row r="53" ht="46" customHeight="1" spans="1:8">
      <c r="A53" s="46"/>
      <c r="B53" s="47"/>
      <c r="C53" s="48" t="s">
        <v>468</v>
      </c>
      <c r="D53" s="48" t="s">
        <v>468</v>
      </c>
      <c r="E53" s="48" t="s">
        <v>584</v>
      </c>
      <c r="F53" s="48" t="s">
        <v>585</v>
      </c>
      <c r="G53" s="49" t="s">
        <v>524</v>
      </c>
      <c r="H53" s="48" t="s">
        <v>584</v>
      </c>
    </row>
    <row r="54" ht="46" customHeight="1" spans="1:8">
      <c r="A54" s="46"/>
      <c r="B54" s="47"/>
      <c r="C54" s="48" t="s">
        <v>455</v>
      </c>
      <c r="D54" s="48" t="s">
        <v>455</v>
      </c>
      <c r="E54" s="48" t="s">
        <v>582</v>
      </c>
      <c r="F54" s="48" t="s">
        <v>586</v>
      </c>
      <c r="G54" s="49" t="s">
        <v>524</v>
      </c>
      <c r="H54" s="48" t="s">
        <v>582</v>
      </c>
    </row>
    <row r="55" ht="46" customHeight="1" spans="1:8">
      <c r="A55" s="47" t="s">
        <v>587</v>
      </c>
      <c r="B55" s="46" t="s">
        <v>494</v>
      </c>
      <c r="C55" s="48" t="s">
        <v>455</v>
      </c>
      <c r="D55" s="48" t="s">
        <v>455</v>
      </c>
      <c r="E55" s="48" t="s">
        <v>588</v>
      </c>
      <c r="F55" s="48" t="s">
        <v>589</v>
      </c>
      <c r="G55" s="49" t="s">
        <v>500</v>
      </c>
      <c r="H55" s="48" t="s">
        <v>588</v>
      </c>
    </row>
    <row r="56" ht="46" customHeight="1" spans="1:8">
      <c r="A56" s="47"/>
      <c r="B56" s="46"/>
      <c r="C56" s="48" t="s">
        <v>455</v>
      </c>
      <c r="D56" s="48" t="s">
        <v>455</v>
      </c>
      <c r="E56" s="48" t="s">
        <v>590</v>
      </c>
      <c r="F56" s="48" t="s">
        <v>591</v>
      </c>
      <c r="G56" s="49" t="s">
        <v>592</v>
      </c>
      <c r="H56" s="48" t="s">
        <v>590</v>
      </c>
    </row>
    <row r="57" ht="46" customHeight="1" spans="1:8">
      <c r="A57" s="47"/>
      <c r="B57" s="46"/>
      <c r="C57" s="48" t="s">
        <v>455</v>
      </c>
      <c r="D57" s="48" t="s">
        <v>455</v>
      </c>
      <c r="E57" s="48" t="s">
        <v>593</v>
      </c>
      <c r="F57" s="48" t="s">
        <v>594</v>
      </c>
      <c r="G57" s="49" t="s">
        <v>592</v>
      </c>
      <c r="H57" s="48" t="s">
        <v>593</v>
      </c>
    </row>
    <row r="58" ht="46" customHeight="1" spans="1:8">
      <c r="A58" s="47" t="s">
        <v>595</v>
      </c>
      <c r="B58" s="47" t="s">
        <v>596</v>
      </c>
      <c r="C58" s="48" t="s">
        <v>455</v>
      </c>
      <c r="D58" s="48" t="s">
        <v>455</v>
      </c>
      <c r="E58" s="48" t="s">
        <v>505</v>
      </c>
      <c r="F58" s="48" t="s">
        <v>505</v>
      </c>
      <c r="G58" s="52" t="s">
        <v>596</v>
      </c>
      <c r="H58" s="52"/>
    </row>
    <row r="59" ht="46" customHeight="1" spans="1:8">
      <c r="A59" s="47"/>
      <c r="B59" s="47"/>
      <c r="C59" s="48" t="s">
        <v>455</v>
      </c>
      <c r="D59" s="48" t="s">
        <v>455</v>
      </c>
      <c r="E59" s="48" t="s">
        <v>596</v>
      </c>
      <c r="F59" s="48" t="s">
        <v>596</v>
      </c>
      <c r="G59" s="52"/>
      <c r="H59" s="52"/>
    </row>
    <row r="60" ht="46" customHeight="1" spans="1:8">
      <c r="A60" s="47"/>
      <c r="B60" s="47"/>
      <c r="C60" s="48" t="s">
        <v>468</v>
      </c>
      <c r="D60" s="48" t="s">
        <v>468</v>
      </c>
      <c r="E60" s="48" t="s">
        <v>597</v>
      </c>
      <c r="F60" s="48">
        <v>0.9</v>
      </c>
      <c r="G60" s="52"/>
      <c r="H60" s="52"/>
    </row>
    <row r="61" ht="46" customHeight="1" spans="1:8">
      <c r="A61" s="47" t="s">
        <v>598</v>
      </c>
      <c r="B61" s="47" t="s">
        <v>599</v>
      </c>
      <c r="C61" s="48" t="s">
        <v>458</v>
      </c>
      <c r="D61" s="48" t="s">
        <v>458</v>
      </c>
      <c r="E61" s="48" t="s">
        <v>600</v>
      </c>
      <c r="F61" s="48" t="s">
        <v>601</v>
      </c>
      <c r="G61" s="52" t="s">
        <v>599</v>
      </c>
      <c r="H61" s="48" t="s">
        <v>602</v>
      </c>
    </row>
    <row r="62" ht="46" customHeight="1" spans="1:8">
      <c r="A62" s="47"/>
      <c r="B62" s="47"/>
      <c r="C62" s="48" t="s">
        <v>468</v>
      </c>
      <c r="D62" s="48" t="s">
        <v>468</v>
      </c>
      <c r="E62" s="48" t="s">
        <v>603</v>
      </c>
      <c r="F62" s="48">
        <v>0.9</v>
      </c>
      <c r="G62" s="52"/>
      <c r="H62" s="48" t="s">
        <v>602</v>
      </c>
    </row>
    <row r="63" ht="46" customHeight="1" spans="1:8">
      <c r="A63" s="47"/>
      <c r="B63" s="47"/>
      <c r="C63" s="48" t="s">
        <v>455</v>
      </c>
      <c r="D63" s="48" t="s">
        <v>455</v>
      </c>
      <c r="E63" s="48" t="s">
        <v>604</v>
      </c>
      <c r="F63" s="48" t="s">
        <v>605</v>
      </c>
      <c r="G63" s="52"/>
      <c r="H63" s="48" t="s">
        <v>606</v>
      </c>
    </row>
    <row r="64" ht="46" customHeight="1" spans="1:8">
      <c r="A64" s="55" t="s">
        <v>607</v>
      </c>
      <c r="B64" s="55" t="s">
        <v>608</v>
      </c>
      <c r="C64" s="48" t="s">
        <v>455</v>
      </c>
      <c r="D64" s="48" t="s">
        <v>455</v>
      </c>
      <c r="E64" s="48" t="s">
        <v>609</v>
      </c>
      <c r="F64" s="48" t="s">
        <v>610</v>
      </c>
      <c r="G64" s="48" t="s">
        <v>611</v>
      </c>
      <c r="H64" s="48"/>
    </row>
    <row r="65" ht="46" customHeight="1" spans="1:8">
      <c r="A65" s="55"/>
      <c r="B65" s="55"/>
      <c r="C65" s="48" t="s">
        <v>455</v>
      </c>
      <c r="D65" s="48" t="s">
        <v>455</v>
      </c>
      <c r="E65" s="48" t="s">
        <v>612</v>
      </c>
      <c r="F65" s="48" t="s">
        <v>613</v>
      </c>
      <c r="G65" s="48" t="s">
        <v>611</v>
      </c>
      <c r="H65" s="48"/>
    </row>
    <row r="66" ht="46" customHeight="1" spans="1:8">
      <c r="A66" s="55"/>
      <c r="B66" s="55"/>
      <c r="C66" s="48" t="s">
        <v>468</v>
      </c>
      <c r="D66" s="48" t="s">
        <v>468</v>
      </c>
      <c r="E66" s="48" t="s">
        <v>614</v>
      </c>
      <c r="F66" s="48">
        <v>0.9</v>
      </c>
      <c r="G66" s="48" t="s">
        <v>611</v>
      </c>
      <c r="H66" s="48"/>
    </row>
    <row r="67" ht="46" customHeight="1" spans="1:8">
      <c r="A67" s="47" t="s">
        <v>615</v>
      </c>
      <c r="B67" s="47" t="s">
        <v>616</v>
      </c>
      <c r="C67" s="48" t="s">
        <v>455</v>
      </c>
      <c r="D67" s="48" t="s">
        <v>455</v>
      </c>
      <c r="E67" s="48" t="s">
        <v>617</v>
      </c>
      <c r="F67" s="48" t="s">
        <v>618</v>
      </c>
      <c r="G67" s="52" t="s">
        <v>616</v>
      </c>
      <c r="H67" s="52"/>
    </row>
    <row r="68" ht="46" customHeight="1" spans="1:8">
      <c r="A68" s="47"/>
      <c r="B68" s="47"/>
      <c r="C68" s="48" t="s">
        <v>458</v>
      </c>
      <c r="D68" s="48" t="s">
        <v>458</v>
      </c>
      <c r="E68" s="48" t="s">
        <v>619</v>
      </c>
      <c r="F68" s="48" t="s">
        <v>620</v>
      </c>
      <c r="G68" s="52"/>
      <c r="H68" s="52"/>
    </row>
    <row r="69" ht="46" customHeight="1" spans="1:8">
      <c r="A69" s="47"/>
      <c r="B69" s="47"/>
      <c r="C69" s="48" t="s">
        <v>455</v>
      </c>
      <c r="D69" s="48" t="s">
        <v>455</v>
      </c>
      <c r="E69" s="48" t="s">
        <v>621</v>
      </c>
      <c r="F69" s="48" t="s">
        <v>618</v>
      </c>
      <c r="G69" s="52"/>
      <c r="H69" s="52"/>
    </row>
    <row r="70" ht="46" customHeight="1" spans="1:8">
      <c r="A70" s="47" t="s">
        <v>622</v>
      </c>
      <c r="B70" s="47" t="s">
        <v>623</v>
      </c>
      <c r="C70" s="48" t="s">
        <v>458</v>
      </c>
      <c r="D70" s="48" t="s">
        <v>458</v>
      </c>
      <c r="E70" s="48" t="s">
        <v>624</v>
      </c>
      <c r="F70" s="48" t="s">
        <v>625</v>
      </c>
      <c r="G70" s="52" t="s">
        <v>500</v>
      </c>
      <c r="H70" s="48" t="s">
        <v>626</v>
      </c>
    </row>
    <row r="71" ht="46" customHeight="1" spans="1:8">
      <c r="A71" s="47"/>
      <c r="B71" s="47"/>
      <c r="C71" s="48" t="s">
        <v>458</v>
      </c>
      <c r="D71" s="48" t="s">
        <v>458</v>
      </c>
      <c r="E71" s="48" t="s">
        <v>627</v>
      </c>
      <c r="F71" s="48" t="s">
        <v>628</v>
      </c>
      <c r="G71" s="52"/>
      <c r="H71" s="48" t="s">
        <v>627</v>
      </c>
    </row>
    <row r="72" ht="46" customHeight="1" spans="1:8">
      <c r="A72" s="47"/>
      <c r="B72" s="47"/>
      <c r="C72" s="48" t="s">
        <v>458</v>
      </c>
      <c r="D72" s="48" t="s">
        <v>458</v>
      </c>
      <c r="E72" s="48" t="s">
        <v>629</v>
      </c>
      <c r="F72" s="48" t="s">
        <v>630</v>
      </c>
      <c r="G72" s="52"/>
      <c r="H72" s="48" t="s">
        <v>629</v>
      </c>
    </row>
    <row r="73" ht="46" customHeight="1" spans="1:8">
      <c r="A73" s="47" t="s">
        <v>631</v>
      </c>
      <c r="B73" s="47" t="s">
        <v>632</v>
      </c>
      <c r="C73" s="48" t="s">
        <v>455</v>
      </c>
      <c r="D73" s="48" t="s">
        <v>455</v>
      </c>
      <c r="E73" s="48" t="s">
        <v>633</v>
      </c>
      <c r="F73" s="48">
        <v>1</v>
      </c>
      <c r="G73" s="52" t="s">
        <v>632</v>
      </c>
      <c r="H73" s="52"/>
    </row>
    <row r="74" ht="46" customHeight="1" spans="1:8">
      <c r="A74" s="47"/>
      <c r="B74" s="47"/>
      <c r="C74" s="48" t="s">
        <v>455</v>
      </c>
      <c r="D74" s="48" t="s">
        <v>455</v>
      </c>
      <c r="E74" s="48" t="s">
        <v>634</v>
      </c>
      <c r="F74" s="48">
        <v>1</v>
      </c>
      <c r="G74" s="52"/>
      <c r="H74" s="52"/>
    </row>
    <row r="75" ht="46" customHeight="1" spans="1:8">
      <c r="A75" s="47"/>
      <c r="B75" s="47"/>
      <c r="C75" s="48" t="s">
        <v>455</v>
      </c>
      <c r="D75" s="48" t="s">
        <v>455</v>
      </c>
      <c r="E75" s="48" t="s">
        <v>635</v>
      </c>
      <c r="F75" s="48" t="s">
        <v>636</v>
      </c>
      <c r="G75" s="52"/>
      <c r="H75" s="52"/>
    </row>
    <row r="76" ht="46" customHeight="1" spans="1:8">
      <c r="A76" s="46" t="s">
        <v>637</v>
      </c>
      <c r="B76" s="47" t="s">
        <v>638</v>
      </c>
      <c r="C76" s="48" t="s">
        <v>455</v>
      </c>
      <c r="D76" s="48" t="s">
        <v>455</v>
      </c>
      <c r="E76" s="48" t="s">
        <v>639</v>
      </c>
      <c r="F76" s="48" t="s">
        <v>639</v>
      </c>
      <c r="G76" s="49" t="s">
        <v>640</v>
      </c>
      <c r="H76" s="48" t="s">
        <v>639</v>
      </c>
    </row>
    <row r="77" ht="46" customHeight="1" spans="1:8">
      <c r="A77" s="46"/>
      <c r="B77" s="47"/>
      <c r="C77" s="48" t="s">
        <v>455</v>
      </c>
      <c r="D77" s="48" t="s">
        <v>455</v>
      </c>
      <c r="E77" s="48" t="s">
        <v>641</v>
      </c>
      <c r="F77" s="48" t="s">
        <v>642</v>
      </c>
      <c r="G77" s="49" t="s">
        <v>643</v>
      </c>
      <c r="H77" s="48" t="s">
        <v>644</v>
      </c>
    </row>
    <row r="78" ht="46" customHeight="1" spans="1:8">
      <c r="A78" s="46"/>
      <c r="B78" s="47"/>
      <c r="C78" s="48" t="s">
        <v>468</v>
      </c>
      <c r="D78" s="48" t="s">
        <v>468</v>
      </c>
      <c r="E78" s="48" t="s">
        <v>645</v>
      </c>
      <c r="F78" s="48">
        <v>90</v>
      </c>
      <c r="G78" s="49" t="s">
        <v>646</v>
      </c>
      <c r="H78" s="48" t="s">
        <v>645</v>
      </c>
    </row>
    <row r="79" ht="46" customHeight="1" spans="1:8">
      <c r="A79" s="54" t="s">
        <v>647</v>
      </c>
      <c r="B79" s="54" t="s">
        <v>648</v>
      </c>
      <c r="C79" s="48" t="s">
        <v>468</v>
      </c>
      <c r="D79" s="48" t="s">
        <v>468</v>
      </c>
      <c r="E79" s="48" t="s">
        <v>649</v>
      </c>
      <c r="F79" s="48" t="s">
        <v>650</v>
      </c>
      <c r="G79" s="52" t="s">
        <v>500</v>
      </c>
      <c r="H79" s="48" t="s">
        <v>651</v>
      </c>
    </row>
    <row r="80" ht="46" customHeight="1" spans="1:8">
      <c r="A80" s="54"/>
      <c r="B80" s="54"/>
      <c r="C80" s="48" t="s">
        <v>455</v>
      </c>
      <c r="D80" s="48" t="s">
        <v>455</v>
      </c>
      <c r="E80" s="48" t="s">
        <v>652</v>
      </c>
      <c r="F80" s="48" t="s">
        <v>653</v>
      </c>
      <c r="G80" s="52"/>
      <c r="H80" s="48" t="s">
        <v>652</v>
      </c>
    </row>
    <row r="81" ht="46" customHeight="1" spans="1:8">
      <c r="A81" s="54"/>
      <c r="B81" s="54"/>
      <c r="C81" s="48" t="s">
        <v>455</v>
      </c>
      <c r="D81" s="48" t="s">
        <v>455</v>
      </c>
      <c r="E81" s="48" t="s">
        <v>578</v>
      </c>
      <c r="F81" s="48" t="s">
        <v>654</v>
      </c>
      <c r="G81" s="52"/>
      <c r="H81" s="48" t="s">
        <v>654</v>
      </c>
    </row>
    <row r="82" ht="46" customHeight="1" spans="1:8">
      <c r="A82" s="46" t="s">
        <v>655</v>
      </c>
      <c r="B82" s="46" t="s">
        <v>656</v>
      </c>
      <c r="C82" s="48" t="s">
        <v>455</v>
      </c>
      <c r="D82" s="48" t="s">
        <v>455</v>
      </c>
      <c r="E82" s="48" t="s">
        <v>657</v>
      </c>
      <c r="F82" s="48" t="s">
        <v>658</v>
      </c>
      <c r="G82" s="52" t="s">
        <v>524</v>
      </c>
      <c r="H82" s="48" t="s">
        <v>659</v>
      </c>
    </row>
    <row r="83" ht="46" customHeight="1" spans="1:8">
      <c r="A83" s="46"/>
      <c r="B83" s="46"/>
      <c r="C83" s="48" t="s">
        <v>468</v>
      </c>
      <c r="D83" s="48" t="s">
        <v>468</v>
      </c>
      <c r="E83" s="48" t="s">
        <v>660</v>
      </c>
      <c r="F83" s="48" t="s">
        <v>650</v>
      </c>
      <c r="G83" s="52"/>
      <c r="H83" s="48" t="s">
        <v>660</v>
      </c>
    </row>
    <row r="84" ht="46" customHeight="1" spans="1:8">
      <c r="A84" s="46"/>
      <c r="B84" s="46"/>
      <c r="C84" s="48" t="s">
        <v>455</v>
      </c>
      <c r="D84" s="48" t="s">
        <v>455</v>
      </c>
      <c r="E84" s="48" t="s">
        <v>661</v>
      </c>
      <c r="F84" s="48" t="s">
        <v>662</v>
      </c>
      <c r="G84" s="52"/>
      <c r="H84" s="48" t="s">
        <v>663</v>
      </c>
    </row>
    <row r="85" ht="46" customHeight="1" spans="1:8">
      <c r="A85" s="46" t="s">
        <v>664</v>
      </c>
      <c r="B85" s="54" t="s">
        <v>665</v>
      </c>
      <c r="C85" s="48" t="s">
        <v>458</v>
      </c>
      <c r="D85" s="48" t="s">
        <v>458</v>
      </c>
      <c r="E85" s="48" t="s">
        <v>666</v>
      </c>
      <c r="F85" s="48">
        <v>1</v>
      </c>
      <c r="G85" s="49" t="s">
        <v>667</v>
      </c>
      <c r="H85" s="48" t="s">
        <v>666</v>
      </c>
    </row>
    <row r="86" ht="46" customHeight="1" spans="1:8">
      <c r="A86" s="46"/>
      <c r="B86" s="54"/>
      <c r="C86" s="48" t="s">
        <v>455</v>
      </c>
      <c r="D86" s="48" t="s">
        <v>455</v>
      </c>
      <c r="E86" s="48" t="s">
        <v>668</v>
      </c>
      <c r="F86" s="48" t="s">
        <v>669</v>
      </c>
      <c r="G86" s="49" t="s">
        <v>670</v>
      </c>
      <c r="H86" s="48" t="s">
        <v>668</v>
      </c>
    </row>
    <row r="87" ht="46" customHeight="1" spans="1:8">
      <c r="A87" s="46"/>
      <c r="B87" s="54"/>
      <c r="C87" s="48" t="s">
        <v>468</v>
      </c>
      <c r="D87" s="48" t="s">
        <v>468</v>
      </c>
      <c r="E87" s="48" t="s">
        <v>671</v>
      </c>
      <c r="F87" s="48">
        <v>0.85</v>
      </c>
      <c r="G87" s="49" t="s">
        <v>672</v>
      </c>
      <c r="H87" s="48" t="s">
        <v>671</v>
      </c>
    </row>
    <row r="88" ht="46" customHeight="1" spans="1:8">
      <c r="A88" s="46" t="s">
        <v>673</v>
      </c>
      <c r="B88" s="47" t="s">
        <v>674</v>
      </c>
      <c r="C88" s="48" t="s">
        <v>455</v>
      </c>
      <c r="D88" s="48" t="s">
        <v>455</v>
      </c>
      <c r="E88" s="48" t="s">
        <v>675</v>
      </c>
      <c r="F88" s="48" t="s">
        <v>485</v>
      </c>
      <c r="G88" s="49" t="s">
        <v>531</v>
      </c>
      <c r="H88" s="48" t="s">
        <v>676</v>
      </c>
    </row>
    <row r="89" ht="46" customHeight="1" spans="1:8">
      <c r="A89" s="46"/>
      <c r="B89" s="47"/>
      <c r="C89" s="48" t="s">
        <v>455</v>
      </c>
      <c r="D89" s="48" t="s">
        <v>455</v>
      </c>
      <c r="E89" s="48" t="s">
        <v>674</v>
      </c>
      <c r="F89" s="48" t="s">
        <v>674</v>
      </c>
      <c r="G89" s="49" t="s">
        <v>677</v>
      </c>
      <c r="H89" s="48" t="s">
        <v>674</v>
      </c>
    </row>
    <row r="90" ht="46" customHeight="1" spans="1:8">
      <c r="A90" s="46"/>
      <c r="B90" s="47"/>
      <c r="C90" s="48" t="s">
        <v>468</v>
      </c>
      <c r="D90" s="48" t="s">
        <v>468</v>
      </c>
      <c r="E90" s="48" t="s">
        <v>678</v>
      </c>
      <c r="F90" s="48">
        <v>0.9</v>
      </c>
      <c r="G90" s="49" t="s">
        <v>531</v>
      </c>
      <c r="H90" s="48" t="s">
        <v>679</v>
      </c>
    </row>
    <row r="91" ht="46" customHeight="1" spans="1:8">
      <c r="A91" s="46" t="s">
        <v>680</v>
      </c>
      <c r="B91" s="46" t="s">
        <v>681</v>
      </c>
      <c r="C91" s="48" t="s">
        <v>458</v>
      </c>
      <c r="D91" s="48" t="s">
        <v>458</v>
      </c>
      <c r="E91" s="48" t="s">
        <v>522</v>
      </c>
      <c r="F91" s="48" t="s">
        <v>565</v>
      </c>
      <c r="G91" s="52" t="s">
        <v>531</v>
      </c>
      <c r="H91" s="48" t="s">
        <v>682</v>
      </c>
    </row>
    <row r="92" ht="46" customHeight="1" spans="1:8">
      <c r="A92" s="46"/>
      <c r="B92" s="46"/>
      <c r="C92" s="48" t="s">
        <v>455</v>
      </c>
      <c r="D92" s="48" t="s">
        <v>455</v>
      </c>
      <c r="E92" s="48" t="s">
        <v>683</v>
      </c>
      <c r="F92" s="48" t="s">
        <v>684</v>
      </c>
      <c r="G92" s="52"/>
      <c r="H92" s="48" t="s">
        <v>685</v>
      </c>
    </row>
    <row r="93" ht="46" customHeight="1" spans="1:8">
      <c r="A93" s="46"/>
      <c r="B93" s="46"/>
      <c r="C93" s="48" t="s">
        <v>455</v>
      </c>
      <c r="D93" s="48" t="s">
        <v>455</v>
      </c>
      <c r="E93" s="48" t="s">
        <v>686</v>
      </c>
      <c r="F93" s="48" t="s">
        <v>687</v>
      </c>
      <c r="G93" s="52"/>
      <c r="H93" s="48" t="s">
        <v>686</v>
      </c>
    </row>
  </sheetData>
  <mergeCells count="79">
    <mergeCell ref="A2:H2"/>
    <mergeCell ref="G64:H64"/>
    <mergeCell ref="G65:H65"/>
    <mergeCell ref="G66:H6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78"/>
    <mergeCell ref="A79:A81"/>
    <mergeCell ref="A82:A84"/>
    <mergeCell ref="A85:A87"/>
    <mergeCell ref="A88:A90"/>
    <mergeCell ref="A91:A93"/>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G7:G9"/>
    <mergeCell ref="G13:G15"/>
    <mergeCell ref="G16:G18"/>
    <mergeCell ref="G34:G36"/>
    <mergeCell ref="G43:G45"/>
    <mergeCell ref="G61:G63"/>
    <mergeCell ref="G70:G72"/>
    <mergeCell ref="G79:G81"/>
    <mergeCell ref="G82:G84"/>
    <mergeCell ref="G91:G93"/>
    <mergeCell ref="H7:H9"/>
    <mergeCell ref="H43:H45"/>
    <mergeCell ref="G28:H30"/>
    <mergeCell ref="G37:H39"/>
    <mergeCell ref="G58:H60"/>
    <mergeCell ref="G67:H69"/>
    <mergeCell ref="G73:H75"/>
  </mergeCells>
  <pageMargins left="0.751388888888889" right="0.751388888888889" top="1" bottom="1" header="0.511805555555556" footer="0.511805555555556"/>
  <pageSetup paperSize="9" scale="78"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C8" sqref="C8"/>
    </sheetView>
  </sheetViews>
  <sheetFormatPr defaultColWidth="8" defaultRowHeight="12" outlineLevelRow="7" outlineLevelCol="7"/>
  <cols>
    <col min="1" max="1" width="25.3833333333333" style="41"/>
    <col min="2" max="2" width="25.3833333333333" style="41" customWidth="1"/>
    <col min="3" max="5" width="20.6333333333333" style="41" customWidth="1"/>
    <col min="6" max="6" width="22" style="41" customWidth="1"/>
    <col min="7" max="7" width="16.5" style="41" customWidth="1"/>
    <col min="8" max="8" width="17.6333333333333" style="41" customWidth="1"/>
    <col min="9" max="16384" width="8" style="41"/>
  </cols>
  <sheetData>
    <row r="1" customFormat="1" ht="13.5" spans="1:5">
      <c r="A1" s="42"/>
      <c r="B1" s="43"/>
      <c r="C1" s="43"/>
      <c r="D1" s="43"/>
      <c r="E1" s="43"/>
    </row>
    <row r="2" s="41" customFormat="1" ht="20.25" spans="1:8">
      <c r="A2" s="3" t="s">
        <v>688</v>
      </c>
      <c r="B2" s="3"/>
      <c r="C2" s="3"/>
      <c r="D2" s="3"/>
      <c r="E2" s="3"/>
      <c r="F2" s="3"/>
      <c r="G2" s="3"/>
      <c r="H2" s="3"/>
    </row>
    <row r="3" s="41" customFormat="1" ht="13.5" spans="1:1">
      <c r="A3" s="4" t="s">
        <v>1</v>
      </c>
    </row>
    <row r="4" s="41" customFormat="1" ht="44.25" customHeight="1" spans="1:8">
      <c r="A4" s="44" t="s">
        <v>444</v>
      </c>
      <c r="B4" s="44" t="s">
        <v>445</v>
      </c>
      <c r="C4" s="44" t="s">
        <v>446</v>
      </c>
      <c r="D4" s="44" t="s">
        <v>447</v>
      </c>
      <c r="E4" s="44" t="s">
        <v>448</v>
      </c>
      <c r="F4" s="44" t="s">
        <v>449</v>
      </c>
      <c r="G4" s="44" t="s">
        <v>450</v>
      </c>
      <c r="H4" s="44" t="s">
        <v>451</v>
      </c>
    </row>
    <row r="5" s="41" customFormat="1" ht="14.25" spans="1:8">
      <c r="A5" s="44">
        <v>1</v>
      </c>
      <c r="B5" s="44">
        <v>2</v>
      </c>
      <c r="C5" s="44">
        <v>3</v>
      </c>
      <c r="D5" s="44">
        <v>4</v>
      </c>
      <c r="E5" s="44">
        <v>5</v>
      </c>
      <c r="F5" s="44">
        <v>6</v>
      </c>
      <c r="G5" s="44">
        <v>7</v>
      </c>
      <c r="H5" s="44">
        <v>8</v>
      </c>
    </row>
    <row r="6" s="41" customFormat="1" ht="33" customHeight="1" spans="1:8">
      <c r="A6" s="45" t="s">
        <v>689</v>
      </c>
      <c r="B6" s="45"/>
      <c r="C6" s="45"/>
      <c r="D6" s="45"/>
      <c r="E6" s="44"/>
      <c r="F6" s="44"/>
      <c r="G6" s="44"/>
      <c r="H6" s="44"/>
    </row>
    <row r="7" s="41" customFormat="1" ht="24" customHeight="1" spans="1:8">
      <c r="A7" s="50" t="s">
        <v>690</v>
      </c>
      <c r="B7" s="50"/>
      <c r="C7" s="50"/>
      <c r="D7" s="50"/>
      <c r="E7" s="44"/>
      <c r="F7" s="44"/>
      <c r="G7" s="44"/>
      <c r="H7" s="44"/>
    </row>
    <row r="8" s="41" customFormat="1" ht="24" customHeight="1" spans="1:8">
      <c r="A8" s="50" t="s">
        <v>691</v>
      </c>
      <c r="B8" s="50"/>
      <c r="C8" s="50"/>
      <c r="D8" s="50"/>
      <c r="E8" s="44"/>
      <c r="F8" s="44"/>
      <c r="G8" s="44"/>
      <c r="H8" s="44"/>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tabSelected="1" workbookViewId="0">
      <selection activeCell="A7" sqref="A7:H9"/>
    </sheetView>
  </sheetViews>
  <sheetFormatPr defaultColWidth="8" defaultRowHeight="12" outlineLevelCol="7"/>
  <cols>
    <col min="1" max="1" width="25.3833333333333" style="41"/>
    <col min="2" max="2" width="25.3833333333333" style="41" customWidth="1"/>
    <col min="3" max="5" width="20.6333333333333" style="41" customWidth="1"/>
    <col min="6" max="6" width="22" style="41" customWidth="1"/>
    <col min="7" max="7" width="16.5" style="41" customWidth="1"/>
    <col min="8" max="8" width="17.6333333333333" style="41" customWidth="1"/>
    <col min="9" max="16384" width="8" style="41"/>
  </cols>
  <sheetData>
    <row r="1" customFormat="1" ht="13.5" spans="1:5">
      <c r="A1" s="42"/>
      <c r="B1" s="43"/>
      <c r="C1" s="43"/>
      <c r="D1" s="43"/>
      <c r="E1" s="43"/>
    </row>
    <row r="2" s="41" customFormat="1" ht="20.25" spans="1:8">
      <c r="A2" s="3" t="s">
        <v>692</v>
      </c>
      <c r="B2" s="3"/>
      <c r="C2" s="3"/>
      <c r="D2" s="3"/>
      <c r="E2" s="3"/>
      <c r="F2" s="3"/>
      <c r="G2" s="3"/>
      <c r="H2" s="3"/>
    </row>
    <row r="3" s="41" customFormat="1" ht="13.5" spans="1:1">
      <c r="A3" s="4" t="s">
        <v>1</v>
      </c>
    </row>
    <row r="4" s="41" customFormat="1" ht="44.25" customHeight="1" spans="1:8">
      <c r="A4" s="44" t="s">
        <v>444</v>
      </c>
      <c r="B4" s="44" t="s">
        <v>445</v>
      </c>
      <c r="C4" s="44" t="s">
        <v>446</v>
      </c>
      <c r="D4" s="44" t="s">
        <v>447</v>
      </c>
      <c r="E4" s="44" t="s">
        <v>448</v>
      </c>
      <c r="F4" s="44" t="s">
        <v>449</v>
      </c>
      <c r="G4" s="44" t="s">
        <v>450</v>
      </c>
      <c r="H4" s="44" t="s">
        <v>451</v>
      </c>
    </row>
    <row r="5" s="41" customFormat="1" ht="21" customHeight="1" spans="1:8">
      <c r="A5" s="44">
        <v>1</v>
      </c>
      <c r="B5" s="44">
        <v>2</v>
      </c>
      <c r="C5" s="44">
        <v>3</v>
      </c>
      <c r="D5" s="44">
        <v>4</v>
      </c>
      <c r="E5" s="44">
        <v>5</v>
      </c>
      <c r="F5" s="44">
        <v>6</v>
      </c>
      <c r="G5" s="44">
        <v>7</v>
      </c>
      <c r="H5" s="44">
        <v>8</v>
      </c>
    </row>
    <row r="6" s="41" customFormat="1" ht="33" customHeight="1" spans="1:8">
      <c r="A6" s="45" t="s">
        <v>452</v>
      </c>
      <c r="B6" s="45"/>
      <c r="C6" s="45"/>
      <c r="D6" s="45"/>
      <c r="E6" s="44"/>
      <c r="F6" s="44"/>
      <c r="G6" s="44"/>
      <c r="H6" s="44"/>
    </row>
    <row r="7" s="41" customFormat="1" ht="138" customHeight="1" spans="1:8">
      <c r="A7" s="46" t="s">
        <v>693</v>
      </c>
      <c r="B7" s="47" t="s">
        <v>694</v>
      </c>
      <c r="C7" s="48" t="s">
        <v>455</v>
      </c>
      <c r="D7" s="48" t="s">
        <v>455</v>
      </c>
      <c r="E7" s="48" t="s">
        <v>695</v>
      </c>
      <c r="F7" s="48" t="s">
        <v>696</v>
      </c>
      <c r="G7" s="49" t="s">
        <v>500</v>
      </c>
      <c r="H7" s="48" t="s">
        <v>695</v>
      </c>
    </row>
    <row r="8" ht="13.5" spans="1:8">
      <c r="A8" s="46"/>
      <c r="B8" s="47"/>
      <c r="C8" s="48" t="s">
        <v>455</v>
      </c>
      <c r="D8" s="48" t="s">
        <v>455</v>
      </c>
      <c r="E8" s="48" t="s">
        <v>697</v>
      </c>
      <c r="F8" s="48" t="s">
        <v>697</v>
      </c>
      <c r="G8" s="49" t="s">
        <v>500</v>
      </c>
      <c r="H8" s="48" t="s">
        <v>697</v>
      </c>
    </row>
    <row r="9" ht="81" spans="1:8">
      <c r="A9" s="46"/>
      <c r="B9" s="47"/>
      <c r="C9" s="48" t="s">
        <v>468</v>
      </c>
      <c r="D9" s="48" t="s">
        <v>468</v>
      </c>
      <c r="E9" s="48" t="s">
        <v>541</v>
      </c>
      <c r="F9" s="48">
        <v>0.9</v>
      </c>
      <c r="G9" s="49" t="s">
        <v>500</v>
      </c>
      <c r="H9" s="48" t="s">
        <v>694</v>
      </c>
    </row>
  </sheetData>
  <mergeCells count="3">
    <mergeCell ref="A2:H2"/>
    <mergeCell ref="A7:A9"/>
    <mergeCell ref="B7:B9"/>
  </mergeCells>
  <pageMargins left="0.751388888888889" right="0.751388888888889" top="1" bottom="1" header="0.511805555555556" footer="0.511805555555556"/>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3"/>
  <sheetViews>
    <sheetView workbookViewId="0">
      <pane ySplit="6" topLeftCell="A7" activePane="bottomLeft" state="frozen"/>
      <selection/>
      <selection pane="bottomLeft" activeCell="M10" sqref="M10"/>
    </sheetView>
  </sheetViews>
  <sheetFormatPr defaultColWidth="8" defaultRowHeight="14.25" customHeight="1"/>
  <cols>
    <col min="1" max="1" width="17.6333333333333" style="1"/>
    <col min="2" max="2" width="9" style="1"/>
    <col min="3" max="3" width="29.5" style="1" customWidth="1"/>
    <col min="4" max="4" width="5.88333333333333" style="1" customWidth="1"/>
    <col min="5" max="5" width="10.125" style="1"/>
    <col min="6" max="6" width="9" style="1" customWidth="1"/>
    <col min="7" max="7" width="10.25" style="1" customWidth="1"/>
    <col min="8" max="8" width="14.125" style="1" customWidth="1"/>
    <col min="9" max="13" width="8.75" style="1" customWidth="1"/>
    <col min="14" max="15" width="10.6333333333333" style="1" customWidth="1"/>
    <col min="16" max="18" width="8.75" style="1" customWidth="1"/>
    <col min="19" max="20" width="8" style="1"/>
    <col min="21" max="21" width="11.1333333333333" style="1" customWidth="1"/>
    <col min="22" max="22" width="9.13333333333333" style="1" customWidth="1"/>
    <col min="23" max="16384" width="8" style="1"/>
  </cols>
  <sheetData>
    <row r="1" s="1" customFormat="1" ht="13.5" customHeight="1" spans="1:22">
      <c r="A1" s="2"/>
      <c r="B1" s="2"/>
      <c r="C1" s="2"/>
      <c r="D1" s="2"/>
      <c r="E1" s="2"/>
      <c r="F1" s="2"/>
      <c r="G1" s="2"/>
      <c r="H1" s="2"/>
      <c r="I1" s="2"/>
      <c r="J1" s="2"/>
      <c r="K1" s="2"/>
      <c r="L1" s="2"/>
      <c r="M1" s="2"/>
      <c r="N1" s="2"/>
      <c r="O1" s="2"/>
      <c r="P1" s="2"/>
      <c r="Q1" s="2"/>
      <c r="R1" s="2"/>
      <c r="V1" s="33"/>
    </row>
    <row r="2" s="1" customFormat="1" ht="27.75" customHeight="1" spans="1:22">
      <c r="A2" s="3" t="s">
        <v>698</v>
      </c>
      <c r="B2" s="3"/>
      <c r="C2" s="3"/>
      <c r="D2" s="3"/>
      <c r="E2" s="3"/>
      <c r="F2" s="3"/>
      <c r="G2" s="3"/>
      <c r="H2" s="3"/>
      <c r="I2" s="3"/>
      <c r="J2" s="3"/>
      <c r="K2" s="3"/>
      <c r="L2" s="3"/>
      <c r="M2" s="3"/>
      <c r="N2" s="3"/>
      <c r="O2" s="3"/>
      <c r="P2" s="3"/>
      <c r="Q2" s="3"/>
      <c r="R2" s="3"/>
      <c r="S2" s="3"/>
      <c r="T2" s="3"/>
      <c r="U2" s="3"/>
      <c r="V2" s="3"/>
    </row>
    <row r="3" s="1" customFormat="1" ht="15" customHeight="1" spans="1:22">
      <c r="A3" s="4" t="s">
        <v>1</v>
      </c>
      <c r="B3" s="5"/>
      <c r="C3" s="5"/>
      <c r="D3" s="5"/>
      <c r="E3" s="5"/>
      <c r="F3" s="5"/>
      <c r="G3" s="5"/>
      <c r="H3" s="5"/>
      <c r="I3" s="5"/>
      <c r="J3" s="5"/>
      <c r="K3" s="5"/>
      <c r="L3" s="5"/>
      <c r="M3" s="5"/>
      <c r="N3" s="5"/>
      <c r="O3" s="5"/>
      <c r="P3" s="5"/>
      <c r="Q3" s="5"/>
      <c r="R3" s="5"/>
      <c r="V3" s="34" t="s">
        <v>41</v>
      </c>
    </row>
    <row r="4" s="1" customFormat="1" ht="15.75" customHeight="1" spans="1:22">
      <c r="A4" s="6" t="s">
        <v>699</v>
      </c>
      <c r="B4" s="7" t="s">
        <v>700</v>
      </c>
      <c r="C4" s="7" t="s">
        <v>701</v>
      </c>
      <c r="D4" s="7" t="s">
        <v>702</v>
      </c>
      <c r="E4" s="7" t="s">
        <v>703</v>
      </c>
      <c r="F4" s="7" t="s">
        <v>704</v>
      </c>
      <c r="G4" s="6" t="s">
        <v>705</v>
      </c>
      <c r="H4" s="8" t="s">
        <v>172</v>
      </c>
      <c r="I4" s="8"/>
      <c r="J4" s="8"/>
      <c r="K4" s="8"/>
      <c r="L4" s="8"/>
      <c r="M4" s="8"/>
      <c r="N4" s="8"/>
      <c r="O4" s="8"/>
      <c r="P4" s="8"/>
      <c r="Q4" s="8"/>
      <c r="R4" s="8"/>
      <c r="S4" s="8"/>
      <c r="T4" s="8"/>
      <c r="U4" s="8"/>
      <c r="V4" s="8"/>
    </row>
    <row r="5" s="1" customFormat="1" ht="17.25" customHeight="1" spans="1:22">
      <c r="A5" s="6"/>
      <c r="B5" s="9"/>
      <c r="C5" s="9"/>
      <c r="D5" s="9"/>
      <c r="E5" s="9"/>
      <c r="F5" s="9"/>
      <c r="G5" s="6"/>
      <c r="H5" s="10" t="s">
        <v>99</v>
      </c>
      <c r="I5" s="27" t="s">
        <v>176</v>
      </c>
      <c r="J5" s="28"/>
      <c r="K5" s="28"/>
      <c r="L5" s="28"/>
      <c r="M5" s="28"/>
      <c r="N5" s="28"/>
      <c r="O5" s="28"/>
      <c r="P5" s="29"/>
      <c r="Q5" s="35" t="s">
        <v>706</v>
      </c>
      <c r="R5" s="6" t="s">
        <v>707</v>
      </c>
      <c r="S5" s="36" t="s">
        <v>175</v>
      </c>
      <c r="T5" s="36"/>
      <c r="U5" s="36"/>
      <c r="V5" s="36"/>
    </row>
    <row r="6" s="1" customFormat="1" ht="54" spans="1:22">
      <c r="A6" s="6"/>
      <c r="B6" s="11"/>
      <c r="C6" s="11"/>
      <c r="D6" s="11"/>
      <c r="E6" s="11"/>
      <c r="F6" s="11"/>
      <c r="G6" s="6"/>
      <c r="H6" s="12"/>
      <c r="I6" s="30" t="s">
        <v>103</v>
      </c>
      <c r="J6" s="30" t="s">
        <v>179</v>
      </c>
      <c r="K6" s="30" t="s">
        <v>180</v>
      </c>
      <c r="L6" s="30" t="s">
        <v>181</v>
      </c>
      <c r="M6" s="30" t="s">
        <v>182</v>
      </c>
      <c r="N6" s="6" t="s">
        <v>183</v>
      </c>
      <c r="O6" s="6" t="s">
        <v>184</v>
      </c>
      <c r="P6" s="6" t="s">
        <v>185</v>
      </c>
      <c r="Q6" s="37"/>
      <c r="R6" s="6"/>
      <c r="S6" s="6" t="s">
        <v>103</v>
      </c>
      <c r="T6" s="6" t="s">
        <v>186</v>
      </c>
      <c r="U6" s="6" t="s">
        <v>187</v>
      </c>
      <c r="V6" s="6" t="s">
        <v>188</v>
      </c>
    </row>
    <row r="7" s="1" customFormat="1" ht="35" customHeight="1" spans="1:22">
      <c r="A7" s="8">
        <v>1</v>
      </c>
      <c r="B7" s="8">
        <v>2</v>
      </c>
      <c r="C7" s="8">
        <v>3</v>
      </c>
      <c r="D7" s="8">
        <v>4</v>
      </c>
      <c r="E7" s="8">
        <v>5</v>
      </c>
      <c r="F7" s="8">
        <v>6</v>
      </c>
      <c r="G7" s="8">
        <v>7</v>
      </c>
      <c r="H7" s="8">
        <v>8</v>
      </c>
      <c r="I7" s="8">
        <v>9</v>
      </c>
      <c r="J7" s="8">
        <v>10</v>
      </c>
      <c r="K7" s="8">
        <v>11</v>
      </c>
      <c r="L7" s="8">
        <v>12</v>
      </c>
      <c r="M7" s="8">
        <v>13</v>
      </c>
      <c r="N7" s="8">
        <v>14</v>
      </c>
      <c r="O7" s="8">
        <v>15</v>
      </c>
      <c r="P7" s="8">
        <v>16</v>
      </c>
      <c r="Q7" s="38">
        <v>17</v>
      </c>
      <c r="R7" s="8">
        <v>18</v>
      </c>
      <c r="S7" s="8">
        <v>19</v>
      </c>
      <c r="T7" s="8">
        <v>20</v>
      </c>
      <c r="U7" s="8">
        <v>21</v>
      </c>
      <c r="V7" s="8">
        <v>22</v>
      </c>
    </row>
    <row r="8" s="1" customFormat="1" ht="35" customHeight="1" spans="1:22">
      <c r="A8" s="13" t="s">
        <v>708</v>
      </c>
      <c r="B8" s="14" t="s">
        <v>709</v>
      </c>
      <c r="C8" s="15" t="s">
        <v>710</v>
      </c>
      <c r="D8" s="16" t="s">
        <v>711</v>
      </c>
      <c r="E8" s="17">
        <v>6</v>
      </c>
      <c r="F8" s="18"/>
      <c r="G8" s="16" t="s">
        <v>94</v>
      </c>
      <c r="H8" s="19">
        <v>5.2</v>
      </c>
      <c r="I8" s="19">
        <v>5.2</v>
      </c>
      <c r="J8" s="19">
        <v>5.2</v>
      </c>
      <c r="K8" s="19"/>
      <c r="L8" s="19"/>
      <c r="M8" s="19"/>
      <c r="N8" s="31"/>
      <c r="O8" s="31"/>
      <c r="P8" s="31"/>
      <c r="Q8" s="39"/>
      <c r="R8" s="31"/>
      <c r="S8" s="32"/>
      <c r="T8" s="32"/>
      <c r="U8" s="32"/>
      <c r="V8" s="32"/>
    </row>
    <row r="9" s="1" customFormat="1" ht="35" customHeight="1" spans="1:22">
      <c r="A9" s="13" t="s">
        <v>708</v>
      </c>
      <c r="B9" s="14" t="s">
        <v>709</v>
      </c>
      <c r="C9" s="20" t="s">
        <v>712</v>
      </c>
      <c r="D9" s="16" t="s">
        <v>711</v>
      </c>
      <c r="E9" s="21">
        <v>15</v>
      </c>
      <c r="F9" s="21"/>
      <c r="G9" s="16" t="s">
        <v>94</v>
      </c>
      <c r="H9" s="21">
        <v>19.7</v>
      </c>
      <c r="I9" s="21">
        <v>19.7</v>
      </c>
      <c r="J9" s="21">
        <v>19.7</v>
      </c>
      <c r="K9" s="21"/>
      <c r="L9" s="21"/>
      <c r="M9" s="21"/>
      <c r="N9" s="32"/>
      <c r="O9" s="32"/>
      <c r="P9" s="32"/>
      <c r="Q9" s="40"/>
      <c r="R9" s="32"/>
      <c r="S9" s="32"/>
      <c r="T9" s="32"/>
      <c r="U9" s="32"/>
      <c r="V9" s="32"/>
    </row>
    <row r="10" s="1" customFormat="1" ht="35" customHeight="1" spans="1:22">
      <c r="A10" s="13" t="s">
        <v>708</v>
      </c>
      <c r="B10" s="14" t="s">
        <v>709</v>
      </c>
      <c r="C10" s="20" t="s">
        <v>713</v>
      </c>
      <c r="D10" s="16" t="s">
        <v>711</v>
      </c>
      <c r="E10" s="21">
        <v>1</v>
      </c>
      <c r="F10" s="22"/>
      <c r="G10" s="16" t="s">
        <v>94</v>
      </c>
      <c r="H10" s="21">
        <v>0.3</v>
      </c>
      <c r="I10" s="21">
        <v>0.3</v>
      </c>
      <c r="J10" s="21">
        <v>0.3</v>
      </c>
      <c r="K10" s="21"/>
      <c r="L10" s="21"/>
      <c r="M10" s="21"/>
      <c r="N10" s="32"/>
      <c r="O10" s="32"/>
      <c r="P10" s="32"/>
      <c r="Q10" s="40"/>
      <c r="R10" s="32"/>
      <c r="S10" s="32"/>
      <c r="T10" s="32"/>
      <c r="U10" s="32"/>
      <c r="V10" s="32"/>
    </row>
    <row r="11" s="1" customFormat="1" ht="26" customHeight="1" spans="1:22">
      <c r="A11" s="13" t="s">
        <v>708</v>
      </c>
      <c r="B11" s="14" t="s">
        <v>709</v>
      </c>
      <c r="C11" s="20" t="s">
        <v>714</v>
      </c>
      <c r="D11" s="16" t="s">
        <v>711</v>
      </c>
      <c r="E11" s="21">
        <v>2</v>
      </c>
      <c r="F11" s="22"/>
      <c r="G11" s="16" t="s">
        <v>94</v>
      </c>
      <c r="H11" s="21">
        <v>0.6</v>
      </c>
      <c r="I11" s="21">
        <v>0.6</v>
      </c>
      <c r="J11" s="21">
        <v>0.6</v>
      </c>
      <c r="K11" s="21"/>
      <c r="L11" s="21"/>
      <c r="M11" s="21"/>
      <c r="N11" s="32"/>
      <c r="O11" s="32"/>
      <c r="P11" s="32"/>
      <c r="Q11" s="40"/>
      <c r="R11" s="32"/>
      <c r="S11" s="32"/>
      <c r="T11" s="32"/>
      <c r="U11" s="32"/>
      <c r="V11" s="32"/>
    </row>
    <row r="12" s="1" customFormat="1" ht="26" customHeight="1" spans="1:22">
      <c r="A12" s="13" t="s">
        <v>708</v>
      </c>
      <c r="B12" s="14" t="s">
        <v>709</v>
      </c>
      <c r="C12" s="20" t="s">
        <v>715</v>
      </c>
      <c r="D12" s="16" t="s">
        <v>711</v>
      </c>
      <c r="E12" s="21">
        <v>3</v>
      </c>
      <c r="F12" s="22"/>
      <c r="G12" s="16" t="s">
        <v>94</v>
      </c>
      <c r="H12" s="21">
        <v>0.9</v>
      </c>
      <c r="I12" s="21">
        <v>0.9</v>
      </c>
      <c r="J12" s="21">
        <v>0.9</v>
      </c>
      <c r="K12" s="21"/>
      <c r="L12" s="21"/>
      <c r="M12" s="21"/>
      <c r="N12" s="32"/>
      <c r="O12" s="32"/>
      <c r="P12" s="32"/>
      <c r="Q12" s="40"/>
      <c r="R12" s="32"/>
      <c r="S12" s="32"/>
      <c r="T12" s="32"/>
      <c r="U12" s="32"/>
      <c r="V12" s="32"/>
    </row>
    <row r="13" s="1" customFormat="1" ht="26" customHeight="1" spans="1:22">
      <c r="A13" s="13" t="s">
        <v>708</v>
      </c>
      <c r="B13" s="14" t="s">
        <v>709</v>
      </c>
      <c r="C13" s="20" t="s">
        <v>716</v>
      </c>
      <c r="D13" s="16" t="s">
        <v>711</v>
      </c>
      <c r="E13" s="21">
        <v>14</v>
      </c>
      <c r="F13" s="22"/>
      <c r="G13" s="16" t="s">
        <v>94</v>
      </c>
      <c r="H13" s="21">
        <v>4.97</v>
      </c>
      <c r="I13" s="21">
        <v>4.97</v>
      </c>
      <c r="J13" s="21">
        <v>4.97</v>
      </c>
      <c r="K13" s="21"/>
      <c r="L13" s="21"/>
      <c r="M13" s="21"/>
      <c r="N13" s="32"/>
      <c r="O13" s="32"/>
      <c r="P13" s="32"/>
      <c r="Q13" s="40"/>
      <c r="R13" s="32"/>
      <c r="S13" s="32"/>
      <c r="T13" s="32"/>
      <c r="U13" s="32"/>
      <c r="V13" s="32"/>
    </row>
    <row r="14" s="1" customFormat="1" ht="26" customHeight="1" spans="1:22">
      <c r="A14" s="13" t="s">
        <v>708</v>
      </c>
      <c r="B14" s="14" t="s">
        <v>709</v>
      </c>
      <c r="C14" s="20" t="s">
        <v>717</v>
      </c>
      <c r="D14" s="21" t="s">
        <v>718</v>
      </c>
      <c r="E14" s="21">
        <v>146</v>
      </c>
      <c r="F14" s="22"/>
      <c r="G14" s="16" t="s">
        <v>94</v>
      </c>
      <c r="H14" s="21">
        <v>14.6</v>
      </c>
      <c r="I14" s="21">
        <v>14.6</v>
      </c>
      <c r="J14" s="21">
        <v>14.6</v>
      </c>
      <c r="K14" s="21"/>
      <c r="L14" s="21"/>
      <c r="M14" s="21"/>
      <c r="N14" s="32"/>
      <c r="O14" s="32"/>
      <c r="P14" s="32"/>
      <c r="Q14" s="40"/>
      <c r="R14" s="32"/>
      <c r="S14" s="32"/>
      <c r="T14" s="32"/>
      <c r="U14" s="32"/>
      <c r="V14" s="32"/>
    </row>
    <row r="15" s="1" customFormat="1" ht="26" customHeight="1" spans="1:22">
      <c r="A15" s="13" t="s">
        <v>163</v>
      </c>
      <c r="B15" s="14" t="s">
        <v>709</v>
      </c>
      <c r="C15" s="20" t="s">
        <v>595</v>
      </c>
      <c r="D15" s="21" t="s">
        <v>718</v>
      </c>
      <c r="E15" s="21">
        <v>1</v>
      </c>
      <c r="F15" s="22"/>
      <c r="G15" s="16" t="s">
        <v>94</v>
      </c>
      <c r="H15" s="21">
        <v>99.3</v>
      </c>
      <c r="I15" s="21">
        <v>99.3</v>
      </c>
      <c r="J15" s="21">
        <v>99.3</v>
      </c>
      <c r="K15" s="21"/>
      <c r="L15" s="21"/>
      <c r="M15" s="21"/>
      <c r="N15" s="32"/>
      <c r="O15" s="32"/>
      <c r="P15" s="32"/>
      <c r="Q15" s="40"/>
      <c r="R15" s="32"/>
      <c r="S15" s="32"/>
      <c r="T15" s="32"/>
      <c r="U15" s="32"/>
      <c r="V15" s="32"/>
    </row>
    <row r="16" ht="26" customHeight="1" spans="1:22">
      <c r="A16" s="21" t="s">
        <v>719</v>
      </c>
      <c r="B16" s="21" t="s">
        <v>720</v>
      </c>
      <c r="C16" s="23" t="s">
        <v>721</v>
      </c>
      <c r="D16" s="21" t="s">
        <v>722</v>
      </c>
      <c r="E16" s="21">
        <v>1</v>
      </c>
      <c r="F16" s="21"/>
      <c r="G16" s="16" t="s">
        <v>94</v>
      </c>
      <c r="H16" s="21">
        <v>29</v>
      </c>
      <c r="I16" s="21">
        <v>29</v>
      </c>
      <c r="J16" s="21"/>
      <c r="K16" s="21"/>
      <c r="L16" s="21"/>
      <c r="M16" s="21">
        <v>29</v>
      </c>
      <c r="N16" s="32"/>
      <c r="O16" s="32"/>
      <c r="P16" s="32"/>
      <c r="Q16" s="40"/>
      <c r="R16" s="32"/>
      <c r="S16" s="32"/>
      <c r="T16" s="32"/>
      <c r="U16" s="32"/>
      <c r="V16" s="32"/>
    </row>
    <row r="17" ht="26" customHeight="1" spans="1:22">
      <c r="A17" s="21" t="s">
        <v>719</v>
      </c>
      <c r="B17" s="21" t="s">
        <v>720</v>
      </c>
      <c r="C17" s="23" t="s">
        <v>723</v>
      </c>
      <c r="D17" s="21" t="s">
        <v>722</v>
      </c>
      <c r="E17" s="21">
        <v>1</v>
      </c>
      <c r="F17" s="21"/>
      <c r="G17" s="16" t="s">
        <v>94</v>
      </c>
      <c r="H17" s="21">
        <v>10</v>
      </c>
      <c r="I17" s="21">
        <v>10</v>
      </c>
      <c r="J17" s="21"/>
      <c r="K17" s="21"/>
      <c r="L17" s="21"/>
      <c r="M17" s="21">
        <v>10</v>
      </c>
      <c r="N17" s="32"/>
      <c r="O17" s="32"/>
      <c r="P17" s="32"/>
      <c r="Q17" s="40"/>
      <c r="R17" s="32"/>
      <c r="S17" s="32"/>
      <c r="T17" s="32"/>
      <c r="U17" s="32"/>
      <c r="V17" s="32"/>
    </row>
    <row r="18" ht="26" customHeight="1" spans="1:22">
      <c r="A18" s="21" t="s">
        <v>719</v>
      </c>
      <c r="B18" s="21" t="s">
        <v>720</v>
      </c>
      <c r="C18" s="24" t="s">
        <v>724</v>
      </c>
      <c r="D18" s="21" t="s">
        <v>722</v>
      </c>
      <c r="E18" s="21">
        <v>1</v>
      </c>
      <c r="F18" s="21"/>
      <c r="G18" s="16" t="s">
        <v>94</v>
      </c>
      <c r="H18" s="21">
        <v>3</v>
      </c>
      <c r="I18" s="21">
        <v>3</v>
      </c>
      <c r="J18" s="21">
        <v>3</v>
      </c>
      <c r="K18" s="21"/>
      <c r="L18" s="21"/>
      <c r="M18" s="21"/>
      <c r="N18" s="32"/>
      <c r="O18" s="32"/>
      <c r="P18" s="32"/>
      <c r="Q18" s="40"/>
      <c r="R18" s="32"/>
      <c r="S18" s="32"/>
      <c r="T18" s="32"/>
      <c r="U18" s="32"/>
      <c r="V18" s="32"/>
    </row>
    <row r="19" ht="26" customHeight="1" spans="1:22">
      <c r="A19" s="21" t="s">
        <v>719</v>
      </c>
      <c r="B19" s="21" t="s">
        <v>720</v>
      </c>
      <c r="C19" s="24" t="s">
        <v>725</v>
      </c>
      <c r="D19" s="21" t="s">
        <v>722</v>
      </c>
      <c r="E19" s="21">
        <v>1</v>
      </c>
      <c r="F19" s="21"/>
      <c r="G19" s="16" t="s">
        <v>94</v>
      </c>
      <c r="H19" s="21">
        <v>0.8</v>
      </c>
      <c r="I19" s="21">
        <v>0.8</v>
      </c>
      <c r="J19" s="21">
        <v>0.8</v>
      </c>
      <c r="K19" s="21"/>
      <c r="L19" s="21"/>
      <c r="M19" s="21"/>
      <c r="N19" s="32"/>
      <c r="O19" s="32"/>
      <c r="P19" s="32"/>
      <c r="Q19" s="40"/>
      <c r="R19" s="32"/>
      <c r="S19" s="32"/>
      <c r="T19" s="32"/>
      <c r="U19" s="32"/>
      <c r="V19" s="32"/>
    </row>
    <row r="20" ht="26" customHeight="1" spans="1:22">
      <c r="A20" s="21" t="s">
        <v>166</v>
      </c>
      <c r="B20" s="21" t="s">
        <v>720</v>
      </c>
      <c r="C20" s="23" t="s">
        <v>726</v>
      </c>
      <c r="D20" s="21" t="s">
        <v>718</v>
      </c>
      <c r="E20" s="21">
        <v>1</v>
      </c>
      <c r="F20" s="21"/>
      <c r="G20" s="16" t="s">
        <v>94</v>
      </c>
      <c r="H20" s="21">
        <v>10</v>
      </c>
      <c r="I20" s="21">
        <v>10</v>
      </c>
      <c r="J20" s="21">
        <v>10</v>
      </c>
      <c r="K20" s="21"/>
      <c r="L20" s="21"/>
      <c r="M20" s="21"/>
      <c r="N20" s="32"/>
      <c r="O20" s="32"/>
      <c r="P20" s="32"/>
      <c r="Q20" s="40"/>
      <c r="R20" s="32"/>
      <c r="S20" s="32"/>
      <c r="T20" s="32"/>
      <c r="U20" s="32"/>
      <c r="V20" s="32"/>
    </row>
    <row r="21" ht="26" customHeight="1" spans="1:22">
      <c r="A21" s="21" t="s">
        <v>719</v>
      </c>
      <c r="B21" s="21" t="s">
        <v>720</v>
      </c>
      <c r="C21" s="23" t="s">
        <v>727</v>
      </c>
      <c r="D21" s="21" t="s">
        <v>718</v>
      </c>
      <c r="E21" s="21">
        <v>1</v>
      </c>
      <c r="F21" s="21"/>
      <c r="G21" s="16" t="s">
        <v>94</v>
      </c>
      <c r="H21" s="21">
        <v>5</v>
      </c>
      <c r="I21" s="21">
        <v>5</v>
      </c>
      <c r="J21" s="21">
        <v>5</v>
      </c>
      <c r="K21" s="21"/>
      <c r="L21" s="21"/>
      <c r="M21" s="21"/>
      <c r="N21" s="32"/>
      <c r="O21" s="32"/>
      <c r="P21" s="32"/>
      <c r="Q21" s="40"/>
      <c r="R21" s="32"/>
      <c r="S21" s="32"/>
      <c r="T21" s="32"/>
      <c r="U21" s="32"/>
      <c r="V21" s="32"/>
    </row>
    <row r="22" ht="26" customHeight="1" spans="1:22">
      <c r="A22" s="21" t="s">
        <v>719</v>
      </c>
      <c r="B22" s="21" t="s">
        <v>720</v>
      </c>
      <c r="C22" s="24" t="s">
        <v>728</v>
      </c>
      <c r="D22" s="21" t="s">
        <v>718</v>
      </c>
      <c r="E22" s="21">
        <v>1</v>
      </c>
      <c r="F22" s="21"/>
      <c r="G22" s="16" t="s">
        <v>94</v>
      </c>
      <c r="H22" s="21">
        <v>10</v>
      </c>
      <c r="I22" s="21">
        <v>10</v>
      </c>
      <c r="J22" s="21">
        <v>10</v>
      </c>
      <c r="K22" s="21"/>
      <c r="L22" s="21"/>
      <c r="M22" s="21"/>
      <c r="N22" s="32"/>
      <c r="O22" s="32"/>
      <c r="P22" s="32"/>
      <c r="Q22" s="40"/>
      <c r="R22" s="32"/>
      <c r="S22" s="32"/>
      <c r="T22" s="32"/>
      <c r="U22" s="32"/>
      <c r="V22" s="32"/>
    </row>
    <row r="23" ht="26" customHeight="1" spans="1:22">
      <c r="A23" s="21" t="s">
        <v>719</v>
      </c>
      <c r="B23" s="21" t="s">
        <v>720</v>
      </c>
      <c r="C23" s="24" t="s">
        <v>729</v>
      </c>
      <c r="D23" s="21" t="s">
        <v>718</v>
      </c>
      <c r="E23" s="21">
        <v>1</v>
      </c>
      <c r="F23" s="21"/>
      <c r="G23" s="16" t="s">
        <v>94</v>
      </c>
      <c r="H23" s="21">
        <v>20</v>
      </c>
      <c r="I23" s="21">
        <v>20</v>
      </c>
      <c r="J23" s="21">
        <v>20</v>
      </c>
      <c r="K23" s="21"/>
      <c r="L23" s="21"/>
      <c r="M23" s="21"/>
      <c r="N23" s="32"/>
      <c r="O23" s="32"/>
      <c r="P23" s="32"/>
      <c r="Q23" s="40"/>
      <c r="R23" s="32"/>
      <c r="S23" s="32"/>
      <c r="T23" s="32"/>
      <c r="U23" s="32"/>
      <c r="V23" s="32"/>
    </row>
    <row r="24" ht="26" customHeight="1" spans="1:22">
      <c r="A24" s="21" t="s">
        <v>719</v>
      </c>
      <c r="B24" s="21" t="s">
        <v>720</v>
      </c>
      <c r="C24" s="24" t="s">
        <v>730</v>
      </c>
      <c r="D24" s="21" t="s">
        <v>718</v>
      </c>
      <c r="E24" s="21">
        <v>1</v>
      </c>
      <c r="F24" s="21"/>
      <c r="G24" s="16" t="s">
        <v>94</v>
      </c>
      <c r="H24" s="21">
        <v>30</v>
      </c>
      <c r="I24" s="21">
        <v>30</v>
      </c>
      <c r="J24" s="21">
        <v>30</v>
      </c>
      <c r="K24" s="21"/>
      <c r="L24" s="21"/>
      <c r="M24" s="21"/>
      <c r="N24" s="32"/>
      <c r="O24" s="32"/>
      <c r="P24" s="32"/>
      <c r="Q24" s="40"/>
      <c r="R24" s="32"/>
      <c r="S24" s="32"/>
      <c r="T24" s="32"/>
      <c r="U24" s="32"/>
      <c r="V24" s="32"/>
    </row>
    <row r="25" ht="26" customHeight="1" spans="1:22">
      <c r="A25" s="21" t="s">
        <v>719</v>
      </c>
      <c r="B25" s="21" t="s">
        <v>720</v>
      </c>
      <c r="C25" s="24" t="s">
        <v>731</v>
      </c>
      <c r="D25" s="21" t="s">
        <v>718</v>
      </c>
      <c r="E25" s="21">
        <v>1</v>
      </c>
      <c r="F25" s="21"/>
      <c r="G25" s="16" t="s">
        <v>94</v>
      </c>
      <c r="H25" s="21">
        <v>10</v>
      </c>
      <c r="I25" s="21">
        <v>10</v>
      </c>
      <c r="J25" s="21">
        <v>10</v>
      </c>
      <c r="K25" s="21"/>
      <c r="L25" s="21"/>
      <c r="M25" s="21"/>
      <c r="N25" s="32"/>
      <c r="O25" s="32"/>
      <c r="P25" s="32"/>
      <c r="Q25" s="40"/>
      <c r="R25" s="32"/>
      <c r="S25" s="32"/>
      <c r="T25" s="32"/>
      <c r="U25" s="32"/>
      <c r="V25" s="32"/>
    </row>
    <row r="26" ht="26" customHeight="1" spans="1:22">
      <c r="A26" s="21" t="s">
        <v>719</v>
      </c>
      <c r="B26" s="21" t="s">
        <v>720</v>
      </c>
      <c r="C26" s="24" t="s">
        <v>732</v>
      </c>
      <c r="D26" s="21" t="s">
        <v>718</v>
      </c>
      <c r="E26" s="21">
        <v>1</v>
      </c>
      <c r="F26" s="21"/>
      <c r="G26" s="16" t="s">
        <v>94</v>
      </c>
      <c r="H26" s="21">
        <v>10</v>
      </c>
      <c r="I26" s="21">
        <v>10</v>
      </c>
      <c r="J26" s="21">
        <v>10</v>
      </c>
      <c r="K26" s="21"/>
      <c r="L26" s="21"/>
      <c r="M26" s="21"/>
      <c r="N26" s="32"/>
      <c r="O26" s="32"/>
      <c r="P26" s="32"/>
      <c r="Q26" s="40"/>
      <c r="R26" s="32"/>
      <c r="S26" s="32"/>
      <c r="T26" s="32"/>
      <c r="U26" s="32"/>
      <c r="V26" s="32"/>
    </row>
    <row r="27" ht="26" customHeight="1" spans="1:22">
      <c r="A27" s="21" t="s">
        <v>719</v>
      </c>
      <c r="B27" s="21" t="s">
        <v>720</v>
      </c>
      <c r="C27" s="25" t="s">
        <v>733</v>
      </c>
      <c r="D27" s="21" t="s">
        <v>718</v>
      </c>
      <c r="E27" s="21">
        <v>1</v>
      </c>
      <c r="F27" s="21"/>
      <c r="G27" s="16" t="s">
        <v>94</v>
      </c>
      <c r="H27" s="21">
        <v>8</v>
      </c>
      <c r="I27" s="21">
        <v>8</v>
      </c>
      <c r="J27" s="21">
        <v>8</v>
      </c>
      <c r="K27" s="21"/>
      <c r="L27" s="21"/>
      <c r="M27" s="21"/>
      <c r="N27" s="32"/>
      <c r="O27" s="32"/>
      <c r="P27" s="32"/>
      <c r="Q27" s="40"/>
      <c r="R27" s="32"/>
      <c r="S27" s="32"/>
      <c r="T27" s="32"/>
      <c r="U27" s="32"/>
      <c r="V27" s="32"/>
    </row>
    <row r="28" ht="26" customHeight="1" spans="1:22">
      <c r="A28" s="21" t="s">
        <v>734</v>
      </c>
      <c r="B28" s="21" t="s">
        <v>720</v>
      </c>
      <c r="C28" s="24" t="s">
        <v>735</v>
      </c>
      <c r="D28" s="21" t="s">
        <v>718</v>
      </c>
      <c r="E28" s="21">
        <v>1</v>
      </c>
      <c r="F28" s="21"/>
      <c r="G28" s="16" t="s">
        <v>94</v>
      </c>
      <c r="H28" s="21">
        <v>60</v>
      </c>
      <c r="I28" s="21">
        <v>60</v>
      </c>
      <c r="J28" s="21">
        <v>60</v>
      </c>
      <c r="K28" s="21"/>
      <c r="L28" s="21"/>
      <c r="M28" s="21"/>
      <c r="N28" s="32"/>
      <c r="O28" s="32"/>
      <c r="P28" s="32"/>
      <c r="Q28" s="40"/>
      <c r="R28" s="32"/>
      <c r="S28" s="32"/>
      <c r="T28" s="32"/>
      <c r="U28" s="32"/>
      <c r="V28" s="32"/>
    </row>
    <row r="29" ht="26" customHeight="1" spans="1:22">
      <c r="A29" s="21" t="s">
        <v>163</v>
      </c>
      <c r="B29" s="21" t="s">
        <v>720</v>
      </c>
      <c r="C29" s="24" t="s">
        <v>720</v>
      </c>
      <c r="D29" s="21" t="s">
        <v>718</v>
      </c>
      <c r="E29" s="21">
        <v>1</v>
      </c>
      <c r="F29" s="21"/>
      <c r="G29" s="16" t="s">
        <v>94</v>
      </c>
      <c r="H29" s="21">
        <v>22</v>
      </c>
      <c r="I29" s="21">
        <v>22</v>
      </c>
      <c r="J29" s="21">
        <v>22</v>
      </c>
      <c r="K29" s="21"/>
      <c r="L29" s="21"/>
      <c r="M29" s="21"/>
      <c r="N29" s="32"/>
      <c r="O29" s="32"/>
      <c r="P29" s="32"/>
      <c r="Q29" s="40"/>
      <c r="R29" s="32"/>
      <c r="S29" s="32"/>
      <c r="T29" s="32"/>
      <c r="U29" s="32"/>
      <c r="V29" s="32"/>
    </row>
    <row r="30" ht="26" customHeight="1" spans="1:22">
      <c r="A30" s="21" t="s">
        <v>145</v>
      </c>
      <c r="B30" s="21" t="s">
        <v>720</v>
      </c>
      <c r="C30" s="21" t="s">
        <v>736</v>
      </c>
      <c r="D30" s="21" t="s">
        <v>718</v>
      </c>
      <c r="E30" s="21">
        <v>1</v>
      </c>
      <c r="F30" s="21"/>
      <c r="G30" s="16" t="s">
        <v>94</v>
      </c>
      <c r="H30" s="21">
        <v>72</v>
      </c>
      <c r="I30" s="21">
        <v>72</v>
      </c>
      <c r="J30" s="21">
        <v>72</v>
      </c>
      <c r="K30" s="21"/>
      <c r="L30" s="21"/>
      <c r="M30" s="21"/>
      <c r="N30" s="32"/>
      <c r="O30" s="32"/>
      <c r="P30" s="32"/>
      <c r="Q30" s="40"/>
      <c r="R30" s="32"/>
      <c r="S30" s="32"/>
      <c r="T30" s="32"/>
      <c r="U30" s="32"/>
      <c r="V30" s="32"/>
    </row>
    <row r="31" ht="26" customHeight="1" spans="1:22">
      <c r="A31" s="21" t="s">
        <v>99</v>
      </c>
      <c r="B31" s="21"/>
      <c r="C31" s="21"/>
      <c r="D31" s="21"/>
      <c r="E31" s="21">
        <v>203</v>
      </c>
      <c r="F31" s="21"/>
      <c r="G31" s="21"/>
      <c r="H31" s="21">
        <f>SUM(H8:H30)</f>
        <v>445.37</v>
      </c>
      <c r="I31" s="21">
        <f>SUM(I8:I30)</f>
        <v>445.37</v>
      </c>
      <c r="J31" s="21">
        <f>SUM(J8:J30)</f>
        <v>406.37</v>
      </c>
      <c r="K31" s="21"/>
      <c r="L31" s="21"/>
      <c r="M31" s="21">
        <v>39</v>
      </c>
      <c r="N31" s="32"/>
      <c r="O31" s="32"/>
      <c r="P31" s="32"/>
      <c r="Q31" s="32"/>
      <c r="R31" s="32"/>
      <c r="S31" s="32"/>
      <c r="T31" s="32"/>
      <c r="U31" s="32"/>
      <c r="V31" s="32"/>
    </row>
    <row r="32" customHeight="1" spans="1:13">
      <c r="A32" s="26"/>
      <c r="B32" s="26"/>
      <c r="C32" s="26"/>
      <c r="D32" s="26"/>
      <c r="E32" s="26"/>
      <c r="F32" s="26"/>
      <c r="G32" s="26"/>
      <c r="H32" s="26"/>
      <c r="I32" s="26"/>
      <c r="J32" s="26"/>
      <c r="K32" s="26"/>
      <c r="L32" s="26"/>
      <c r="M32" s="26"/>
    </row>
    <row r="33" customHeight="1" spans="1:13">
      <c r="A33" s="26"/>
      <c r="B33" s="26"/>
      <c r="C33" s="26"/>
      <c r="D33" s="26"/>
      <c r="E33" s="26"/>
      <c r="F33" s="26"/>
      <c r="G33" s="26"/>
      <c r="H33" s="26"/>
      <c r="I33" s="26"/>
      <c r="J33" s="26"/>
      <c r="K33" s="26"/>
      <c r="L33" s="26"/>
      <c r="M33" s="26"/>
    </row>
    <row r="34" customHeight="1" spans="1:13">
      <c r="A34" s="26"/>
      <c r="B34" s="26"/>
      <c r="C34" s="26"/>
      <c r="D34" s="26"/>
      <c r="E34" s="26"/>
      <c r="F34" s="26"/>
      <c r="G34" s="26"/>
      <c r="H34" s="26"/>
      <c r="I34" s="26"/>
      <c r="J34" s="26"/>
      <c r="K34" s="26"/>
      <c r="L34" s="26"/>
      <c r="M34" s="26"/>
    </row>
    <row r="35" customHeight="1" spans="1:13">
      <c r="A35" s="26"/>
      <c r="B35" s="26"/>
      <c r="C35" s="26"/>
      <c r="D35" s="26"/>
      <c r="E35" s="26"/>
      <c r="F35" s="26"/>
      <c r="G35" s="26"/>
      <c r="H35" s="26"/>
      <c r="I35" s="26"/>
      <c r="J35" s="26"/>
      <c r="K35" s="26"/>
      <c r="L35" s="26"/>
      <c r="M35" s="26"/>
    </row>
    <row r="36" customHeight="1" spans="1:13">
      <c r="A36" s="26"/>
      <c r="B36" s="26"/>
      <c r="C36" s="26"/>
      <c r="D36" s="26"/>
      <c r="E36" s="26"/>
      <c r="F36" s="26"/>
      <c r="G36" s="26"/>
      <c r="H36" s="26"/>
      <c r="I36" s="26"/>
      <c r="J36" s="26"/>
      <c r="K36" s="26"/>
      <c r="L36" s="26"/>
      <c r="M36" s="26"/>
    </row>
    <row r="37" customHeight="1" spans="1:13">
      <c r="A37" s="26"/>
      <c r="B37" s="26"/>
      <c r="C37" s="26"/>
      <c r="D37" s="26"/>
      <c r="E37" s="26"/>
      <c r="F37" s="26"/>
      <c r="G37" s="26"/>
      <c r="H37" s="26"/>
      <c r="I37" s="26"/>
      <c r="J37" s="26"/>
      <c r="K37" s="26"/>
      <c r="L37" s="26"/>
      <c r="M37" s="26"/>
    </row>
    <row r="38" customHeight="1" spans="1:13">
      <c r="A38" s="26"/>
      <c r="B38" s="26"/>
      <c r="C38" s="26"/>
      <c r="D38" s="26"/>
      <c r="E38" s="26"/>
      <c r="F38" s="26"/>
      <c r="G38" s="26"/>
      <c r="H38" s="26"/>
      <c r="I38" s="26"/>
      <c r="J38" s="26"/>
      <c r="K38" s="26"/>
      <c r="L38" s="26"/>
      <c r="M38" s="26"/>
    </row>
    <row r="39" customHeight="1" spans="1:13">
      <c r="A39" s="26"/>
      <c r="B39" s="26"/>
      <c r="C39" s="26"/>
      <c r="D39" s="26"/>
      <c r="E39" s="26"/>
      <c r="F39" s="26"/>
      <c r="G39" s="26"/>
      <c r="H39" s="26"/>
      <c r="I39" s="26"/>
      <c r="J39" s="26"/>
      <c r="K39" s="26"/>
      <c r="L39" s="26"/>
      <c r="M39" s="26"/>
    </row>
    <row r="40" customHeight="1" spans="1:13">
      <c r="A40" s="26"/>
      <c r="B40" s="26"/>
      <c r="C40" s="26"/>
      <c r="D40" s="26"/>
      <c r="E40" s="26"/>
      <c r="F40" s="26"/>
      <c r="G40" s="26"/>
      <c r="H40" s="26"/>
      <c r="I40" s="26"/>
      <c r="J40" s="26"/>
      <c r="K40" s="26"/>
      <c r="L40" s="26"/>
      <c r="M40" s="26"/>
    </row>
    <row r="41" customHeight="1" spans="1:13">
      <c r="A41" s="26"/>
      <c r="B41" s="26"/>
      <c r="C41" s="26"/>
      <c r="D41" s="26"/>
      <c r="E41" s="26"/>
      <c r="F41" s="26"/>
      <c r="G41" s="26"/>
      <c r="H41" s="26"/>
      <c r="I41" s="26"/>
      <c r="J41" s="26"/>
      <c r="K41" s="26"/>
      <c r="L41" s="26"/>
      <c r="M41" s="26"/>
    </row>
    <row r="42" customHeight="1" spans="1:13">
      <c r="A42" s="26"/>
      <c r="B42" s="26"/>
      <c r="C42" s="26"/>
      <c r="D42" s="26"/>
      <c r="E42" s="26"/>
      <c r="F42" s="26"/>
      <c r="G42" s="26"/>
      <c r="H42" s="26"/>
      <c r="I42" s="26"/>
      <c r="J42" s="26"/>
      <c r="K42" s="26"/>
      <c r="L42" s="26"/>
      <c r="M42" s="26"/>
    </row>
    <row r="43" customHeight="1" spans="1:13">
      <c r="A43" s="26"/>
      <c r="B43" s="26"/>
      <c r="C43" s="26"/>
      <c r="D43" s="26"/>
      <c r="E43" s="26"/>
      <c r="F43" s="26"/>
      <c r="G43" s="26"/>
      <c r="H43" s="26"/>
      <c r="I43" s="26"/>
      <c r="J43" s="26"/>
      <c r="K43" s="26"/>
      <c r="L43" s="26"/>
      <c r="M43" s="26"/>
    </row>
  </sheetData>
  <mergeCells count="14">
    <mergeCell ref="A2:V2"/>
    <mergeCell ref="H4:V4"/>
    <mergeCell ref="I5:P5"/>
    <mergeCell ref="S5:V5"/>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5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4"/>
  <sheetViews>
    <sheetView workbookViewId="0">
      <selection activeCell="C3" sqref="C3"/>
    </sheetView>
  </sheetViews>
  <sheetFormatPr defaultColWidth="9" defaultRowHeight="13.5" outlineLevelCol="7"/>
  <cols>
    <col min="1" max="1" width="7.38333333333333" customWidth="1"/>
    <col min="2" max="2" width="33.6333333333333" customWidth="1"/>
    <col min="3" max="3" width="38.8833333333333" customWidth="1"/>
    <col min="4" max="5" width="10.6333333333333" customWidth="1"/>
    <col min="6" max="8" width="8.63333333333333" customWidth="1"/>
  </cols>
  <sheetData>
    <row r="1" ht="20.1" customHeight="1" spans="2:8">
      <c r="B1" s="71"/>
      <c r="C1" s="71"/>
      <c r="D1" s="71"/>
      <c r="E1" s="71"/>
      <c r="F1" s="71"/>
      <c r="G1" s="71"/>
      <c r="H1" s="71"/>
    </row>
    <row r="2" ht="39.95" customHeight="1" spans="2:8">
      <c r="B2" s="3" t="s">
        <v>40</v>
      </c>
      <c r="C2" s="3"/>
      <c r="D2" s="159"/>
      <c r="E2" s="159"/>
      <c r="F2" s="159"/>
      <c r="G2" s="159"/>
      <c r="H2" s="159"/>
    </row>
    <row r="3" s="1" customFormat="1" ht="39" customHeight="1" spans="2:3">
      <c r="B3" s="4" t="s">
        <v>1</v>
      </c>
      <c r="C3" s="33" t="s">
        <v>41</v>
      </c>
    </row>
    <row r="4" s="1" customFormat="1" ht="27" customHeight="1" spans="2:3">
      <c r="B4" s="8" t="s">
        <v>5</v>
      </c>
      <c r="C4" s="8" t="s">
        <v>42</v>
      </c>
    </row>
    <row r="5" s="1" customFormat="1" ht="27" customHeight="1" spans="2:3">
      <c r="B5" s="8"/>
      <c r="C5" s="8"/>
    </row>
    <row r="6" s="1" customFormat="1" ht="32" customHeight="1" spans="2:3">
      <c r="B6" s="160" t="s">
        <v>43</v>
      </c>
      <c r="C6" s="32">
        <v>5014.414051</v>
      </c>
    </row>
    <row r="7" s="1" customFormat="1" ht="32" customHeight="1" spans="2:3">
      <c r="B7" s="161" t="s">
        <v>44</v>
      </c>
      <c r="C7" s="162"/>
    </row>
    <row r="8" s="1" customFormat="1" ht="32" customHeight="1" spans="2:3">
      <c r="B8" s="161" t="s">
        <v>45</v>
      </c>
      <c r="C8" s="162"/>
    </row>
    <row r="9" s="1" customFormat="1" ht="32" customHeight="1" spans="2:3">
      <c r="B9" s="161" t="s">
        <v>46</v>
      </c>
      <c r="C9" s="162"/>
    </row>
    <row r="10" s="1" customFormat="1" ht="32" customHeight="1" spans="2:3">
      <c r="B10" s="161" t="s">
        <v>47</v>
      </c>
      <c r="C10" s="162"/>
    </row>
    <row r="11" s="1" customFormat="1" ht="32" customHeight="1" spans="2:3">
      <c r="B11" s="161" t="s">
        <v>48</v>
      </c>
      <c r="C11" s="162"/>
    </row>
    <row r="12" s="1" customFormat="1" ht="32" customHeight="1" spans="2:3">
      <c r="B12" s="161" t="s">
        <v>49</v>
      </c>
      <c r="C12" s="162"/>
    </row>
    <row r="13" s="1" customFormat="1" ht="32" customHeight="1" spans="2:3">
      <c r="B13" s="32"/>
      <c r="C13" s="162"/>
    </row>
    <row r="14" s="1" customFormat="1" ht="32" customHeight="1" spans="2:3">
      <c r="B14" s="84" t="s">
        <v>38</v>
      </c>
      <c r="C14" s="32">
        <v>5014.414051</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workbookViewId="0">
      <selection activeCell="F6" sqref="F6"/>
    </sheetView>
  </sheetViews>
  <sheetFormatPr defaultColWidth="8" defaultRowHeight="14.25" customHeight="1" outlineLevelCol="2"/>
  <cols>
    <col min="1" max="1" width="5" customWidth="1"/>
    <col min="2" max="2" width="37.5" style="1" customWidth="1"/>
    <col min="3" max="3" width="35.5" style="1" customWidth="1"/>
    <col min="4" max="16383" width="8" style="1"/>
  </cols>
  <sheetData>
    <row r="1" s="1" customFormat="1" ht="12" spans="2:2">
      <c r="B1" s="2"/>
    </row>
    <row r="2" s="1" customFormat="1" ht="52" customHeight="1" spans="2:3">
      <c r="B2" s="3" t="s">
        <v>50</v>
      </c>
      <c r="C2" s="3"/>
    </row>
    <row r="3" s="1" customFormat="1" ht="19.5" customHeight="1" spans="2:3">
      <c r="B3" s="4" t="s">
        <v>1</v>
      </c>
      <c r="C3" s="34" t="s">
        <v>2</v>
      </c>
    </row>
    <row r="4" s="1" customFormat="1" ht="28" customHeight="1" spans="2:3">
      <c r="B4" s="8" t="s">
        <v>7</v>
      </c>
      <c r="C4" s="8" t="s">
        <v>42</v>
      </c>
    </row>
    <row r="5" s="1" customFormat="1" ht="28" customHeight="1" spans="2:3">
      <c r="B5" s="8"/>
      <c r="C5" s="8"/>
    </row>
    <row r="6" s="1" customFormat="1" ht="24" customHeight="1" spans="2:3">
      <c r="B6" s="16" t="s">
        <v>9</v>
      </c>
      <c r="C6" s="32">
        <v>3246.392272</v>
      </c>
    </row>
    <row r="7" s="1" customFormat="1" ht="24" customHeight="1" spans="2:3">
      <c r="B7" s="16" t="s">
        <v>11</v>
      </c>
      <c r="C7" s="32">
        <v>0</v>
      </c>
    </row>
    <row r="8" s="1" customFormat="1" ht="24" customHeight="1" spans="2:3">
      <c r="B8" s="16" t="s">
        <v>13</v>
      </c>
      <c r="C8" s="32">
        <v>0</v>
      </c>
    </row>
    <row r="9" s="1" customFormat="1" ht="24" customHeight="1" spans="2:3">
      <c r="B9" s="16" t="s">
        <v>15</v>
      </c>
      <c r="C9" s="32">
        <v>0</v>
      </c>
    </row>
    <row r="10" s="1" customFormat="1" ht="24" customHeight="1" spans="2:3">
      <c r="B10" s="16" t="s">
        <v>17</v>
      </c>
      <c r="C10" s="32">
        <v>0</v>
      </c>
    </row>
    <row r="11" s="1" customFormat="1" ht="24" customHeight="1" spans="2:3">
      <c r="B11" s="16" t="s">
        <v>19</v>
      </c>
      <c r="C11" s="32">
        <v>0</v>
      </c>
    </row>
    <row r="12" s="1" customFormat="1" ht="24" customHeight="1" spans="2:3">
      <c r="B12" s="16" t="s">
        <v>21</v>
      </c>
      <c r="C12" s="32">
        <v>0</v>
      </c>
    </row>
    <row r="13" s="1" customFormat="1" ht="24" customHeight="1" spans="2:3">
      <c r="B13" s="16" t="s">
        <v>22</v>
      </c>
      <c r="C13" s="32">
        <v>493.805053</v>
      </c>
    </row>
    <row r="14" s="1" customFormat="1" ht="24" customHeight="1" spans="2:3">
      <c r="B14" s="16" t="s">
        <v>23</v>
      </c>
      <c r="C14" s="32">
        <v>277.783158</v>
      </c>
    </row>
    <row r="15" s="1" customFormat="1" ht="24" customHeight="1" spans="2:3">
      <c r="B15" s="16" t="s">
        <v>24</v>
      </c>
      <c r="C15" s="32">
        <v>0</v>
      </c>
    </row>
    <row r="16" s="1" customFormat="1" ht="24" customHeight="1" spans="2:3">
      <c r="B16" s="16" t="s">
        <v>25</v>
      </c>
      <c r="C16" s="32">
        <v>0</v>
      </c>
    </row>
    <row r="17" s="1" customFormat="1" ht="24" customHeight="1" spans="2:3">
      <c r="B17" s="16" t="s">
        <v>26</v>
      </c>
      <c r="C17" s="32">
        <v>10</v>
      </c>
    </row>
    <row r="18" s="1" customFormat="1" ht="24" customHeight="1" spans="2:3">
      <c r="B18" s="16" t="s">
        <v>27</v>
      </c>
      <c r="C18" s="32">
        <v>0</v>
      </c>
    </row>
    <row r="19" s="1" customFormat="1" ht="24" customHeight="1" spans="2:3">
      <c r="B19" s="158" t="s">
        <v>28</v>
      </c>
      <c r="C19" s="32">
        <v>790</v>
      </c>
    </row>
    <row r="20" s="1" customFormat="1" ht="24" customHeight="1" spans="2:3">
      <c r="B20" s="158" t="s">
        <v>29</v>
      </c>
      <c r="C20" s="32">
        <v>0</v>
      </c>
    </row>
    <row r="21" s="1" customFormat="1" ht="24" customHeight="1" spans="2:3">
      <c r="B21" s="158" t="s">
        <v>30</v>
      </c>
      <c r="C21" s="32">
        <v>0</v>
      </c>
    </row>
    <row r="22" s="1" customFormat="1" ht="24" customHeight="1" spans="2:3">
      <c r="B22" s="158" t="s">
        <v>31</v>
      </c>
      <c r="C22" s="32">
        <v>0</v>
      </c>
    </row>
    <row r="23" s="1" customFormat="1" ht="24" customHeight="1" spans="2:3">
      <c r="B23" s="158" t="s">
        <v>32</v>
      </c>
      <c r="C23" s="32">
        <v>0</v>
      </c>
    </row>
    <row r="24" s="1" customFormat="1" ht="24" customHeight="1" spans="2:3">
      <c r="B24" s="158" t="s">
        <v>33</v>
      </c>
      <c r="C24" s="32">
        <v>196.433568</v>
      </c>
    </row>
    <row r="25" s="1" customFormat="1" ht="24" customHeight="1" spans="2:3">
      <c r="B25" s="158" t="s">
        <v>34</v>
      </c>
      <c r="C25" s="32">
        <v>0</v>
      </c>
    </row>
    <row r="26" s="1" customFormat="1" ht="24" customHeight="1" spans="2:3">
      <c r="B26" s="158" t="s">
        <v>35</v>
      </c>
      <c r="C26" s="32">
        <v>0</v>
      </c>
    </row>
    <row r="27" s="1" customFormat="1" ht="24" customHeight="1" spans="2:3">
      <c r="B27" s="158" t="s">
        <v>36</v>
      </c>
      <c r="C27" s="32">
        <v>0</v>
      </c>
    </row>
    <row r="28" s="1" customFormat="1" ht="24" customHeight="1" spans="2:3">
      <c r="B28" s="158" t="s">
        <v>37</v>
      </c>
      <c r="C28" s="32">
        <v>0</v>
      </c>
    </row>
    <row r="29" s="1" customFormat="1" customHeight="1" spans="2:3">
      <c r="B29" s="84" t="s">
        <v>39</v>
      </c>
      <c r="C29" s="32">
        <v>5014.414051</v>
      </c>
    </row>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D32" sqref="D32"/>
    </sheetView>
  </sheetViews>
  <sheetFormatPr defaultColWidth="8" defaultRowHeight="14.25" customHeight="1" outlineLevelCol="3"/>
  <cols>
    <col min="1" max="1" width="35.5583333333333" style="41" customWidth="1"/>
    <col min="2" max="2" width="34" style="41" customWidth="1"/>
    <col min="3" max="3" width="42.5" style="41" customWidth="1"/>
    <col min="4" max="4" width="31.8833333333333" style="41" customWidth="1"/>
    <col min="5" max="16384" width="8" style="41"/>
  </cols>
  <sheetData>
    <row r="1" s="41" customFormat="1" ht="12" spans="1:3">
      <c r="A1" s="150"/>
      <c r="B1" s="150"/>
      <c r="C1" s="150"/>
    </row>
    <row r="2" s="41" customFormat="1" ht="33" customHeight="1" spans="1:4">
      <c r="A2" s="3" t="s">
        <v>51</v>
      </c>
      <c r="B2" s="3"/>
      <c r="C2" s="3"/>
      <c r="D2" s="3"/>
    </row>
    <row r="3" s="41" customFormat="1" ht="13.5" spans="1:4">
      <c r="A3" s="4" t="s">
        <v>1</v>
      </c>
      <c r="B3" s="151"/>
      <c r="C3" s="151"/>
      <c r="D3" s="34" t="s">
        <v>2</v>
      </c>
    </row>
    <row r="4" s="41" customFormat="1" ht="26" customHeight="1" spans="1:4">
      <c r="A4" s="152" t="s">
        <v>3</v>
      </c>
      <c r="B4" s="152"/>
      <c r="C4" s="152" t="s">
        <v>4</v>
      </c>
      <c r="D4" s="152"/>
    </row>
    <row r="5" s="41" customFormat="1" ht="26" customHeight="1" spans="1:4">
      <c r="A5" s="152" t="s">
        <v>5</v>
      </c>
      <c r="B5" s="153" t="s">
        <v>6</v>
      </c>
      <c r="C5" s="152" t="s">
        <v>52</v>
      </c>
      <c r="D5" s="153" t="s">
        <v>6</v>
      </c>
    </row>
    <row r="6" s="41" customFormat="1" ht="26" customHeight="1" spans="1:4">
      <c r="A6" s="152"/>
      <c r="B6" s="153"/>
      <c r="C6" s="152"/>
      <c r="D6" s="153"/>
    </row>
    <row r="7" s="41" customFormat="1" ht="26" customHeight="1" spans="1:4">
      <c r="A7" s="154" t="s">
        <v>53</v>
      </c>
      <c r="B7" s="155">
        <f>(B8+B16+B17)</f>
        <v>5014.414051</v>
      </c>
      <c r="C7" s="156" t="s">
        <v>54</v>
      </c>
      <c r="D7" s="155">
        <f>(SUM(D8:D30))</f>
        <v>5014.414051</v>
      </c>
    </row>
    <row r="8" s="41" customFormat="1" ht="26" customHeight="1" spans="1:4">
      <c r="A8" s="154" t="s">
        <v>55</v>
      </c>
      <c r="B8" s="155">
        <v>5014.414051</v>
      </c>
      <c r="C8" s="157" t="s">
        <v>56</v>
      </c>
      <c r="D8" s="155">
        <v>3246.392272</v>
      </c>
    </row>
    <row r="9" s="41" customFormat="1" ht="26" customHeight="1" spans="1:4">
      <c r="A9" s="154" t="s">
        <v>57</v>
      </c>
      <c r="B9" s="155">
        <v>4914.414051</v>
      </c>
      <c r="C9" s="157" t="s">
        <v>58</v>
      </c>
      <c r="D9" s="155">
        <v>0</v>
      </c>
    </row>
    <row r="10" s="41" customFormat="1" ht="26" customHeight="1" spans="1:4">
      <c r="A10" s="154" t="s">
        <v>59</v>
      </c>
      <c r="B10" s="155">
        <v>0</v>
      </c>
      <c r="C10" s="157" t="s">
        <v>60</v>
      </c>
      <c r="D10" s="155">
        <v>0</v>
      </c>
    </row>
    <row r="11" s="41" customFormat="1" ht="26" customHeight="1" spans="1:4">
      <c r="A11" s="154" t="s">
        <v>61</v>
      </c>
      <c r="B11" s="155">
        <v>0</v>
      </c>
      <c r="C11" s="157" t="s">
        <v>62</v>
      </c>
      <c r="D11" s="155">
        <v>0</v>
      </c>
    </row>
    <row r="12" s="41" customFormat="1" ht="26" customHeight="1" spans="1:4">
      <c r="A12" s="154" t="s">
        <v>63</v>
      </c>
      <c r="B12" s="155">
        <v>0</v>
      </c>
      <c r="C12" s="157" t="s">
        <v>64</v>
      </c>
      <c r="D12" s="155">
        <v>0</v>
      </c>
    </row>
    <row r="13" s="41" customFormat="1" ht="26" customHeight="1" spans="1:4">
      <c r="A13" s="154" t="s">
        <v>65</v>
      </c>
      <c r="B13" s="155">
        <v>0</v>
      </c>
      <c r="C13" s="157" t="s">
        <v>66</v>
      </c>
      <c r="D13" s="155">
        <v>0</v>
      </c>
    </row>
    <row r="14" s="41" customFormat="1" ht="26" customHeight="1" spans="1:4">
      <c r="A14" s="154" t="s">
        <v>67</v>
      </c>
      <c r="B14" s="155">
        <v>0</v>
      </c>
      <c r="C14" s="157" t="s">
        <v>68</v>
      </c>
      <c r="D14" s="155">
        <v>0</v>
      </c>
    </row>
    <row r="15" s="41" customFormat="1" ht="26" customHeight="1" spans="1:4">
      <c r="A15" s="157" t="s">
        <v>69</v>
      </c>
      <c r="B15" s="155">
        <v>100</v>
      </c>
      <c r="C15" s="157" t="s">
        <v>70</v>
      </c>
      <c r="D15" s="155">
        <v>493.805053</v>
      </c>
    </row>
    <row r="16" s="41" customFormat="1" ht="26" customHeight="1" spans="1:4">
      <c r="A16" s="154" t="s">
        <v>71</v>
      </c>
      <c r="B16" s="155">
        <v>0</v>
      </c>
      <c r="C16" s="157" t="s">
        <v>72</v>
      </c>
      <c r="D16" s="155">
        <v>277.783158</v>
      </c>
    </row>
    <row r="17" s="41" customFormat="1" ht="26" customHeight="1" spans="1:4">
      <c r="A17" s="154" t="s">
        <v>73</v>
      </c>
      <c r="B17" s="155">
        <v>0</v>
      </c>
      <c r="C17" s="157" t="s">
        <v>74</v>
      </c>
      <c r="D17" s="155">
        <v>0</v>
      </c>
    </row>
    <row r="18" s="41" customFormat="1" ht="26" customHeight="1" spans="1:4">
      <c r="A18" s="154" t="s">
        <v>75</v>
      </c>
      <c r="B18" s="155">
        <v>0</v>
      </c>
      <c r="C18" s="157" t="s">
        <v>76</v>
      </c>
      <c r="D18" s="155">
        <v>0</v>
      </c>
    </row>
    <row r="19" s="41" customFormat="1" ht="26" customHeight="1" spans="1:4">
      <c r="A19" s="154"/>
      <c r="B19" s="155">
        <v>0</v>
      </c>
      <c r="C19" s="157" t="s">
        <v>77</v>
      </c>
      <c r="D19" s="155">
        <v>10</v>
      </c>
    </row>
    <row r="20" s="41" customFormat="1" ht="26" customHeight="1" spans="1:4">
      <c r="A20" s="154"/>
      <c r="B20" s="155">
        <v>0</v>
      </c>
      <c r="C20" s="157" t="s">
        <v>78</v>
      </c>
      <c r="D20" s="155">
        <v>0</v>
      </c>
    </row>
    <row r="21" s="41" customFormat="1" ht="26" customHeight="1" spans="1:4">
      <c r="A21" s="154"/>
      <c r="B21" s="155">
        <v>0</v>
      </c>
      <c r="C21" s="154" t="s">
        <v>79</v>
      </c>
      <c r="D21" s="155">
        <v>790</v>
      </c>
    </row>
    <row r="22" s="41" customFormat="1" ht="26" customHeight="1" spans="1:4">
      <c r="A22" s="154"/>
      <c r="B22" s="155">
        <v>0</v>
      </c>
      <c r="C22" s="154" t="s">
        <v>80</v>
      </c>
      <c r="D22" s="155">
        <v>0</v>
      </c>
    </row>
    <row r="23" s="41" customFormat="1" ht="26" customHeight="1" spans="1:4">
      <c r="A23" s="154"/>
      <c r="B23" s="155">
        <v>0</v>
      </c>
      <c r="C23" s="154" t="s">
        <v>81</v>
      </c>
      <c r="D23" s="155">
        <v>0</v>
      </c>
    </row>
    <row r="24" s="41" customFormat="1" ht="26" customHeight="1" spans="1:4">
      <c r="A24" s="154"/>
      <c r="B24" s="155">
        <v>0</v>
      </c>
      <c r="C24" s="154" t="s">
        <v>82</v>
      </c>
      <c r="D24" s="155">
        <v>0</v>
      </c>
    </row>
    <row r="25" s="41" customFormat="1" ht="26" customHeight="1" spans="1:4">
      <c r="A25" s="154"/>
      <c r="B25" s="155">
        <v>0</v>
      </c>
      <c r="C25" s="154" t="s">
        <v>83</v>
      </c>
      <c r="D25" s="155">
        <v>0</v>
      </c>
    </row>
    <row r="26" s="41" customFormat="1" ht="26" customHeight="1" spans="1:4">
      <c r="A26" s="156"/>
      <c r="B26" s="155">
        <v>0</v>
      </c>
      <c r="C26" s="154" t="s">
        <v>84</v>
      </c>
      <c r="D26" s="155">
        <v>196.433568</v>
      </c>
    </row>
    <row r="27" s="41" customFormat="1" ht="26" customHeight="1" spans="1:4">
      <c r="A27" s="157"/>
      <c r="B27" s="155">
        <v>0</v>
      </c>
      <c r="C27" s="154" t="s">
        <v>85</v>
      </c>
      <c r="D27" s="155">
        <v>0</v>
      </c>
    </row>
    <row r="28" s="41" customFormat="1" ht="26" customHeight="1" spans="1:4">
      <c r="A28" s="156"/>
      <c r="B28" s="155">
        <v>0</v>
      </c>
      <c r="C28" s="154" t="s">
        <v>86</v>
      </c>
      <c r="D28" s="155">
        <v>0</v>
      </c>
    </row>
    <row r="29" s="41" customFormat="1" ht="26" customHeight="1" spans="1:4">
      <c r="A29" s="156"/>
      <c r="B29" s="155">
        <v>0</v>
      </c>
      <c r="C29" s="154" t="s">
        <v>87</v>
      </c>
      <c r="D29" s="155">
        <v>0</v>
      </c>
    </row>
    <row r="30" s="41" customFormat="1" ht="26" customHeight="1" spans="1:4">
      <c r="A30" s="157"/>
      <c r="B30" s="155">
        <v>0</v>
      </c>
      <c r="C30" s="154" t="s">
        <v>88</v>
      </c>
      <c r="D30" s="155">
        <v>0</v>
      </c>
    </row>
    <row r="31" s="41" customFormat="1" ht="26" customHeight="1" spans="1:4">
      <c r="A31" s="157"/>
      <c r="B31" s="155">
        <v>0</v>
      </c>
      <c r="C31" s="154" t="s">
        <v>89</v>
      </c>
      <c r="D31" s="155">
        <v>0</v>
      </c>
    </row>
    <row r="32" ht="26" customHeight="1" spans="1:4">
      <c r="A32" s="84" t="s">
        <v>38</v>
      </c>
      <c r="B32" s="155">
        <f>(B7+B18)</f>
        <v>5014.414051</v>
      </c>
      <c r="C32" s="84" t="s">
        <v>39</v>
      </c>
      <c r="D32" s="155">
        <f>(D7+D31)</f>
        <v>5014.414051</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69"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4"/>
  <sheetViews>
    <sheetView workbookViewId="0">
      <pane xSplit="4" topLeftCell="E1" activePane="topRight" state="frozen"/>
      <selection/>
      <selection pane="topRight" activeCell="F14" sqref="F14"/>
    </sheetView>
  </sheetViews>
  <sheetFormatPr defaultColWidth="9" defaultRowHeight="13.5"/>
  <cols>
    <col min="1" max="3" width="6.75" customWidth="1"/>
    <col min="4" max="4" width="22.5" customWidth="1"/>
    <col min="5" max="7" width="12.625"/>
    <col min="10" max="10" width="12.625"/>
    <col min="12" max="12" width="12.625"/>
    <col min="14" max="14" width="10.375"/>
  </cols>
  <sheetData>
    <row r="1" ht="20.25" spans="1:28">
      <c r="A1" s="3" t="s">
        <v>90</v>
      </c>
      <c r="B1" s="3"/>
      <c r="C1" s="3"/>
      <c r="D1" s="3"/>
      <c r="E1" s="3"/>
      <c r="F1" s="3"/>
      <c r="G1" s="3"/>
      <c r="H1" s="3"/>
      <c r="I1" s="3"/>
      <c r="J1" s="3"/>
      <c r="K1" s="3"/>
      <c r="L1" s="3"/>
      <c r="M1" s="3"/>
      <c r="N1" s="3"/>
      <c r="O1" s="3"/>
      <c r="P1" s="3"/>
      <c r="Q1" s="3"/>
      <c r="R1" s="3"/>
      <c r="S1" s="3"/>
      <c r="T1" s="3"/>
      <c r="U1" s="3"/>
      <c r="V1" s="3"/>
      <c r="W1" s="3"/>
      <c r="X1" s="3"/>
      <c r="Y1" s="3"/>
      <c r="Z1" s="3"/>
      <c r="AA1" s="3"/>
      <c r="AB1" s="3"/>
    </row>
    <row r="2" spans="1:28">
      <c r="A2" s="90" t="s">
        <v>1</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49" t="s">
        <v>41</v>
      </c>
    </row>
    <row r="3" spans="1:28">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c r="A4" s="122" t="s">
        <v>91</v>
      </c>
      <c r="B4" s="123"/>
      <c r="C4" s="124"/>
      <c r="D4" s="125" t="s">
        <v>92</v>
      </c>
      <c r="E4" s="122" t="s">
        <v>93</v>
      </c>
      <c r="F4" s="126"/>
      <c r="G4" s="126"/>
      <c r="H4" s="126"/>
      <c r="I4" s="126"/>
      <c r="J4" s="126"/>
      <c r="K4" s="126"/>
      <c r="L4" s="126"/>
      <c r="M4" s="126"/>
      <c r="N4" s="126"/>
      <c r="O4" s="126"/>
      <c r="P4" s="126"/>
      <c r="Q4" s="126"/>
      <c r="R4" s="126"/>
      <c r="S4" s="126"/>
      <c r="T4" s="126"/>
      <c r="U4" s="126"/>
      <c r="V4" s="126"/>
      <c r="W4" s="126"/>
      <c r="X4" s="126"/>
      <c r="Y4" s="126"/>
      <c r="Z4" s="142"/>
      <c r="AA4" s="122" t="s">
        <v>94</v>
      </c>
      <c r="AB4" s="124"/>
    </row>
    <row r="5" spans="1:28">
      <c r="A5" s="127"/>
      <c r="B5" s="121"/>
      <c r="C5" s="128"/>
      <c r="D5" s="129"/>
      <c r="E5" s="122" t="s">
        <v>95</v>
      </c>
      <c r="F5" s="126"/>
      <c r="G5" s="126"/>
      <c r="H5" s="126"/>
      <c r="I5" s="126"/>
      <c r="J5" s="126"/>
      <c r="K5" s="126"/>
      <c r="L5" s="126"/>
      <c r="M5" s="126"/>
      <c r="N5" s="142"/>
      <c r="O5" s="125" t="s">
        <v>96</v>
      </c>
      <c r="P5" s="125" t="s">
        <v>97</v>
      </c>
      <c r="Q5" s="122" t="s">
        <v>98</v>
      </c>
      <c r="R5" s="126"/>
      <c r="S5" s="126"/>
      <c r="T5" s="126"/>
      <c r="U5" s="126"/>
      <c r="V5" s="126"/>
      <c r="W5" s="126"/>
      <c r="X5" s="126"/>
      <c r="Y5" s="126"/>
      <c r="Z5" s="142"/>
      <c r="AA5" s="130"/>
      <c r="AB5" s="132"/>
    </row>
    <row r="6" spans="1:28">
      <c r="A6" s="130"/>
      <c r="B6" s="131"/>
      <c r="C6" s="132"/>
      <c r="D6" s="129"/>
      <c r="E6" s="125" t="s">
        <v>99</v>
      </c>
      <c r="F6" s="122" t="s">
        <v>100</v>
      </c>
      <c r="G6" s="126"/>
      <c r="H6" s="126"/>
      <c r="I6" s="142"/>
      <c r="J6" s="133" t="s">
        <v>101</v>
      </c>
      <c r="K6" s="143"/>
      <c r="L6" s="143"/>
      <c r="M6" s="134"/>
      <c r="N6" s="125" t="s">
        <v>102</v>
      </c>
      <c r="O6" s="129"/>
      <c r="P6" s="129"/>
      <c r="Q6" s="125" t="s">
        <v>99</v>
      </c>
      <c r="R6" s="122" t="s">
        <v>100</v>
      </c>
      <c r="S6" s="126"/>
      <c r="T6" s="126"/>
      <c r="U6" s="142"/>
      <c r="V6" s="122" t="s">
        <v>101</v>
      </c>
      <c r="W6" s="126"/>
      <c r="X6" s="126"/>
      <c r="Y6" s="142"/>
      <c r="Z6" s="125" t="s">
        <v>102</v>
      </c>
      <c r="AA6" s="125" t="s">
        <v>103</v>
      </c>
      <c r="AB6" s="125" t="s">
        <v>104</v>
      </c>
    </row>
    <row r="7" spans="1:28">
      <c r="A7" s="125" t="s">
        <v>105</v>
      </c>
      <c r="B7" s="125" t="s">
        <v>106</v>
      </c>
      <c r="C7" s="125" t="s">
        <v>107</v>
      </c>
      <c r="D7" s="129"/>
      <c r="E7" s="129"/>
      <c r="F7" s="125" t="s">
        <v>103</v>
      </c>
      <c r="G7" s="133" t="s">
        <v>108</v>
      </c>
      <c r="H7" s="134"/>
      <c r="I7" s="144" t="s">
        <v>109</v>
      </c>
      <c r="J7" s="125" t="s">
        <v>99</v>
      </c>
      <c r="K7" s="125" t="s">
        <v>110</v>
      </c>
      <c r="L7" s="125" t="s">
        <v>111</v>
      </c>
      <c r="M7" s="125" t="s">
        <v>112</v>
      </c>
      <c r="N7" s="129"/>
      <c r="O7" s="129"/>
      <c r="P7" s="129"/>
      <c r="Q7" s="129"/>
      <c r="R7" s="147" t="s">
        <v>103</v>
      </c>
      <c r="S7" s="133" t="s">
        <v>108</v>
      </c>
      <c r="T7" s="134"/>
      <c r="U7" s="144" t="s">
        <v>109</v>
      </c>
      <c r="V7" s="147" t="s">
        <v>103</v>
      </c>
      <c r="W7" s="147" t="s">
        <v>110</v>
      </c>
      <c r="X7" s="147" t="s">
        <v>111</v>
      </c>
      <c r="Y7" s="147" t="s">
        <v>112</v>
      </c>
      <c r="Z7" s="129"/>
      <c r="AA7" s="129"/>
      <c r="AB7" s="129"/>
    </row>
    <row r="8" ht="24" spans="1:28">
      <c r="A8" s="135"/>
      <c r="B8" s="135"/>
      <c r="C8" s="135"/>
      <c r="D8" s="135"/>
      <c r="E8" s="135"/>
      <c r="F8" s="135"/>
      <c r="G8" s="136" t="s">
        <v>113</v>
      </c>
      <c r="H8" s="136" t="s">
        <v>114</v>
      </c>
      <c r="I8" s="145"/>
      <c r="J8" s="135"/>
      <c r="K8" s="135"/>
      <c r="L8" s="135"/>
      <c r="M8" s="135"/>
      <c r="N8" s="135"/>
      <c r="O8" s="135"/>
      <c r="P8" s="135"/>
      <c r="Q8" s="135"/>
      <c r="R8" s="148"/>
      <c r="S8" s="136" t="s">
        <v>113</v>
      </c>
      <c r="T8" s="136" t="s">
        <v>114</v>
      </c>
      <c r="U8" s="145"/>
      <c r="V8" s="148"/>
      <c r="W8" s="148"/>
      <c r="X8" s="148"/>
      <c r="Y8" s="148"/>
      <c r="Z8" s="135"/>
      <c r="AA8" s="135"/>
      <c r="AB8" s="135"/>
    </row>
    <row r="9" spans="1:28">
      <c r="A9" s="125" t="s">
        <v>115</v>
      </c>
      <c r="B9" s="125" t="s">
        <v>116</v>
      </c>
      <c r="C9" s="125" t="s">
        <v>117</v>
      </c>
      <c r="D9" s="125" t="s">
        <v>118</v>
      </c>
      <c r="E9" s="125" t="s">
        <v>119</v>
      </c>
      <c r="F9" s="125" t="s">
        <v>120</v>
      </c>
      <c r="G9" s="125" t="s">
        <v>121</v>
      </c>
      <c r="H9" s="125" t="s">
        <v>122</v>
      </c>
      <c r="I9" s="125" t="s">
        <v>123</v>
      </c>
      <c r="J9" s="125" t="s">
        <v>124</v>
      </c>
      <c r="K9" s="125" t="s">
        <v>125</v>
      </c>
      <c r="L9" s="125" t="s">
        <v>126</v>
      </c>
      <c r="M9" s="125" t="s">
        <v>127</v>
      </c>
      <c r="N9" s="125" t="s">
        <v>128</v>
      </c>
      <c r="O9" s="125" t="s">
        <v>129</v>
      </c>
      <c r="P9" s="125" t="s">
        <v>130</v>
      </c>
      <c r="Q9" s="125" t="s">
        <v>131</v>
      </c>
      <c r="R9" s="125" t="s">
        <v>132</v>
      </c>
      <c r="S9" s="125" t="s">
        <v>133</v>
      </c>
      <c r="T9" s="125" t="s">
        <v>134</v>
      </c>
      <c r="U9" s="125" t="s">
        <v>135</v>
      </c>
      <c r="V9" s="125" t="s">
        <v>136</v>
      </c>
      <c r="W9" s="125" t="s">
        <v>137</v>
      </c>
      <c r="X9" s="125" t="s">
        <v>138</v>
      </c>
      <c r="Y9" s="125" t="s">
        <v>139</v>
      </c>
      <c r="Z9" s="125" t="s">
        <v>140</v>
      </c>
      <c r="AA9" s="125" t="s">
        <v>141</v>
      </c>
      <c r="AB9" s="125" t="s">
        <v>142</v>
      </c>
    </row>
    <row r="10" ht="28" customHeight="1" spans="1:28">
      <c r="A10" s="137"/>
      <c r="B10" s="137"/>
      <c r="C10" s="137"/>
      <c r="D10" s="138" t="s">
        <v>99</v>
      </c>
      <c r="E10" s="139">
        <f>E11+E12+E13+E14+E15+E16+E17</f>
        <v>3305.414051</v>
      </c>
      <c r="F10" s="139">
        <f>F11+F13+F14+F16+F17</f>
        <v>2796.23602</v>
      </c>
      <c r="G10" s="139">
        <f>G11+G13+G14+G16+G17</f>
        <v>2796.23602</v>
      </c>
      <c r="H10" s="139"/>
      <c r="I10" s="146">
        <v>0</v>
      </c>
      <c r="J10" s="139">
        <f>J11+J12</f>
        <v>274.314789</v>
      </c>
      <c r="K10" s="139"/>
      <c r="L10" s="139"/>
      <c r="M10" s="139"/>
      <c r="N10" s="139">
        <f>N12+N15</f>
        <v>234.863242</v>
      </c>
      <c r="O10" s="139"/>
      <c r="P10" s="139"/>
      <c r="Q10" s="139"/>
      <c r="R10" s="139"/>
      <c r="S10" s="139"/>
      <c r="T10" s="139"/>
      <c r="U10" s="146">
        <v>0</v>
      </c>
      <c r="V10" s="139"/>
      <c r="W10" s="139"/>
      <c r="X10" s="139"/>
      <c r="Y10" s="139"/>
      <c r="Z10" s="139"/>
      <c r="AA10" s="139">
        <f>AA18+AA19+AA20+AA21+AA22+AA23+AA24</f>
        <v>1709</v>
      </c>
      <c r="AB10" s="139"/>
    </row>
    <row r="11" ht="28" customHeight="1" spans="1:28">
      <c r="A11" s="140">
        <v>201</v>
      </c>
      <c r="B11" s="140" t="s">
        <v>143</v>
      </c>
      <c r="C11" s="140" t="s">
        <v>144</v>
      </c>
      <c r="D11" s="141" t="s">
        <v>145</v>
      </c>
      <c r="E11" s="81">
        <f>F11+J11+N11+Q1</f>
        <v>2337.392272</v>
      </c>
      <c r="F11" s="81">
        <f>2004.445896+62.8946+7.95</f>
        <v>2075.290496</v>
      </c>
      <c r="G11" s="81">
        <f>2004.445896+62.8946+7.95</f>
        <v>2075.290496</v>
      </c>
      <c r="H11" s="81"/>
      <c r="I11" s="81"/>
      <c r="J11">
        <v>262.101776</v>
      </c>
      <c r="K11" s="81">
        <v>2.375</v>
      </c>
      <c r="L11" s="81">
        <v>14.25</v>
      </c>
      <c r="M11" s="81">
        <v>15.81</v>
      </c>
      <c r="N11" s="81"/>
      <c r="O11" s="81"/>
      <c r="P11" s="81"/>
      <c r="Q11" s="81"/>
      <c r="R11" s="81"/>
      <c r="S11" s="81"/>
      <c r="T11" s="81"/>
      <c r="U11" s="81"/>
      <c r="V11" s="81"/>
      <c r="W11" s="81"/>
      <c r="X11" s="81"/>
      <c r="Y11" s="81"/>
      <c r="Z11" s="81"/>
      <c r="AA11" s="81">
        <v>0</v>
      </c>
      <c r="AB11" s="81"/>
    </row>
    <row r="12" ht="28" customHeight="1" spans="1:28">
      <c r="A12" s="140" t="s">
        <v>146</v>
      </c>
      <c r="B12" s="140" t="s">
        <v>147</v>
      </c>
      <c r="C12" s="140" t="s">
        <v>144</v>
      </c>
      <c r="D12" s="141" t="s">
        <v>148</v>
      </c>
      <c r="E12" s="81">
        <v>153.836853</v>
      </c>
      <c r="F12" s="81"/>
      <c r="G12" s="81"/>
      <c r="H12" s="81"/>
      <c r="I12" s="81"/>
      <c r="J12" s="81">
        <f>(37800+82188.13+2142)/10000</f>
        <v>12.213013</v>
      </c>
      <c r="K12" s="81"/>
      <c r="L12" s="81"/>
      <c r="M12" s="81"/>
      <c r="N12" s="81">
        <f>0.3587+136.6473+4.61784</f>
        <v>141.62384</v>
      </c>
      <c r="O12" s="81"/>
      <c r="P12" s="81"/>
      <c r="Q12" s="81"/>
      <c r="R12" s="81"/>
      <c r="S12" s="81"/>
      <c r="T12" s="81"/>
      <c r="U12" s="81"/>
      <c r="V12" s="81"/>
      <c r="W12" s="81"/>
      <c r="X12" s="81"/>
      <c r="Y12" s="81"/>
      <c r="Z12" s="81"/>
      <c r="AA12" s="81">
        <v>0</v>
      </c>
      <c r="AB12" s="81"/>
    </row>
    <row r="13" ht="28" customHeight="1" spans="1:28">
      <c r="A13" s="140" t="s">
        <v>146</v>
      </c>
      <c r="B13" s="140" t="s">
        <v>147</v>
      </c>
      <c r="C13" s="140" t="s">
        <v>147</v>
      </c>
      <c r="D13" s="141" t="s">
        <v>149</v>
      </c>
      <c r="E13" s="81">
        <v>339.9682</v>
      </c>
      <c r="F13" s="81">
        <v>339.9682</v>
      </c>
      <c r="G13" s="81">
        <v>339.9682</v>
      </c>
      <c r="H13" s="81"/>
      <c r="I13" s="81"/>
      <c r="J13" s="81"/>
      <c r="K13" s="81"/>
      <c r="L13" s="81"/>
      <c r="M13" s="81"/>
      <c r="N13" s="81"/>
      <c r="O13" s="81"/>
      <c r="P13" s="81"/>
      <c r="Q13" s="81"/>
      <c r="R13" s="81"/>
      <c r="S13" s="81"/>
      <c r="T13" s="81"/>
      <c r="U13" s="81"/>
      <c r="V13" s="81"/>
      <c r="W13" s="81"/>
      <c r="X13" s="81"/>
      <c r="Y13" s="81"/>
      <c r="Z13" s="81"/>
      <c r="AA13" s="81">
        <v>0</v>
      </c>
      <c r="AB13" s="81"/>
    </row>
    <row r="14" ht="28" customHeight="1" spans="1:28">
      <c r="A14" s="140" t="s">
        <v>150</v>
      </c>
      <c r="B14" s="140" t="s">
        <v>125</v>
      </c>
      <c r="C14" s="140" t="s">
        <v>144</v>
      </c>
      <c r="D14" s="141" t="s">
        <v>151</v>
      </c>
      <c r="E14" s="81">
        <v>163.69464</v>
      </c>
      <c r="F14" s="81">
        <v>163.69464</v>
      </c>
      <c r="G14" s="81">
        <v>163.69464</v>
      </c>
      <c r="H14" s="81"/>
      <c r="I14" s="81"/>
      <c r="J14" s="81"/>
      <c r="K14" s="81"/>
      <c r="L14" s="81"/>
      <c r="M14" s="81"/>
      <c r="N14" s="81"/>
      <c r="O14" s="81"/>
      <c r="P14" s="81"/>
      <c r="Q14" s="81"/>
      <c r="R14" s="81"/>
      <c r="S14" s="81"/>
      <c r="T14" s="81"/>
      <c r="U14" s="81"/>
      <c r="V14" s="81"/>
      <c r="W14" s="81"/>
      <c r="X14" s="81"/>
      <c r="Y14" s="81"/>
      <c r="Z14" s="81"/>
      <c r="AA14" s="81">
        <v>0</v>
      </c>
      <c r="AB14" s="81"/>
    </row>
    <row r="15" ht="28" customHeight="1" spans="1:28">
      <c r="A15" s="140" t="s">
        <v>150</v>
      </c>
      <c r="B15" s="140" t="s">
        <v>125</v>
      </c>
      <c r="C15" s="140" t="s">
        <v>152</v>
      </c>
      <c r="D15" s="141" t="s">
        <v>153</v>
      </c>
      <c r="E15" s="81">
        <v>93.239402</v>
      </c>
      <c r="F15" s="81"/>
      <c r="G15" s="81"/>
      <c r="H15" s="81"/>
      <c r="I15" s="81"/>
      <c r="J15" s="81"/>
      <c r="K15" s="81"/>
      <c r="L15" s="81"/>
      <c r="M15" s="81"/>
      <c r="N15" s="81">
        <v>93.239402</v>
      </c>
      <c r="O15" s="81"/>
      <c r="P15" s="81"/>
      <c r="Q15" s="81"/>
      <c r="R15" s="81"/>
      <c r="S15" s="81"/>
      <c r="T15" s="81"/>
      <c r="U15" s="81"/>
      <c r="V15" s="81"/>
      <c r="W15" s="81"/>
      <c r="X15" s="81"/>
      <c r="Y15" s="81"/>
      <c r="Z15" s="81"/>
      <c r="AA15" s="81">
        <v>0</v>
      </c>
      <c r="AB15" s="81"/>
    </row>
    <row r="16" ht="28" customHeight="1" spans="1:28">
      <c r="A16" s="140" t="s">
        <v>150</v>
      </c>
      <c r="B16" s="140" t="s">
        <v>125</v>
      </c>
      <c r="C16" s="140" t="s">
        <v>154</v>
      </c>
      <c r="D16" s="141" t="s">
        <v>155</v>
      </c>
      <c r="E16" s="81">
        <v>20.849116</v>
      </c>
      <c r="F16" s="81">
        <v>20.849116</v>
      </c>
      <c r="G16" s="81">
        <v>20.849116</v>
      </c>
      <c r="H16" s="81"/>
      <c r="I16" s="81"/>
      <c r="J16" s="81"/>
      <c r="K16" s="81"/>
      <c r="L16" s="81"/>
      <c r="M16" s="81"/>
      <c r="N16" s="81"/>
      <c r="O16" s="81"/>
      <c r="P16" s="81"/>
      <c r="Q16" s="81"/>
      <c r="R16" s="81"/>
      <c r="S16" s="81"/>
      <c r="T16" s="81"/>
      <c r="U16" s="81"/>
      <c r="V16" s="81"/>
      <c r="W16" s="81"/>
      <c r="X16" s="81"/>
      <c r="Y16" s="81"/>
      <c r="Z16" s="81"/>
      <c r="AA16" s="81">
        <v>0</v>
      </c>
      <c r="AB16" s="81"/>
    </row>
    <row r="17" ht="28" customHeight="1" spans="1:28">
      <c r="A17" s="140" t="s">
        <v>156</v>
      </c>
      <c r="B17" s="140" t="s">
        <v>157</v>
      </c>
      <c r="C17" s="140" t="s">
        <v>144</v>
      </c>
      <c r="D17" s="141" t="s">
        <v>158</v>
      </c>
      <c r="E17" s="81">
        <v>196.433568</v>
      </c>
      <c r="F17" s="81">
        <v>196.433568</v>
      </c>
      <c r="G17" s="81">
        <v>196.433568</v>
      </c>
      <c r="H17" s="81"/>
      <c r="I17" s="81"/>
      <c r="J17" s="81"/>
      <c r="K17" s="81"/>
      <c r="L17" s="81"/>
      <c r="M17" s="81"/>
      <c r="N17" s="81"/>
      <c r="O17" s="81"/>
      <c r="P17" s="81"/>
      <c r="Q17" s="81"/>
      <c r="R17" s="81"/>
      <c r="S17" s="81"/>
      <c r="T17" s="81"/>
      <c r="U17" s="81"/>
      <c r="V17" s="81"/>
      <c r="W17" s="81"/>
      <c r="X17" s="81"/>
      <c r="Y17" s="81"/>
      <c r="Z17" s="81"/>
      <c r="AA17" s="81">
        <v>0</v>
      </c>
      <c r="AB17" s="81"/>
    </row>
    <row r="18" ht="28" customHeight="1" spans="1:28">
      <c r="A18" s="140" t="s">
        <v>159</v>
      </c>
      <c r="B18" s="140" t="s">
        <v>143</v>
      </c>
      <c r="C18" s="140" t="s">
        <v>157</v>
      </c>
      <c r="D18" s="81" t="s">
        <v>160</v>
      </c>
      <c r="E18" s="81"/>
      <c r="F18" s="81"/>
      <c r="G18" s="81"/>
      <c r="H18" s="81"/>
      <c r="I18" s="81"/>
      <c r="J18" s="81"/>
      <c r="K18" s="81"/>
      <c r="L18" s="81"/>
      <c r="M18" s="81"/>
      <c r="N18" s="81"/>
      <c r="O18" s="81"/>
      <c r="P18" s="81"/>
      <c r="Q18" s="81"/>
      <c r="R18" s="81"/>
      <c r="S18" s="81"/>
      <c r="T18" s="81"/>
      <c r="U18" s="81"/>
      <c r="V18" s="81"/>
      <c r="W18" s="81"/>
      <c r="X18" s="81"/>
      <c r="Y18" s="81"/>
      <c r="Z18" s="81"/>
      <c r="AA18" s="81">
        <f>(1000000+600000+100000+300000+40000+700000+500000)/10000</f>
        <v>324</v>
      </c>
      <c r="AB18" s="81"/>
    </row>
    <row r="19" ht="28" customHeight="1" spans="1:28">
      <c r="A19" s="140" t="s">
        <v>159</v>
      </c>
      <c r="B19" s="140" t="s">
        <v>143</v>
      </c>
      <c r="C19" s="140" t="s">
        <v>147</v>
      </c>
      <c r="D19" s="81" t="s">
        <v>161</v>
      </c>
      <c r="E19" s="81"/>
      <c r="F19" s="81"/>
      <c r="G19" s="81"/>
      <c r="H19" s="81"/>
      <c r="I19" s="81"/>
      <c r="J19" s="81"/>
      <c r="K19" s="81"/>
      <c r="L19" s="81"/>
      <c r="M19" s="81"/>
      <c r="N19" s="81"/>
      <c r="O19" s="81"/>
      <c r="P19" s="81"/>
      <c r="Q19" s="81"/>
      <c r="R19" s="81"/>
      <c r="S19" s="81"/>
      <c r="T19" s="81"/>
      <c r="U19" s="81"/>
      <c r="V19" s="81"/>
      <c r="W19" s="81"/>
      <c r="X19" s="81"/>
      <c r="Y19" s="81"/>
      <c r="Z19" s="81"/>
      <c r="AA19" s="81">
        <f>(200000+400000)/10000</f>
        <v>60</v>
      </c>
      <c r="AB19" s="81"/>
    </row>
    <row r="20" ht="28" customHeight="1" spans="1:28">
      <c r="A20" s="140" t="s">
        <v>159</v>
      </c>
      <c r="B20" s="140" t="s">
        <v>143</v>
      </c>
      <c r="C20" s="140" t="s">
        <v>162</v>
      </c>
      <c r="D20" s="81" t="s">
        <v>163</v>
      </c>
      <c r="E20" s="81"/>
      <c r="F20" s="81"/>
      <c r="G20" s="81"/>
      <c r="H20" s="81"/>
      <c r="I20" s="81"/>
      <c r="J20" s="81"/>
      <c r="K20" s="81"/>
      <c r="L20" s="81"/>
      <c r="M20" s="81"/>
      <c r="N20" s="81"/>
      <c r="O20" s="81"/>
      <c r="P20" s="81"/>
      <c r="Q20" s="81"/>
      <c r="R20" s="81"/>
      <c r="S20" s="81"/>
      <c r="T20" s="81"/>
      <c r="U20" s="81"/>
      <c r="V20" s="81"/>
      <c r="W20" s="81"/>
      <c r="X20" s="81"/>
      <c r="Y20" s="81"/>
      <c r="Z20" s="81"/>
      <c r="AA20" s="81">
        <f>(100000+990000+200000+100000+220000+1240000)/10000</f>
        <v>285</v>
      </c>
      <c r="AB20" s="81"/>
    </row>
    <row r="21" ht="28" customHeight="1" spans="1:28">
      <c r="A21" s="140" t="s">
        <v>159</v>
      </c>
      <c r="B21" s="140" t="s">
        <v>143</v>
      </c>
      <c r="C21" s="140" t="s">
        <v>154</v>
      </c>
      <c r="D21" s="81" t="s">
        <v>164</v>
      </c>
      <c r="E21" s="81"/>
      <c r="F21" s="81"/>
      <c r="G21" s="81"/>
      <c r="H21" s="81"/>
      <c r="I21" s="81"/>
      <c r="J21" s="81"/>
      <c r="K21" s="81"/>
      <c r="L21" s="81"/>
      <c r="M21" s="81"/>
      <c r="N21" s="81"/>
      <c r="O21" s="81"/>
      <c r="P21" s="81"/>
      <c r="Q21" s="81"/>
      <c r="R21" s="81"/>
      <c r="S21" s="81"/>
      <c r="T21" s="81"/>
      <c r="U21" s="81"/>
      <c r="V21" s="81"/>
      <c r="W21" s="81"/>
      <c r="X21" s="81"/>
      <c r="Y21" s="81"/>
      <c r="Z21" s="81"/>
      <c r="AA21" s="81">
        <f>(500000+300000+300000+150000+100000+50000+1000000)/10000</f>
        <v>240</v>
      </c>
      <c r="AB21" s="81"/>
    </row>
    <row r="22" ht="28" customHeight="1" spans="1:28">
      <c r="A22" s="140" t="s">
        <v>165</v>
      </c>
      <c r="B22" s="140" t="s">
        <v>162</v>
      </c>
      <c r="C22" s="140" t="s">
        <v>144</v>
      </c>
      <c r="D22" s="81" t="s">
        <v>166</v>
      </c>
      <c r="E22" s="81"/>
      <c r="F22" s="81"/>
      <c r="G22" s="81"/>
      <c r="H22" s="81"/>
      <c r="I22" s="81"/>
      <c r="J22" s="81"/>
      <c r="K22" s="81"/>
      <c r="L22" s="81"/>
      <c r="M22" s="81"/>
      <c r="N22" s="81"/>
      <c r="O22" s="81"/>
      <c r="P22" s="81"/>
      <c r="Q22" s="81"/>
      <c r="R22" s="81"/>
      <c r="S22" s="81"/>
      <c r="T22" s="81"/>
      <c r="U22" s="81"/>
      <c r="V22" s="81"/>
      <c r="W22" s="81"/>
      <c r="X22" s="81"/>
      <c r="Y22" s="81"/>
      <c r="Z22" s="81"/>
      <c r="AA22" s="81">
        <v>10</v>
      </c>
      <c r="AB22" s="81"/>
    </row>
    <row r="23" ht="28" customHeight="1" spans="1:28">
      <c r="A23" s="140" t="s">
        <v>167</v>
      </c>
      <c r="B23" s="140" t="s">
        <v>162</v>
      </c>
      <c r="C23" s="140" t="s">
        <v>157</v>
      </c>
      <c r="D23" s="81" t="s">
        <v>160</v>
      </c>
      <c r="E23" s="81"/>
      <c r="F23" s="81"/>
      <c r="G23" s="81"/>
      <c r="H23" s="81"/>
      <c r="I23" s="81"/>
      <c r="J23" s="81"/>
      <c r="K23" s="81"/>
      <c r="L23" s="81"/>
      <c r="M23" s="81"/>
      <c r="N23" s="81"/>
      <c r="O23" s="81"/>
      <c r="P23" s="81"/>
      <c r="Q23" s="81"/>
      <c r="R23" s="81"/>
      <c r="S23" s="81"/>
      <c r="T23" s="81"/>
      <c r="U23" s="81"/>
      <c r="V23" s="81"/>
      <c r="W23" s="81"/>
      <c r="X23" s="81"/>
      <c r="Y23" s="81"/>
      <c r="Z23" s="81"/>
      <c r="AA23" s="81">
        <f>(600000+200000+200000+150000+350000+400000)/10000</f>
        <v>190</v>
      </c>
      <c r="AB23" s="81"/>
    </row>
    <row r="24" ht="28" customHeight="1" spans="1:28">
      <c r="A24" s="140" t="s">
        <v>167</v>
      </c>
      <c r="B24" s="140" t="s">
        <v>162</v>
      </c>
      <c r="C24" s="140" t="s">
        <v>154</v>
      </c>
      <c r="D24" s="81" t="s">
        <v>168</v>
      </c>
      <c r="E24" s="81"/>
      <c r="F24" s="81"/>
      <c r="G24" s="81"/>
      <c r="H24" s="81"/>
      <c r="I24" s="81"/>
      <c r="J24" s="81"/>
      <c r="K24" s="81"/>
      <c r="L24" s="81"/>
      <c r="M24" s="81"/>
      <c r="N24" s="81"/>
      <c r="O24" s="81"/>
      <c r="P24" s="81"/>
      <c r="Q24" s="81"/>
      <c r="R24" s="81"/>
      <c r="S24" s="81"/>
      <c r="T24" s="81"/>
      <c r="U24" s="81"/>
      <c r="V24" s="81"/>
      <c r="W24" s="81"/>
      <c r="X24" s="81"/>
      <c r="Y24" s="81"/>
      <c r="Z24" s="81"/>
      <c r="AA24" s="81">
        <v>600</v>
      </c>
      <c r="AB24" s="81"/>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8" scale="7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workbookViewId="0">
      <selection activeCell="D4" sqref="D4:S4"/>
    </sheetView>
  </sheetViews>
  <sheetFormatPr defaultColWidth="9" defaultRowHeight="13.5"/>
  <cols>
    <col min="1" max="1" width="9.13333333333333" customWidth="1"/>
    <col min="2" max="2" width="16" customWidth="1"/>
    <col min="3" max="3" width="31" customWidth="1"/>
    <col min="4" max="4" width="21.1333333333333" customWidth="1"/>
    <col min="5" max="19" width="12.25" customWidth="1"/>
  </cols>
  <sheetData>
    <row r="1" ht="15" customHeight="1" spans="1:18">
      <c r="A1" s="87"/>
      <c r="B1" s="87"/>
      <c r="C1" s="88"/>
      <c r="D1" s="89"/>
      <c r="E1" s="89"/>
      <c r="F1" s="89"/>
      <c r="G1" s="89"/>
      <c r="H1" s="89"/>
      <c r="I1" s="89"/>
      <c r="J1" s="89"/>
      <c r="K1" s="89"/>
      <c r="L1" s="89"/>
      <c r="M1" s="89"/>
      <c r="N1" s="89"/>
      <c r="O1" s="89"/>
      <c r="P1" s="89"/>
      <c r="Q1" s="89"/>
      <c r="R1" s="89"/>
    </row>
    <row r="2" ht="34" customHeight="1" spans="1:19">
      <c r="A2" s="3" t="s">
        <v>169</v>
      </c>
      <c r="B2" s="3"/>
      <c r="C2" s="3"/>
      <c r="D2" s="3"/>
      <c r="E2" s="3"/>
      <c r="F2" s="3"/>
      <c r="G2" s="3"/>
      <c r="H2" s="3"/>
      <c r="I2" s="3"/>
      <c r="J2" s="3"/>
      <c r="K2" s="3"/>
      <c r="L2" s="3"/>
      <c r="M2" s="3"/>
      <c r="N2" s="3"/>
      <c r="O2" s="3"/>
      <c r="P2" s="3"/>
      <c r="Q2" s="3"/>
      <c r="R2" s="3"/>
      <c r="S2" s="3"/>
    </row>
    <row r="3" ht="20.1" customHeight="1" spans="1:19">
      <c r="A3" s="90" t="s">
        <v>1</v>
      </c>
      <c r="B3" s="88"/>
      <c r="C3" s="88"/>
      <c r="D3" s="89"/>
      <c r="E3" s="89"/>
      <c r="F3" s="89"/>
      <c r="G3" s="89"/>
      <c r="H3" s="89"/>
      <c r="I3" s="89"/>
      <c r="J3" s="89"/>
      <c r="K3" s="89"/>
      <c r="L3" s="89"/>
      <c r="M3" s="89"/>
      <c r="N3" s="89"/>
      <c r="O3" s="89"/>
      <c r="P3" s="89"/>
      <c r="Q3" s="89"/>
      <c r="R3" s="87" t="s">
        <v>41</v>
      </c>
      <c r="S3" s="87"/>
    </row>
    <row r="4" ht="48" customHeight="1" spans="1:19">
      <c r="A4" s="91" t="s">
        <v>170</v>
      </c>
      <c r="B4" s="92"/>
      <c r="C4" s="91" t="s">
        <v>171</v>
      </c>
      <c r="D4" s="8" t="s">
        <v>172</v>
      </c>
      <c r="E4" s="8"/>
      <c r="F4" s="8"/>
      <c r="G4" s="8"/>
      <c r="H4" s="8"/>
      <c r="I4" s="8"/>
      <c r="J4" s="8"/>
      <c r="K4" s="8"/>
      <c r="L4" s="8"/>
      <c r="M4" s="8"/>
      <c r="N4" s="8"/>
      <c r="O4" s="8"/>
      <c r="P4" s="8"/>
      <c r="Q4" s="8"/>
      <c r="R4" s="8"/>
      <c r="S4" s="8"/>
    </row>
    <row r="5" ht="20.1" customHeight="1" spans="1:19">
      <c r="A5" s="93"/>
      <c r="B5" s="94"/>
      <c r="C5" s="95"/>
      <c r="D5" s="96" t="s">
        <v>173</v>
      </c>
      <c r="E5" s="38" t="s">
        <v>174</v>
      </c>
      <c r="F5" s="73"/>
      <c r="G5" s="73"/>
      <c r="H5" s="73"/>
      <c r="I5" s="73"/>
      <c r="J5" s="73"/>
      <c r="K5" s="73"/>
      <c r="L5" s="73"/>
      <c r="M5" s="73"/>
      <c r="N5" s="73"/>
      <c r="O5" s="82"/>
      <c r="P5" s="114" t="s">
        <v>175</v>
      </c>
      <c r="Q5" s="117"/>
      <c r="R5" s="117"/>
      <c r="S5" s="118"/>
    </row>
    <row r="6" ht="20.1" customHeight="1" spans="1:19">
      <c r="A6" s="97" t="s">
        <v>105</v>
      </c>
      <c r="B6" s="97" t="s">
        <v>106</v>
      </c>
      <c r="C6" s="95"/>
      <c r="D6" s="98"/>
      <c r="E6" s="7" t="s">
        <v>99</v>
      </c>
      <c r="F6" s="99" t="s">
        <v>176</v>
      </c>
      <c r="G6" s="100"/>
      <c r="H6" s="100"/>
      <c r="I6" s="100"/>
      <c r="J6" s="100"/>
      <c r="K6" s="100"/>
      <c r="L6" s="100"/>
      <c r="M6" s="115"/>
      <c r="N6" s="6" t="s">
        <v>177</v>
      </c>
      <c r="O6" s="6" t="s">
        <v>178</v>
      </c>
      <c r="P6" s="116"/>
      <c r="Q6" s="119"/>
      <c r="R6" s="119"/>
      <c r="S6" s="120"/>
    </row>
    <row r="7" ht="67" customHeight="1" spans="1:19">
      <c r="A7" s="101"/>
      <c r="B7" s="101"/>
      <c r="C7" s="93"/>
      <c r="D7" s="102"/>
      <c r="E7" s="11"/>
      <c r="F7" s="6" t="s">
        <v>103</v>
      </c>
      <c r="G7" s="6" t="s">
        <v>179</v>
      </c>
      <c r="H7" s="6" t="s">
        <v>180</v>
      </c>
      <c r="I7" s="6" t="s">
        <v>181</v>
      </c>
      <c r="J7" s="6" t="s">
        <v>182</v>
      </c>
      <c r="K7" s="6" t="s">
        <v>183</v>
      </c>
      <c r="L7" s="6" t="s">
        <v>184</v>
      </c>
      <c r="M7" s="6" t="s">
        <v>185</v>
      </c>
      <c r="N7" s="6"/>
      <c r="O7" s="6"/>
      <c r="P7" s="6" t="s">
        <v>103</v>
      </c>
      <c r="Q7" s="6" t="s">
        <v>186</v>
      </c>
      <c r="R7" s="6" t="s">
        <v>187</v>
      </c>
      <c r="S7" s="6" t="s">
        <v>188</v>
      </c>
    </row>
    <row r="8" ht="20.1" customHeight="1" spans="1:19">
      <c r="A8" s="103">
        <v>1</v>
      </c>
      <c r="B8" s="103">
        <v>2</v>
      </c>
      <c r="C8" s="104">
        <v>3</v>
      </c>
      <c r="D8" s="103">
        <v>4</v>
      </c>
      <c r="E8" s="103">
        <v>5</v>
      </c>
      <c r="F8" s="103">
        <v>6</v>
      </c>
      <c r="G8" s="103">
        <v>7</v>
      </c>
      <c r="H8" s="104">
        <v>8</v>
      </c>
      <c r="I8" s="103">
        <v>9</v>
      </c>
      <c r="J8" s="103">
        <v>10</v>
      </c>
      <c r="K8" s="103">
        <v>11</v>
      </c>
      <c r="L8" s="103">
        <v>12</v>
      </c>
      <c r="M8" s="104">
        <v>13</v>
      </c>
      <c r="N8" s="103">
        <v>14</v>
      </c>
      <c r="O8" s="103">
        <v>15</v>
      </c>
      <c r="P8" s="103">
        <v>16</v>
      </c>
      <c r="Q8" s="103">
        <v>17</v>
      </c>
      <c r="R8" s="104">
        <v>18</v>
      </c>
      <c r="S8" s="103">
        <v>19</v>
      </c>
    </row>
    <row r="9" ht="20.1" customHeight="1" spans="1:19">
      <c r="A9" s="105" t="s">
        <v>189</v>
      </c>
      <c r="B9" s="106"/>
      <c r="C9" s="107"/>
      <c r="D9" s="103"/>
      <c r="E9" s="103"/>
      <c r="F9" s="103"/>
      <c r="G9" s="103"/>
      <c r="H9" s="103"/>
      <c r="I9" s="103"/>
      <c r="J9" s="103"/>
      <c r="K9" s="103"/>
      <c r="L9" s="103"/>
      <c r="M9" s="103"/>
      <c r="N9" s="103"/>
      <c r="O9" s="103"/>
      <c r="P9" s="103"/>
      <c r="Q9" s="103"/>
      <c r="R9" s="103"/>
      <c r="S9" s="103"/>
    </row>
    <row r="10" ht="18" customHeight="1" spans="1:19">
      <c r="A10" s="108">
        <v>301</v>
      </c>
      <c r="B10" s="109" t="s">
        <v>190</v>
      </c>
      <c r="C10" s="110" t="s">
        <v>100</v>
      </c>
      <c r="D10" s="111">
        <v>2796.23602</v>
      </c>
      <c r="E10" s="111">
        <v>2796.23602</v>
      </c>
      <c r="F10" s="111"/>
      <c r="G10" s="103">
        <f>(SUM(G11:G23))</f>
        <v>2796.23602</v>
      </c>
      <c r="H10" s="111"/>
      <c r="I10" s="111"/>
      <c r="J10" s="111"/>
      <c r="K10" s="111"/>
      <c r="L10" s="111"/>
      <c r="M10" s="111"/>
      <c r="N10" s="111"/>
      <c r="O10" s="111"/>
      <c r="P10" s="111"/>
      <c r="Q10" s="111"/>
      <c r="R10" s="111"/>
      <c r="S10" s="111"/>
    </row>
    <row r="11" ht="18" customHeight="1" spans="1:19">
      <c r="A11" s="112"/>
      <c r="B11" s="109" t="s">
        <v>191</v>
      </c>
      <c r="C11" s="113" t="s">
        <v>192</v>
      </c>
      <c r="D11" s="111">
        <v>2004.445896</v>
      </c>
      <c r="E11" s="111">
        <v>2004.445896</v>
      </c>
      <c r="F11" s="111"/>
      <c r="G11" s="103">
        <v>2004.445896</v>
      </c>
      <c r="H11" s="111"/>
      <c r="I11" s="111"/>
      <c r="J11" s="111"/>
      <c r="K11" s="111"/>
      <c r="L11" s="111"/>
      <c r="M11" s="111"/>
      <c r="N11" s="111"/>
      <c r="O11" s="111"/>
      <c r="P11" s="111"/>
      <c r="Q11" s="111"/>
      <c r="R11" s="111"/>
      <c r="S11" s="111"/>
    </row>
    <row r="12" ht="18" customHeight="1" spans="1:19">
      <c r="A12" s="112"/>
      <c r="B12" s="109" t="s">
        <v>193</v>
      </c>
      <c r="C12" s="113" t="s">
        <v>194</v>
      </c>
      <c r="D12" s="111">
        <v>0</v>
      </c>
      <c r="E12" s="111">
        <v>0</v>
      </c>
      <c r="F12" s="111"/>
      <c r="G12" s="103">
        <v>0</v>
      </c>
      <c r="H12" s="111"/>
      <c r="I12" s="111"/>
      <c r="J12" s="111"/>
      <c r="K12" s="111"/>
      <c r="L12" s="111"/>
      <c r="M12" s="111"/>
      <c r="N12" s="111"/>
      <c r="O12" s="111"/>
      <c r="P12" s="111"/>
      <c r="Q12" s="111"/>
      <c r="R12" s="111"/>
      <c r="S12" s="111"/>
    </row>
    <row r="13" ht="18" customHeight="1" spans="1:19">
      <c r="A13" s="112"/>
      <c r="B13" s="109" t="s">
        <v>195</v>
      </c>
      <c r="C13" s="113" t="s">
        <v>196</v>
      </c>
      <c r="D13" s="111">
        <v>62.8946</v>
      </c>
      <c r="E13" s="111">
        <v>62.8946</v>
      </c>
      <c r="F13" s="111"/>
      <c r="G13" s="103">
        <v>62.8946</v>
      </c>
      <c r="H13" s="111"/>
      <c r="I13" s="111"/>
      <c r="J13" s="111"/>
      <c r="K13" s="111"/>
      <c r="L13" s="111"/>
      <c r="M13" s="111"/>
      <c r="N13" s="111"/>
      <c r="O13" s="111"/>
      <c r="P13" s="111"/>
      <c r="Q13" s="111"/>
      <c r="R13" s="111"/>
      <c r="S13" s="111"/>
    </row>
    <row r="14" ht="18" customHeight="1" spans="1:19">
      <c r="A14" s="112"/>
      <c r="B14" s="109" t="s">
        <v>197</v>
      </c>
      <c r="C14" s="113" t="s">
        <v>198</v>
      </c>
      <c r="D14" s="111">
        <v>0</v>
      </c>
      <c r="E14" s="111">
        <v>0</v>
      </c>
      <c r="F14" s="111"/>
      <c r="G14" s="103">
        <v>0</v>
      </c>
      <c r="H14" s="111"/>
      <c r="I14" s="111"/>
      <c r="J14" s="111"/>
      <c r="K14" s="111"/>
      <c r="L14" s="111"/>
      <c r="M14" s="111"/>
      <c r="N14" s="111"/>
      <c r="O14" s="111"/>
      <c r="P14" s="111"/>
      <c r="Q14" s="111"/>
      <c r="R14" s="111"/>
      <c r="S14" s="111"/>
    </row>
    <row r="15" ht="18" customHeight="1" spans="1:19">
      <c r="A15" s="112"/>
      <c r="B15" s="109" t="s">
        <v>199</v>
      </c>
      <c r="C15" s="113" t="s">
        <v>200</v>
      </c>
      <c r="D15" s="111">
        <v>7.95</v>
      </c>
      <c r="E15" s="111">
        <v>7.95</v>
      </c>
      <c r="F15" s="111"/>
      <c r="G15" s="103">
        <v>7.95</v>
      </c>
      <c r="H15" s="111"/>
      <c r="I15" s="111"/>
      <c r="J15" s="111"/>
      <c r="K15" s="111"/>
      <c r="L15" s="111"/>
      <c r="M15" s="111"/>
      <c r="N15" s="111"/>
      <c r="O15" s="111"/>
      <c r="P15" s="111"/>
      <c r="Q15" s="111"/>
      <c r="R15" s="111"/>
      <c r="S15" s="111"/>
    </row>
    <row r="16" ht="18" customHeight="1" spans="1:19">
      <c r="A16" s="112"/>
      <c r="B16" s="109" t="s">
        <v>201</v>
      </c>
      <c r="C16" s="113" t="s">
        <v>202</v>
      </c>
      <c r="D16" s="111">
        <v>339.9682</v>
      </c>
      <c r="E16" s="111">
        <v>339.9682</v>
      </c>
      <c r="F16" s="111"/>
      <c r="G16" s="103">
        <v>339.9682</v>
      </c>
      <c r="H16" s="111"/>
      <c r="I16" s="111"/>
      <c r="J16" s="111"/>
      <c r="K16" s="111"/>
      <c r="L16" s="111"/>
      <c r="M16" s="111"/>
      <c r="N16" s="111"/>
      <c r="O16" s="111"/>
      <c r="P16" s="111"/>
      <c r="Q16" s="111"/>
      <c r="R16" s="111"/>
      <c r="S16" s="111"/>
    </row>
    <row r="17" ht="18" customHeight="1" spans="1:19">
      <c r="A17" s="112"/>
      <c r="B17" s="109" t="s">
        <v>203</v>
      </c>
      <c r="C17" s="113" t="s">
        <v>204</v>
      </c>
      <c r="D17" s="111">
        <v>0</v>
      </c>
      <c r="E17" s="111">
        <v>0</v>
      </c>
      <c r="F17" s="111"/>
      <c r="G17" s="103">
        <v>0</v>
      </c>
      <c r="H17" s="111"/>
      <c r="I17" s="111"/>
      <c r="J17" s="111"/>
      <c r="K17" s="111"/>
      <c r="L17" s="111"/>
      <c r="M17" s="111"/>
      <c r="N17" s="111"/>
      <c r="O17" s="111"/>
      <c r="P17" s="111"/>
      <c r="Q17" s="111"/>
      <c r="R17" s="111"/>
      <c r="S17" s="111"/>
    </row>
    <row r="18" ht="18" customHeight="1" spans="1:19">
      <c r="A18" s="112"/>
      <c r="B18" s="109" t="s">
        <v>205</v>
      </c>
      <c r="C18" s="113" t="s">
        <v>206</v>
      </c>
      <c r="D18" s="111">
        <v>163.69464</v>
      </c>
      <c r="E18" s="111">
        <v>163.69464</v>
      </c>
      <c r="F18" s="111"/>
      <c r="G18" s="103">
        <v>163.69464</v>
      </c>
      <c r="H18" s="111"/>
      <c r="I18" s="111"/>
      <c r="J18" s="111"/>
      <c r="K18" s="111"/>
      <c r="L18" s="111"/>
      <c r="M18" s="111"/>
      <c r="N18" s="111"/>
      <c r="O18" s="111"/>
      <c r="P18" s="111"/>
      <c r="Q18" s="111"/>
      <c r="R18" s="111"/>
      <c r="S18" s="111"/>
    </row>
    <row r="19" ht="18" customHeight="1" spans="1:19">
      <c r="A19" s="112"/>
      <c r="B19" s="109" t="s">
        <v>207</v>
      </c>
      <c r="C19" s="113" t="s">
        <v>208</v>
      </c>
      <c r="D19" s="111">
        <v>0</v>
      </c>
      <c r="E19" s="111">
        <v>0</v>
      </c>
      <c r="F19" s="111"/>
      <c r="G19" s="103">
        <v>0</v>
      </c>
      <c r="H19" s="111"/>
      <c r="I19" s="111"/>
      <c r="J19" s="111"/>
      <c r="K19" s="111"/>
      <c r="L19" s="111"/>
      <c r="M19" s="111"/>
      <c r="N19" s="111"/>
      <c r="O19" s="111"/>
      <c r="P19" s="111"/>
      <c r="Q19" s="111"/>
      <c r="R19" s="111"/>
      <c r="S19" s="111"/>
    </row>
    <row r="20" ht="18" customHeight="1" spans="1:19">
      <c r="A20" s="112"/>
      <c r="B20" s="109" t="s">
        <v>209</v>
      </c>
      <c r="C20" s="113" t="s">
        <v>210</v>
      </c>
      <c r="D20" s="111">
        <v>20.849116</v>
      </c>
      <c r="E20" s="111">
        <v>20.849116</v>
      </c>
      <c r="F20" s="111"/>
      <c r="G20" s="103">
        <f>(65477.86+80769.3+62244)/10000</f>
        <v>20.849116</v>
      </c>
      <c r="H20" s="111"/>
      <c r="I20" s="111"/>
      <c r="J20" s="111"/>
      <c r="K20" s="111"/>
      <c r="L20" s="111"/>
      <c r="M20" s="111"/>
      <c r="N20" s="111"/>
      <c r="O20" s="111"/>
      <c r="P20" s="111"/>
      <c r="Q20" s="111"/>
      <c r="R20" s="111"/>
      <c r="S20" s="111"/>
    </row>
    <row r="21" ht="18" customHeight="1" spans="1:19">
      <c r="A21" s="112"/>
      <c r="B21" s="109" t="s">
        <v>211</v>
      </c>
      <c r="C21" s="113" t="s">
        <v>212</v>
      </c>
      <c r="D21" s="111">
        <v>196.433568</v>
      </c>
      <c r="E21" s="111">
        <v>196.433568</v>
      </c>
      <c r="F21" s="111"/>
      <c r="G21" s="103">
        <v>196.433568</v>
      </c>
      <c r="H21" s="111"/>
      <c r="I21" s="111"/>
      <c r="J21" s="111"/>
      <c r="K21" s="111"/>
      <c r="L21" s="111"/>
      <c r="M21" s="111"/>
      <c r="N21" s="111"/>
      <c r="O21" s="111"/>
      <c r="P21" s="111"/>
      <c r="Q21" s="111"/>
      <c r="R21" s="111"/>
      <c r="S21" s="111"/>
    </row>
    <row r="22" ht="18" customHeight="1" spans="1:19">
      <c r="A22" s="112"/>
      <c r="B22" s="109" t="s">
        <v>213</v>
      </c>
      <c r="C22" s="113" t="s">
        <v>214</v>
      </c>
      <c r="D22" s="111">
        <v>0</v>
      </c>
      <c r="E22" s="111">
        <v>0</v>
      </c>
      <c r="F22" s="111"/>
      <c r="G22" s="103">
        <v>0</v>
      </c>
      <c r="H22" s="111"/>
      <c r="I22" s="111"/>
      <c r="J22" s="111"/>
      <c r="K22" s="111"/>
      <c r="L22" s="111"/>
      <c r="M22" s="111"/>
      <c r="N22" s="111"/>
      <c r="O22" s="111"/>
      <c r="P22" s="111"/>
      <c r="Q22" s="111"/>
      <c r="R22" s="111"/>
      <c r="S22" s="111"/>
    </row>
    <row r="23" ht="18" customHeight="1" spans="1:19">
      <c r="A23" s="112"/>
      <c r="B23" s="109" t="s">
        <v>215</v>
      </c>
      <c r="C23" s="113" t="s">
        <v>216</v>
      </c>
      <c r="D23" s="111"/>
      <c r="E23" s="111"/>
      <c r="F23" s="111"/>
      <c r="G23" s="111"/>
      <c r="H23" s="111"/>
      <c r="I23" s="111"/>
      <c r="J23" s="111"/>
      <c r="K23" s="111"/>
      <c r="L23" s="111"/>
      <c r="M23" s="111"/>
      <c r="N23" s="111"/>
      <c r="O23" s="111"/>
      <c r="P23" s="111"/>
      <c r="Q23" s="111"/>
      <c r="R23" s="111"/>
      <c r="S23" s="111"/>
    </row>
    <row r="24" ht="18" customHeight="1" spans="1:19">
      <c r="A24" s="108">
        <v>302</v>
      </c>
      <c r="B24" s="109"/>
      <c r="C24" s="110" t="s">
        <v>101</v>
      </c>
      <c r="D24" s="111">
        <v>274.314789</v>
      </c>
      <c r="E24" s="111">
        <v>274.314789</v>
      </c>
      <c r="F24" s="111"/>
      <c r="G24" s="111">
        <f>SUM(G25:G51)</f>
        <v>274.314789</v>
      </c>
      <c r="H24" s="111"/>
      <c r="I24" s="111"/>
      <c r="J24" s="111"/>
      <c r="K24" s="111"/>
      <c r="L24" s="111"/>
      <c r="M24" s="111"/>
      <c r="N24" s="111"/>
      <c r="O24" s="111"/>
      <c r="P24" s="111"/>
      <c r="Q24" s="111"/>
      <c r="R24" s="111"/>
      <c r="S24" s="111"/>
    </row>
    <row r="25" ht="18" customHeight="1" spans="1:19">
      <c r="A25" s="112"/>
      <c r="B25" s="109" t="s">
        <v>191</v>
      </c>
      <c r="C25" s="113" t="s">
        <v>217</v>
      </c>
      <c r="D25" s="111">
        <v>166.23</v>
      </c>
      <c r="E25" s="111">
        <v>166.23</v>
      </c>
      <c r="F25" s="111"/>
      <c r="G25" s="103">
        <f>(1624500+37800)/10000</f>
        <v>166.23</v>
      </c>
      <c r="H25" s="111"/>
      <c r="I25" s="111"/>
      <c r="J25" s="111"/>
      <c r="K25" s="111"/>
      <c r="L25" s="111"/>
      <c r="M25" s="111"/>
      <c r="N25" s="111"/>
      <c r="O25" s="111"/>
      <c r="P25" s="111"/>
      <c r="Q25" s="111"/>
      <c r="R25" s="111"/>
      <c r="S25" s="111"/>
    </row>
    <row r="26" ht="18" customHeight="1" spans="1:19">
      <c r="A26" s="112"/>
      <c r="B26" s="109" t="s">
        <v>193</v>
      </c>
      <c r="C26" s="113" t="s">
        <v>218</v>
      </c>
      <c r="D26" s="111">
        <v>0</v>
      </c>
      <c r="E26" s="111">
        <v>0</v>
      </c>
      <c r="F26" s="111"/>
      <c r="G26" s="103">
        <v>0</v>
      </c>
      <c r="H26" s="111"/>
      <c r="I26" s="111"/>
      <c r="J26" s="111"/>
      <c r="K26" s="111"/>
      <c r="L26" s="111"/>
      <c r="M26" s="111"/>
      <c r="N26" s="111"/>
      <c r="O26" s="111"/>
      <c r="P26" s="111"/>
      <c r="Q26" s="111"/>
      <c r="R26" s="111"/>
      <c r="S26" s="111"/>
    </row>
    <row r="27" ht="18" customHeight="1" spans="1:19">
      <c r="A27" s="112"/>
      <c r="B27" s="109" t="s">
        <v>195</v>
      </c>
      <c r="C27" s="113" t="s">
        <v>219</v>
      </c>
      <c r="D27" s="111">
        <v>0</v>
      </c>
      <c r="E27" s="111">
        <v>0</v>
      </c>
      <c r="F27" s="111"/>
      <c r="G27" s="103">
        <v>0</v>
      </c>
      <c r="H27" s="111"/>
      <c r="I27" s="111"/>
      <c r="J27" s="111"/>
      <c r="K27" s="111"/>
      <c r="L27" s="111"/>
      <c r="M27" s="111"/>
      <c r="N27" s="111"/>
      <c r="O27" s="111"/>
      <c r="P27" s="111"/>
      <c r="Q27" s="111"/>
      <c r="R27" s="111"/>
      <c r="S27" s="111"/>
    </row>
    <row r="28" ht="18" customHeight="1" spans="1:19">
      <c r="A28" s="112"/>
      <c r="B28" s="109" t="s">
        <v>220</v>
      </c>
      <c r="C28" s="113" t="s">
        <v>221</v>
      </c>
      <c r="D28" s="111">
        <v>0</v>
      </c>
      <c r="E28" s="111">
        <v>0</v>
      </c>
      <c r="F28" s="111"/>
      <c r="G28" s="103">
        <v>0</v>
      </c>
      <c r="H28" s="111"/>
      <c r="I28" s="111"/>
      <c r="J28" s="111"/>
      <c r="K28" s="111"/>
      <c r="L28" s="111"/>
      <c r="M28" s="111"/>
      <c r="N28" s="111"/>
      <c r="O28" s="111"/>
      <c r="P28" s="111"/>
      <c r="Q28" s="111"/>
      <c r="R28" s="111"/>
      <c r="S28" s="111"/>
    </row>
    <row r="29" ht="18" customHeight="1" spans="1:19">
      <c r="A29" s="112"/>
      <c r="B29" s="109" t="s">
        <v>222</v>
      </c>
      <c r="C29" s="113" t="s">
        <v>223</v>
      </c>
      <c r="D29" s="111">
        <v>0</v>
      </c>
      <c r="E29" s="111">
        <v>0</v>
      </c>
      <c r="F29" s="111"/>
      <c r="G29" s="103">
        <v>0</v>
      </c>
      <c r="H29" s="111"/>
      <c r="I29" s="111"/>
      <c r="J29" s="111"/>
      <c r="K29" s="111"/>
      <c r="L29" s="111"/>
      <c r="M29" s="111"/>
      <c r="N29" s="111"/>
      <c r="O29" s="111"/>
      <c r="P29" s="111"/>
      <c r="Q29" s="111"/>
      <c r="R29" s="111"/>
      <c r="S29" s="111"/>
    </row>
    <row r="30" ht="18" customHeight="1" spans="1:19">
      <c r="A30" s="112"/>
      <c r="B30" s="109" t="s">
        <v>197</v>
      </c>
      <c r="C30" s="113" t="s">
        <v>224</v>
      </c>
      <c r="D30" s="111">
        <v>0</v>
      </c>
      <c r="E30" s="111">
        <v>0</v>
      </c>
      <c r="F30" s="111"/>
      <c r="G30" s="103">
        <v>0</v>
      </c>
      <c r="H30" s="111"/>
      <c r="I30" s="111"/>
      <c r="J30" s="111"/>
      <c r="K30" s="111"/>
      <c r="L30" s="111"/>
      <c r="M30" s="111"/>
      <c r="N30" s="111"/>
      <c r="O30" s="111"/>
      <c r="P30" s="111"/>
      <c r="Q30" s="111"/>
      <c r="R30" s="111"/>
      <c r="S30" s="111"/>
    </row>
    <row r="31" ht="18" customHeight="1" spans="1:19">
      <c r="A31" s="112"/>
      <c r="B31" s="109" t="s">
        <v>199</v>
      </c>
      <c r="C31" s="113" t="s">
        <v>225</v>
      </c>
      <c r="D31" s="111">
        <v>0</v>
      </c>
      <c r="E31" s="111">
        <v>0</v>
      </c>
      <c r="F31" s="111"/>
      <c r="G31" s="103">
        <v>0</v>
      </c>
      <c r="H31" s="111"/>
      <c r="I31" s="111"/>
      <c r="J31" s="111"/>
      <c r="K31" s="111"/>
      <c r="L31" s="111"/>
      <c r="M31" s="111"/>
      <c r="N31" s="111"/>
      <c r="O31" s="111"/>
      <c r="P31" s="111"/>
      <c r="Q31" s="111"/>
      <c r="R31" s="111"/>
      <c r="S31" s="111"/>
    </row>
    <row r="32" ht="18" customHeight="1" spans="1:19">
      <c r="A32" s="112"/>
      <c r="B32" s="109" t="s">
        <v>201</v>
      </c>
      <c r="C32" s="113" t="s">
        <v>226</v>
      </c>
      <c r="D32" s="111">
        <v>0</v>
      </c>
      <c r="E32" s="111">
        <v>0</v>
      </c>
      <c r="F32" s="111"/>
      <c r="G32" s="103">
        <v>0</v>
      </c>
      <c r="H32" s="111"/>
      <c r="I32" s="111"/>
      <c r="J32" s="111"/>
      <c r="K32" s="111"/>
      <c r="L32" s="111"/>
      <c r="M32" s="111"/>
      <c r="N32" s="111"/>
      <c r="O32" s="111"/>
      <c r="P32" s="111"/>
      <c r="Q32" s="111"/>
      <c r="R32" s="111"/>
      <c r="S32" s="111"/>
    </row>
    <row r="33" ht="18" customHeight="1" spans="1:19">
      <c r="A33" s="112"/>
      <c r="B33" s="109" t="s">
        <v>203</v>
      </c>
      <c r="C33" s="113" t="s">
        <v>227</v>
      </c>
      <c r="D33" s="111">
        <v>0</v>
      </c>
      <c r="E33" s="111">
        <v>0</v>
      </c>
      <c r="F33" s="111"/>
      <c r="G33" s="103">
        <v>0</v>
      </c>
      <c r="H33" s="111"/>
      <c r="I33" s="111"/>
      <c r="J33" s="111"/>
      <c r="K33" s="111"/>
      <c r="L33" s="111"/>
      <c r="M33" s="111"/>
      <c r="N33" s="111"/>
      <c r="O33" s="111"/>
      <c r="P33" s="111"/>
      <c r="Q33" s="111"/>
      <c r="R33" s="111"/>
      <c r="S33" s="111"/>
    </row>
    <row r="34" ht="18" customHeight="1" spans="1:19">
      <c r="A34" s="112"/>
      <c r="B34" s="109" t="s">
        <v>207</v>
      </c>
      <c r="C34" s="113" t="s">
        <v>228</v>
      </c>
      <c r="D34" s="111">
        <v>0</v>
      </c>
      <c r="E34" s="111">
        <v>0</v>
      </c>
      <c r="F34" s="111"/>
      <c r="G34" s="103">
        <v>0</v>
      </c>
      <c r="H34" s="111"/>
      <c r="I34" s="111"/>
      <c r="J34" s="111"/>
      <c r="K34" s="111"/>
      <c r="L34" s="111"/>
      <c r="M34" s="111"/>
      <c r="N34" s="111"/>
      <c r="O34" s="111"/>
      <c r="P34" s="111"/>
      <c r="Q34" s="111"/>
      <c r="R34" s="111"/>
      <c r="S34" s="111"/>
    </row>
    <row r="35" ht="18" customHeight="1" spans="1:19">
      <c r="A35" s="112"/>
      <c r="B35" s="109" t="s">
        <v>209</v>
      </c>
      <c r="C35" s="113" t="s">
        <v>229</v>
      </c>
      <c r="D35" s="111">
        <v>0</v>
      </c>
      <c r="E35" s="111">
        <v>0</v>
      </c>
      <c r="F35" s="111"/>
      <c r="G35" s="103">
        <v>0</v>
      </c>
      <c r="H35" s="111"/>
      <c r="I35" s="111"/>
      <c r="J35" s="111"/>
      <c r="K35" s="111"/>
      <c r="L35" s="111"/>
      <c r="M35" s="111"/>
      <c r="N35" s="111"/>
      <c r="O35" s="111"/>
      <c r="P35" s="111"/>
      <c r="Q35" s="111"/>
      <c r="R35" s="111"/>
      <c r="S35" s="111"/>
    </row>
    <row r="36" ht="18" customHeight="1" spans="1:19">
      <c r="A36" s="112"/>
      <c r="B36" s="109" t="s">
        <v>211</v>
      </c>
      <c r="C36" s="113" t="s">
        <v>230</v>
      </c>
      <c r="D36" s="111">
        <v>0</v>
      </c>
      <c r="E36" s="111">
        <v>0</v>
      </c>
      <c r="F36" s="111"/>
      <c r="G36" s="103">
        <v>0</v>
      </c>
      <c r="H36" s="111"/>
      <c r="I36" s="111"/>
      <c r="J36" s="111"/>
      <c r="K36" s="111"/>
      <c r="L36" s="111"/>
      <c r="M36" s="111"/>
      <c r="N36" s="111"/>
      <c r="O36" s="111"/>
      <c r="P36" s="111"/>
      <c r="Q36" s="111"/>
      <c r="R36" s="111"/>
      <c r="S36" s="111"/>
    </row>
    <row r="37" ht="18" customHeight="1" spans="1:19">
      <c r="A37" s="112"/>
      <c r="B37" s="109" t="s">
        <v>213</v>
      </c>
      <c r="C37" s="113" t="s">
        <v>231</v>
      </c>
      <c r="D37" s="111">
        <v>0</v>
      </c>
      <c r="E37" s="111">
        <v>0</v>
      </c>
      <c r="F37" s="111"/>
      <c r="G37" s="103">
        <v>0</v>
      </c>
      <c r="H37" s="111"/>
      <c r="I37" s="111"/>
      <c r="J37" s="111"/>
      <c r="K37" s="111"/>
      <c r="L37" s="111"/>
      <c r="M37" s="111"/>
      <c r="N37" s="111"/>
      <c r="O37" s="111"/>
      <c r="P37" s="111"/>
      <c r="Q37" s="111"/>
      <c r="R37" s="111"/>
      <c r="S37" s="111"/>
    </row>
    <row r="38" ht="18" customHeight="1" spans="1:19">
      <c r="A38" s="112"/>
      <c r="B38" s="109" t="s">
        <v>232</v>
      </c>
      <c r="C38" s="113" t="s">
        <v>233</v>
      </c>
      <c r="D38" s="111">
        <v>6.84</v>
      </c>
      <c r="E38" s="111">
        <v>6.84</v>
      </c>
      <c r="F38" s="111"/>
      <c r="G38" s="103">
        <v>6.84</v>
      </c>
      <c r="H38" s="111"/>
      <c r="I38" s="111"/>
      <c r="J38" s="111"/>
      <c r="K38" s="111"/>
      <c r="L38" s="111"/>
      <c r="M38" s="111"/>
      <c r="N38" s="111"/>
      <c r="O38" s="111"/>
      <c r="P38" s="111"/>
      <c r="Q38" s="111"/>
      <c r="R38" s="111"/>
      <c r="S38" s="111"/>
    </row>
    <row r="39" ht="18" customHeight="1" spans="1:19">
      <c r="A39" s="112"/>
      <c r="B39" s="109" t="s">
        <v>234</v>
      </c>
      <c r="C39" s="113" t="s">
        <v>235</v>
      </c>
      <c r="D39" s="111">
        <v>12.069918</v>
      </c>
      <c r="E39" s="111">
        <v>12.069918</v>
      </c>
      <c r="F39" s="111"/>
      <c r="G39" s="103">
        <v>12.069918</v>
      </c>
      <c r="H39" s="111"/>
      <c r="I39" s="111"/>
      <c r="J39" s="111"/>
      <c r="K39" s="111"/>
      <c r="L39" s="111"/>
      <c r="M39" s="111"/>
      <c r="N39" s="111"/>
      <c r="O39" s="111"/>
      <c r="P39" s="111"/>
      <c r="Q39" s="111"/>
      <c r="R39" s="111"/>
      <c r="S39" s="111"/>
    </row>
    <row r="40" ht="18" customHeight="1" spans="1:19">
      <c r="A40" s="112"/>
      <c r="B40" s="109" t="s">
        <v>236</v>
      </c>
      <c r="C40" s="113" t="s">
        <v>237</v>
      </c>
      <c r="D40" s="111">
        <v>0</v>
      </c>
      <c r="E40" s="111">
        <v>0</v>
      </c>
      <c r="F40" s="111"/>
      <c r="G40" s="103">
        <v>0</v>
      </c>
      <c r="H40" s="111"/>
      <c r="I40" s="111"/>
      <c r="J40" s="111"/>
      <c r="K40" s="111"/>
      <c r="L40" s="111"/>
      <c r="M40" s="111"/>
      <c r="N40" s="111"/>
      <c r="O40" s="111"/>
      <c r="P40" s="111"/>
      <c r="Q40" s="111"/>
      <c r="R40" s="111"/>
      <c r="S40" s="111"/>
    </row>
    <row r="41" ht="18" customHeight="1" spans="1:19">
      <c r="A41" s="112"/>
      <c r="B41" s="109" t="s">
        <v>238</v>
      </c>
      <c r="C41" s="113" t="s">
        <v>239</v>
      </c>
      <c r="D41" s="111">
        <v>0</v>
      </c>
      <c r="E41" s="111">
        <v>0</v>
      </c>
      <c r="F41" s="111"/>
      <c r="G41" s="103">
        <v>0</v>
      </c>
      <c r="H41" s="111"/>
      <c r="I41" s="111"/>
      <c r="J41" s="111"/>
      <c r="K41" s="111"/>
      <c r="L41" s="111"/>
      <c r="M41" s="111"/>
      <c r="N41" s="111"/>
      <c r="O41" s="111"/>
      <c r="P41" s="111"/>
      <c r="Q41" s="111"/>
      <c r="R41" s="111"/>
      <c r="S41" s="111"/>
    </row>
    <row r="42" ht="18" customHeight="1" spans="1:19">
      <c r="A42" s="112"/>
      <c r="B42" s="109" t="s">
        <v>240</v>
      </c>
      <c r="C42" s="113" t="s">
        <v>241</v>
      </c>
      <c r="D42" s="111">
        <v>0</v>
      </c>
      <c r="E42" s="111">
        <v>0</v>
      </c>
      <c r="F42" s="111"/>
      <c r="G42" s="103">
        <v>0</v>
      </c>
      <c r="H42" s="111"/>
      <c r="I42" s="111"/>
      <c r="J42" s="111"/>
      <c r="K42" s="111"/>
      <c r="L42" s="111"/>
      <c r="M42" s="111"/>
      <c r="N42" s="111"/>
      <c r="O42" s="111"/>
      <c r="P42" s="111"/>
      <c r="Q42" s="111"/>
      <c r="R42" s="111"/>
      <c r="S42" s="111"/>
    </row>
    <row r="43" ht="18" customHeight="1" spans="1:19">
      <c r="A43" s="112"/>
      <c r="B43" s="109" t="s">
        <v>242</v>
      </c>
      <c r="C43" s="113" t="s">
        <v>243</v>
      </c>
      <c r="D43" s="111">
        <v>0</v>
      </c>
      <c r="E43" s="111">
        <v>0</v>
      </c>
      <c r="F43" s="111"/>
      <c r="G43" s="103">
        <v>0</v>
      </c>
      <c r="H43" s="111"/>
      <c r="I43" s="111"/>
      <c r="J43" s="111"/>
      <c r="K43" s="111"/>
      <c r="L43" s="111"/>
      <c r="M43" s="111"/>
      <c r="N43" s="111"/>
      <c r="O43" s="111"/>
      <c r="P43" s="111"/>
      <c r="Q43" s="111"/>
      <c r="R43" s="111"/>
      <c r="S43" s="111"/>
    </row>
    <row r="44" ht="18" customHeight="1" spans="1:19">
      <c r="A44" s="112"/>
      <c r="B44" s="109" t="s">
        <v>244</v>
      </c>
      <c r="C44" s="113" t="s">
        <v>245</v>
      </c>
      <c r="D44" s="111">
        <v>0</v>
      </c>
      <c r="E44" s="111">
        <v>0</v>
      </c>
      <c r="F44" s="111"/>
      <c r="G44" s="103">
        <v>0</v>
      </c>
      <c r="H44" s="111"/>
      <c r="I44" s="111"/>
      <c r="J44" s="111"/>
      <c r="K44" s="111"/>
      <c r="L44" s="111"/>
      <c r="M44" s="111"/>
      <c r="N44" s="111"/>
      <c r="O44" s="111"/>
      <c r="P44" s="111"/>
      <c r="Q44" s="111"/>
      <c r="R44" s="111"/>
      <c r="S44" s="111"/>
    </row>
    <row r="45" ht="18" customHeight="1" spans="1:19">
      <c r="A45" s="112"/>
      <c r="B45" s="109" t="s">
        <v>246</v>
      </c>
      <c r="C45" s="113" t="s">
        <v>247</v>
      </c>
      <c r="D45" s="111">
        <v>0</v>
      </c>
      <c r="E45" s="111">
        <v>0</v>
      </c>
      <c r="F45" s="111"/>
      <c r="G45" s="103">
        <v>0</v>
      </c>
      <c r="H45" s="111"/>
      <c r="I45" s="111"/>
      <c r="J45" s="111"/>
      <c r="K45" s="111"/>
      <c r="L45" s="111"/>
      <c r="M45" s="111"/>
      <c r="N45" s="111"/>
      <c r="O45" s="111"/>
      <c r="P45" s="111"/>
      <c r="Q45" s="111"/>
      <c r="R45" s="111"/>
      <c r="S45" s="111"/>
    </row>
    <row r="46" ht="18" customHeight="1" spans="1:19">
      <c r="A46" s="112"/>
      <c r="B46" s="109" t="s">
        <v>248</v>
      </c>
      <c r="C46" s="113" t="s">
        <v>249</v>
      </c>
      <c r="D46" s="111">
        <v>40.957741</v>
      </c>
      <c r="E46" s="111">
        <v>40.957741</v>
      </c>
      <c r="F46" s="111"/>
      <c r="G46" s="103">
        <f>(327389.28+82188.13)/10000</f>
        <v>40.957741</v>
      </c>
      <c r="H46" s="111"/>
      <c r="I46" s="111"/>
      <c r="J46" s="111"/>
      <c r="K46" s="111"/>
      <c r="L46" s="111"/>
      <c r="M46" s="111"/>
      <c r="N46" s="111"/>
      <c r="O46" s="111"/>
      <c r="P46" s="111"/>
      <c r="Q46" s="111"/>
      <c r="R46" s="111"/>
      <c r="S46" s="111"/>
    </row>
    <row r="47" ht="18" customHeight="1" spans="1:19">
      <c r="A47" s="112"/>
      <c r="B47" s="109" t="s">
        <v>250</v>
      </c>
      <c r="C47" s="113" t="s">
        <v>251</v>
      </c>
      <c r="D47" s="111">
        <v>15.78213</v>
      </c>
      <c r="E47" s="111">
        <v>15.78213</v>
      </c>
      <c r="F47" s="111"/>
      <c r="G47" s="103">
        <f>(155679.3+2142)/10000</f>
        <v>15.78213</v>
      </c>
      <c r="H47" s="111"/>
      <c r="I47" s="111"/>
      <c r="J47" s="111"/>
      <c r="K47" s="111"/>
      <c r="L47" s="111"/>
      <c r="M47" s="111"/>
      <c r="N47" s="111"/>
      <c r="O47" s="111"/>
      <c r="P47" s="111"/>
      <c r="Q47" s="111"/>
      <c r="R47" s="111"/>
      <c r="S47" s="111"/>
    </row>
    <row r="48" ht="18" customHeight="1" spans="1:19">
      <c r="A48" s="112"/>
      <c r="B48" s="109" t="s">
        <v>252</v>
      </c>
      <c r="C48" s="113" t="s">
        <v>253</v>
      </c>
      <c r="D48" s="111">
        <v>16.625</v>
      </c>
      <c r="E48" s="111">
        <v>16.625</v>
      </c>
      <c r="F48" s="111"/>
      <c r="G48" s="103">
        <f>(23750+142500)/10000</f>
        <v>16.625</v>
      </c>
      <c r="H48" s="111"/>
      <c r="I48" s="111"/>
      <c r="J48" s="111"/>
      <c r="K48" s="111"/>
      <c r="L48" s="111"/>
      <c r="M48" s="111"/>
      <c r="N48" s="111"/>
      <c r="O48" s="111"/>
      <c r="P48" s="111"/>
      <c r="Q48" s="111"/>
      <c r="R48" s="111"/>
      <c r="S48" s="111"/>
    </row>
    <row r="49" ht="18" customHeight="1" spans="1:19">
      <c r="A49" s="112"/>
      <c r="B49" s="109" t="s">
        <v>254</v>
      </c>
      <c r="C49" s="113" t="s">
        <v>255</v>
      </c>
      <c r="D49" s="111">
        <v>15.81</v>
      </c>
      <c r="E49" s="111">
        <v>15.81</v>
      </c>
      <c r="F49" s="111"/>
      <c r="G49" s="103">
        <v>15.81</v>
      </c>
      <c r="H49" s="111"/>
      <c r="I49" s="111"/>
      <c r="J49" s="111"/>
      <c r="K49" s="111"/>
      <c r="L49" s="111"/>
      <c r="M49" s="111"/>
      <c r="N49" s="111"/>
      <c r="O49" s="111"/>
      <c r="P49" s="111"/>
      <c r="Q49" s="111"/>
      <c r="R49" s="111"/>
      <c r="S49" s="111"/>
    </row>
    <row r="50" ht="18" customHeight="1" spans="1:19">
      <c r="A50" s="112"/>
      <c r="B50" s="109" t="s">
        <v>256</v>
      </c>
      <c r="C50" s="113" t="s">
        <v>257</v>
      </c>
      <c r="D50" s="111">
        <v>0</v>
      </c>
      <c r="E50" s="111">
        <v>0</v>
      </c>
      <c r="F50" s="111"/>
      <c r="G50" s="103">
        <v>0</v>
      </c>
      <c r="H50" s="111"/>
      <c r="I50" s="111"/>
      <c r="J50" s="111"/>
      <c r="K50" s="111"/>
      <c r="L50" s="111"/>
      <c r="M50" s="111"/>
      <c r="N50" s="111"/>
      <c r="O50" s="111"/>
      <c r="P50" s="111"/>
      <c r="Q50" s="111"/>
      <c r="R50" s="111"/>
      <c r="S50" s="111"/>
    </row>
    <row r="51" ht="18" customHeight="1" spans="1:19">
      <c r="A51" s="112"/>
      <c r="B51" s="109" t="s">
        <v>215</v>
      </c>
      <c r="C51" s="113" t="s">
        <v>258</v>
      </c>
      <c r="D51" s="111">
        <v>0</v>
      </c>
      <c r="E51" s="111">
        <v>0</v>
      </c>
      <c r="F51" s="111"/>
      <c r="G51" s="103">
        <v>0</v>
      </c>
      <c r="H51" s="111"/>
      <c r="I51" s="111"/>
      <c r="J51" s="111"/>
      <c r="K51" s="111"/>
      <c r="L51" s="111"/>
      <c r="M51" s="111"/>
      <c r="N51" s="111"/>
      <c r="O51" s="111"/>
      <c r="P51" s="111"/>
      <c r="Q51" s="111"/>
      <c r="R51" s="111"/>
      <c r="S51" s="111"/>
    </row>
    <row r="52" ht="18" customHeight="1" spans="1:19">
      <c r="A52" s="108">
        <v>303</v>
      </c>
      <c r="B52" s="109"/>
      <c r="C52" s="110" t="s">
        <v>102</v>
      </c>
      <c r="D52" s="111">
        <v>234.863242</v>
      </c>
      <c r="E52" s="111">
        <v>234.863242</v>
      </c>
      <c r="F52" s="111"/>
      <c r="G52" s="111">
        <f>SUM(G53:G63)</f>
        <v>234.863242</v>
      </c>
      <c r="H52" s="111"/>
      <c r="I52" s="111"/>
      <c r="J52" s="111"/>
      <c r="K52" s="111"/>
      <c r="L52" s="111"/>
      <c r="M52" s="111"/>
      <c r="N52" s="111"/>
      <c r="O52" s="111"/>
      <c r="P52" s="111"/>
      <c r="Q52" s="111"/>
      <c r="R52" s="111"/>
      <c r="S52" s="111"/>
    </row>
    <row r="53" ht="18" customHeight="1" spans="1:19">
      <c r="A53" s="112"/>
      <c r="B53" s="109" t="s">
        <v>191</v>
      </c>
      <c r="C53" s="113" t="s">
        <v>259</v>
      </c>
      <c r="D53" s="111">
        <v>0.3587</v>
      </c>
      <c r="E53" s="111">
        <v>0.3587</v>
      </c>
      <c r="F53" s="111"/>
      <c r="G53" s="103">
        <v>0.3587</v>
      </c>
      <c r="H53" s="111"/>
      <c r="I53" s="111"/>
      <c r="J53" s="111"/>
      <c r="K53" s="111"/>
      <c r="L53" s="111"/>
      <c r="M53" s="111"/>
      <c r="N53" s="111"/>
      <c r="O53" s="111"/>
      <c r="P53" s="111"/>
      <c r="Q53" s="111"/>
      <c r="R53" s="111"/>
      <c r="S53" s="111"/>
    </row>
    <row r="54" ht="18" customHeight="1" spans="1:19">
      <c r="A54" s="112"/>
      <c r="B54" s="109" t="s">
        <v>193</v>
      </c>
      <c r="C54" s="113" t="s">
        <v>260</v>
      </c>
      <c r="D54" s="111">
        <v>136.6473</v>
      </c>
      <c r="E54" s="111">
        <v>136.6473</v>
      </c>
      <c r="F54" s="111"/>
      <c r="G54" s="103">
        <v>136.6473</v>
      </c>
      <c r="H54" s="111"/>
      <c r="I54" s="111"/>
      <c r="J54" s="111"/>
      <c r="K54" s="111"/>
      <c r="L54" s="111"/>
      <c r="M54" s="111"/>
      <c r="N54" s="111"/>
      <c r="O54" s="111"/>
      <c r="P54" s="111"/>
      <c r="Q54" s="111"/>
      <c r="R54" s="111"/>
      <c r="S54" s="111"/>
    </row>
    <row r="55" ht="18" customHeight="1" spans="1:19">
      <c r="A55" s="112"/>
      <c r="B55" s="109" t="s">
        <v>195</v>
      </c>
      <c r="C55" s="113" t="s">
        <v>261</v>
      </c>
      <c r="D55" s="111">
        <v>0</v>
      </c>
      <c r="E55" s="111">
        <v>0</v>
      </c>
      <c r="F55" s="111"/>
      <c r="G55" s="103">
        <v>0</v>
      </c>
      <c r="H55" s="111"/>
      <c r="I55" s="111"/>
      <c r="J55" s="111"/>
      <c r="K55" s="111"/>
      <c r="L55" s="111"/>
      <c r="M55" s="111"/>
      <c r="N55" s="111"/>
      <c r="O55" s="111"/>
      <c r="P55" s="111"/>
      <c r="Q55" s="111"/>
      <c r="R55" s="111"/>
      <c r="S55" s="111"/>
    </row>
    <row r="56" ht="18" customHeight="1" spans="1:19">
      <c r="A56" s="112"/>
      <c r="B56" s="109" t="s">
        <v>220</v>
      </c>
      <c r="C56" s="113" t="s">
        <v>262</v>
      </c>
      <c r="D56" s="111">
        <v>0</v>
      </c>
      <c r="E56" s="111">
        <v>0</v>
      </c>
      <c r="F56" s="111"/>
      <c r="G56" s="103">
        <v>0</v>
      </c>
      <c r="H56" s="111"/>
      <c r="I56" s="111"/>
      <c r="J56" s="111"/>
      <c r="K56" s="111"/>
      <c r="L56" s="111"/>
      <c r="M56" s="111"/>
      <c r="N56" s="111"/>
      <c r="O56" s="111"/>
      <c r="P56" s="111"/>
      <c r="Q56" s="111"/>
      <c r="R56" s="111"/>
      <c r="S56" s="111"/>
    </row>
    <row r="57" ht="18" customHeight="1" spans="1:19">
      <c r="A57" s="112"/>
      <c r="B57" s="109" t="s">
        <v>222</v>
      </c>
      <c r="C57" s="113" t="s">
        <v>263</v>
      </c>
      <c r="D57" s="111">
        <v>4.61784</v>
      </c>
      <c r="E57" s="111">
        <v>4.61784</v>
      </c>
      <c r="F57" s="111"/>
      <c r="G57" s="103">
        <v>4.61784</v>
      </c>
      <c r="H57" s="111"/>
      <c r="I57" s="111"/>
      <c r="J57" s="111"/>
      <c r="K57" s="111"/>
      <c r="L57" s="111"/>
      <c r="M57" s="111"/>
      <c r="N57" s="111"/>
      <c r="O57" s="111"/>
      <c r="P57" s="111"/>
      <c r="Q57" s="111"/>
      <c r="R57" s="111"/>
      <c r="S57" s="111"/>
    </row>
    <row r="58" ht="18" customHeight="1" spans="1:19">
      <c r="A58" s="112"/>
      <c r="B58" s="109" t="s">
        <v>197</v>
      </c>
      <c r="C58" s="113" t="s">
        <v>264</v>
      </c>
      <c r="D58" s="111">
        <v>0</v>
      </c>
      <c r="E58" s="111">
        <v>0</v>
      </c>
      <c r="F58" s="111"/>
      <c r="G58" s="103">
        <v>0</v>
      </c>
      <c r="H58" s="111"/>
      <c r="I58" s="111"/>
      <c r="J58" s="111"/>
      <c r="K58" s="111"/>
      <c r="L58" s="111"/>
      <c r="M58" s="111"/>
      <c r="N58" s="111"/>
      <c r="O58" s="111"/>
      <c r="P58" s="111"/>
      <c r="Q58" s="111"/>
      <c r="R58" s="111"/>
      <c r="S58" s="111"/>
    </row>
    <row r="59" ht="18" customHeight="1" spans="1:19">
      <c r="A59" s="112"/>
      <c r="B59" s="109" t="s">
        <v>199</v>
      </c>
      <c r="C59" s="113" t="s">
        <v>265</v>
      </c>
      <c r="D59" s="111">
        <v>93.239402</v>
      </c>
      <c r="E59" s="111">
        <v>93.239402</v>
      </c>
      <c r="F59" s="111"/>
      <c r="G59" s="103">
        <f>(726923.7+205470.32)/10000</f>
        <v>93.239402</v>
      </c>
      <c r="H59" s="111"/>
      <c r="I59" s="111"/>
      <c r="J59" s="111"/>
      <c r="K59" s="111"/>
      <c r="L59" s="111"/>
      <c r="M59" s="111"/>
      <c r="N59" s="111"/>
      <c r="O59" s="111"/>
      <c r="P59" s="111"/>
      <c r="Q59" s="111"/>
      <c r="R59" s="111"/>
      <c r="S59" s="111"/>
    </row>
    <row r="60" ht="18" customHeight="1" spans="1:19">
      <c r="A60" s="112"/>
      <c r="B60" s="109" t="s">
        <v>201</v>
      </c>
      <c r="C60" s="113" t="s">
        <v>266</v>
      </c>
      <c r="D60" s="111">
        <v>0</v>
      </c>
      <c r="E60" s="111">
        <v>0</v>
      </c>
      <c r="F60" s="111"/>
      <c r="G60" s="103">
        <v>0</v>
      </c>
      <c r="H60" s="111"/>
      <c r="I60" s="111"/>
      <c r="J60" s="111"/>
      <c r="K60" s="111"/>
      <c r="L60" s="111"/>
      <c r="M60" s="111"/>
      <c r="N60" s="111"/>
      <c r="O60" s="111"/>
      <c r="P60" s="111"/>
      <c r="Q60" s="111"/>
      <c r="R60" s="111"/>
      <c r="S60" s="111"/>
    </row>
    <row r="61" ht="18" customHeight="1" spans="1:19">
      <c r="A61" s="112"/>
      <c r="B61" s="109" t="s">
        <v>203</v>
      </c>
      <c r="C61" s="113" t="s">
        <v>267</v>
      </c>
      <c r="D61" s="111">
        <v>0</v>
      </c>
      <c r="E61" s="111">
        <v>0</v>
      </c>
      <c r="F61" s="111"/>
      <c r="G61" s="103">
        <v>0</v>
      </c>
      <c r="H61" s="111"/>
      <c r="I61" s="111"/>
      <c r="J61" s="111"/>
      <c r="K61" s="111"/>
      <c r="L61" s="111"/>
      <c r="M61" s="111"/>
      <c r="N61" s="111"/>
      <c r="O61" s="111"/>
      <c r="P61" s="111"/>
      <c r="Q61" s="111"/>
      <c r="R61" s="111"/>
      <c r="S61" s="111"/>
    </row>
    <row r="62" ht="18" customHeight="1" spans="1:19">
      <c r="A62" s="112"/>
      <c r="B62" s="109" t="s">
        <v>205</v>
      </c>
      <c r="C62" s="113" t="s">
        <v>268</v>
      </c>
      <c r="D62" s="111">
        <v>0</v>
      </c>
      <c r="E62" s="111">
        <v>0</v>
      </c>
      <c r="F62" s="111"/>
      <c r="G62" s="103">
        <v>0</v>
      </c>
      <c r="H62" s="111"/>
      <c r="I62" s="111"/>
      <c r="J62" s="111"/>
      <c r="K62" s="111"/>
      <c r="L62" s="111"/>
      <c r="M62" s="111"/>
      <c r="N62" s="111"/>
      <c r="O62" s="111"/>
      <c r="P62" s="111"/>
      <c r="Q62" s="111"/>
      <c r="R62" s="111"/>
      <c r="S62" s="111"/>
    </row>
    <row r="63" ht="18" customHeight="1" spans="1:19">
      <c r="A63" s="112"/>
      <c r="B63" s="109" t="s">
        <v>215</v>
      </c>
      <c r="C63" s="113" t="s">
        <v>269</v>
      </c>
      <c r="D63" s="111">
        <v>0</v>
      </c>
      <c r="E63" s="111">
        <v>0</v>
      </c>
      <c r="F63" s="111"/>
      <c r="G63" s="103">
        <v>0</v>
      </c>
      <c r="H63" s="111"/>
      <c r="I63" s="111"/>
      <c r="J63" s="111"/>
      <c r="K63" s="111"/>
      <c r="L63" s="111"/>
      <c r="M63" s="111"/>
      <c r="N63" s="111"/>
      <c r="O63" s="111"/>
      <c r="P63" s="111"/>
      <c r="Q63" s="111"/>
      <c r="R63" s="111"/>
      <c r="S63" s="111"/>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52"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selection activeCell="F28" sqref="F28"/>
    </sheetView>
  </sheetViews>
  <sheetFormatPr defaultColWidth="9" defaultRowHeight="13.5" outlineLevelCol="6"/>
  <cols>
    <col min="1" max="3" width="6.38333333333333" customWidth="1"/>
    <col min="4" max="4" width="23.25" customWidth="1"/>
    <col min="5" max="7" width="14.75" customWidth="1"/>
  </cols>
  <sheetData>
    <row r="1" ht="38" customHeight="1" spans="1:7">
      <c r="A1" s="3" t="s">
        <v>270</v>
      </c>
      <c r="B1" s="3"/>
      <c r="C1" s="3"/>
      <c r="D1" s="3"/>
      <c r="E1" s="3"/>
      <c r="F1" s="3"/>
      <c r="G1" s="3"/>
    </row>
    <row r="2" spans="1:7">
      <c r="A2" s="4" t="s">
        <v>1</v>
      </c>
      <c r="B2" s="72"/>
      <c r="C2" s="72"/>
      <c r="D2" s="72"/>
      <c r="E2" s="1"/>
      <c r="F2" s="1"/>
      <c r="G2" s="34" t="s">
        <v>2</v>
      </c>
    </row>
    <row r="3" spans="1:7">
      <c r="A3" s="74" t="s">
        <v>271</v>
      </c>
      <c r="B3" s="74"/>
      <c r="C3" s="74"/>
      <c r="D3" s="74"/>
      <c r="E3" s="38" t="s">
        <v>272</v>
      </c>
      <c r="F3" s="73"/>
      <c r="G3" s="82"/>
    </row>
    <row r="4" spans="1:7">
      <c r="A4" s="75" t="s">
        <v>105</v>
      </c>
      <c r="B4" s="75" t="s">
        <v>106</v>
      </c>
      <c r="C4" s="75" t="s">
        <v>107</v>
      </c>
      <c r="D4" s="75" t="s">
        <v>273</v>
      </c>
      <c r="E4" s="8" t="s">
        <v>99</v>
      </c>
      <c r="F4" s="8" t="s">
        <v>93</v>
      </c>
      <c r="G4" s="8" t="s">
        <v>94</v>
      </c>
    </row>
    <row r="5" spans="1:7">
      <c r="A5" s="75" t="s">
        <v>115</v>
      </c>
      <c r="B5" s="75" t="s">
        <v>116</v>
      </c>
      <c r="C5" s="75" t="s">
        <v>117</v>
      </c>
      <c r="D5" s="75" t="s">
        <v>118</v>
      </c>
      <c r="E5" s="75" t="s">
        <v>119</v>
      </c>
      <c r="F5" s="75" t="s">
        <v>120</v>
      </c>
      <c r="G5" s="75" t="s">
        <v>121</v>
      </c>
    </row>
    <row r="6" spans="1:7">
      <c r="A6" s="75"/>
      <c r="B6" s="75"/>
      <c r="C6" s="75"/>
      <c r="D6" s="75"/>
      <c r="E6" s="75"/>
      <c r="F6" s="75"/>
      <c r="G6" s="75"/>
    </row>
    <row r="7" spans="1:7">
      <c r="A7" s="83"/>
      <c r="B7" s="83"/>
      <c r="C7" s="83"/>
      <c r="D7" s="86" t="s">
        <v>274</v>
      </c>
      <c r="E7" s="79"/>
      <c r="F7" s="79"/>
      <c r="G7" s="79"/>
    </row>
    <row r="8" spans="1:7">
      <c r="A8" s="83"/>
      <c r="B8" s="83"/>
      <c r="C8" s="83"/>
      <c r="D8" s="83"/>
      <c r="E8" s="79"/>
      <c r="F8" s="79"/>
      <c r="G8" s="79"/>
    </row>
    <row r="9" ht="12" customHeight="1" spans="1:7">
      <c r="A9" s="83"/>
      <c r="B9" s="83"/>
      <c r="C9" s="83"/>
      <c r="D9" s="83"/>
      <c r="E9" s="79"/>
      <c r="F9" s="79"/>
      <c r="G9" s="79"/>
    </row>
    <row r="10" spans="1:7">
      <c r="A10" s="83"/>
      <c r="B10" s="83"/>
      <c r="C10" s="83"/>
      <c r="D10" s="83"/>
      <c r="E10" s="79"/>
      <c r="F10" s="79"/>
      <c r="G10" s="79"/>
    </row>
    <row r="11" spans="1:7">
      <c r="A11" s="83"/>
      <c r="B11" s="83"/>
      <c r="C11" s="83"/>
      <c r="D11" s="83"/>
      <c r="E11" s="79"/>
      <c r="F11" s="79"/>
      <c r="G11" s="79"/>
    </row>
    <row r="12" spans="1:7">
      <c r="A12" s="83"/>
      <c r="B12" s="83"/>
      <c r="C12" s="83"/>
      <c r="D12" s="83"/>
      <c r="E12" s="79"/>
      <c r="F12" s="79"/>
      <c r="G12" s="79"/>
    </row>
    <row r="13" spans="1:7">
      <c r="A13" s="83"/>
      <c r="B13" s="83"/>
      <c r="C13" s="83"/>
      <c r="D13" s="83"/>
      <c r="E13" s="79"/>
      <c r="F13" s="79"/>
      <c r="G13" s="79"/>
    </row>
    <row r="14" spans="1:7">
      <c r="A14" s="83"/>
      <c r="B14" s="83"/>
      <c r="C14" s="83"/>
      <c r="D14" s="83"/>
      <c r="E14" s="79"/>
      <c r="F14" s="79"/>
      <c r="G14" s="79"/>
    </row>
    <row r="15" spans="1:7">
      <c r="A15" s="83"/>
      <c r="B15" s="83"/>
      <c r="C15" s="83"/>
      <c r="D15" s="83"/>
      <c r="E15" s="79"/>
      <c r="F15" s="79"/>
      <c r="G15" s="79"/>
    </row>
    <row r="16" spans="1:7">
      <c r="A16" s="83"/>
      <c r="B16" s="83"/>
      <c r="C16" s="83"/>
      <c r="D16" s="83"/>
      <c r="E16" s="79"/>
      <c r="F16" s="79"/>
      <c r="G16" s="79"/>
    </row>
    <row r="17" spans="1:7">
      <c r="A17" s="83"/>
      <c r="B17" s="83"/>
      <c r="C17" s="83"/>
      <c r="D17" s="83"/>
      <c r="E17" s="79"/>
      <c r="F17" s="79"/>
      <c r="G17" s="79"/>
    </row>
    <row r="18" spans="1:7">
      <c r="A18" s="83"/>
      <c r="B18" s="83"/>
      <c r="C18" s="83"/>
      <c r="D18" s="83"/>
      <c r="E18" s="79"/>
      <c r="F18" s="79"/>
      <c r="G18" s="79"/>
    </row>
    <row r="19" spans="1:7">
      <c r="A19" s="83"/>
      <c r="B19" s="83"/>
      <c r="C19" s="83"/>
      <c r="D19" s="83"/>
      <c r="E19" s="79"/>
      <c r="F19" s="79"/>
      <c r="G19" s="79"/>
    </row>
    <row r="20" spans="1:7">
      <c r="A20" s="83"/>
      <c r="B20" s="83"/>
      <c r="C20" s="83"/>
      <c r="D20" s="83"/>
      <c r="E20" s="79"/>
      <c r="F20" s="79"/>
      <c r="G20" s="79"/>
    </row>
    <row r="21" spans="1:7">
      <c r="A21" s="83"/>
      <c r="B21" s="83"/>
      <c r="C21" s="83"/>
      <c r="D21" s="83"/>
      <c r="E21" s="79"/>
      <c r="F21" s="79"/>
      <c r="G21" s="79"/>
    </row>
    <row r="22" spans="1:7">
      <c r="A22" s="83"/>
      <c r="B22" s="83"/>
      <c r="C22" s="83"/>
      <c r="D22" s="83"/>
      <c r="E22" s="79"/>
      <c r="F22" s="79"/>
      <c r="G22" s="79"/>
    </row>
    <row r="23" spans="1:7">
      <c r="A23" s="83"/>
      <c r="B23" s="83"/>
      <c r="C23" s="83"/>
      <c r="D23" s="83"/>
      <c r="E23" s="79"/>
      <c r="F23" s="79"/>
      <c r="G23" s="79"/>
    </row>
    <row r="24" spans="1:7">
      <c r="A24" s="83"/>
      <c r="B24" s="83"/>
      <c r="C24" s="83"/>
      <c r="D24" s="83"/>
      <c r="E24" s="79"/>
      <c r="F24" s="79"/>
      <c r="G24" s="79"/>
    </row>
    <row r="25" spans="1:7">
      <c r="A25" s="83"/>
      <c r="B25" s="83"/>
      <c r="C25" s="83"/>
      <c r="D25" s="83"/>
      <c r="E25" s="79"/>
      <c r="F25" s="79"/>
      <c r="G25" s="79"/>
    </row>
    <row r="26" spans="1:7">
      <c r="A26" s="83"/>
      <c r="B26" s="83"/>
      <c r="C26" s="83"/>
      <c r="D26" s="83"/>
      <c r="E26" s="79"/>
      <c r="F26" s="79"/>
      <c r="G26" s="79"/>
    </row>
    <row r="27" spans="1:7">
      <c r="A27" s="83"/>
      <c r="B27" s="83"/>
      <c r="C27" s="83"/>
      <c r="D27" s="83"/>
      <c r="E27" s="79"/>
      <c r="F27" s="79"/>
      <c r="G27" s="79"/>
    </row>
    <row r="28" spans="1:7">
      <c r="A28" s="83"/>
      <c r="B28" s="83"/>
      <c r="C28" s="83"/>
      <c r="D28" s="83"/>
      <c r="E28" s="79"/>
      <c r="F28" s="79"/>
      <c r="G28" s="79"/>
    </row>
    <row r="29" spans="1:7">
      <c r="A29" s="83"/>
      <c r="B29" s="83"/>
      <c r="C29" s="83"/>
      <c r="D29" s="83"/>
      <c r="E29" s="79"/>
      <c r="F29" s="79"/>
      <c r="G29" s="79"/>
    </row>
    <row r="30" spans="1:7">
      <c r="A30" s="83"/>
      <c r="B30" s="83"/>
      <c r="C30" s="83"/>
      <c r="D30" s="83"/>
      <c r="E30" s="79"/>
      <c r="F30" s="79"/>
      <c r="G30" s="79"/>
    </row>
    <row r="31" spans="1:7">
      <c r="A31" s="83"/>
      <c r="B31" s="83"/>
      <c r="C31" s="83"/>
      <c r="D31" s="83"/>
      <c r="E31" s="79"/>
      <c r="F31" s="79"/>
      <c r="G31" s="79"/>
    </row>
    <row r="32" spans="1:7">
      <c r="A32" s="83"/>
      <c r="B32" s="83"/>
      <c r="C32" s="83"/>
      <c r="D32" s="83"/>
      <c r="E32" s="79"/>
      <c r="F32" s="79"/>
      <c r="G32" s="79"/>
    </row>
    <row r="33" spans="1:7">
      <c r="A33" s="83"/>
      <c r="B33" s="83"/>
      <c r="C33" s="83"/>
      <c r="D33" s="83"/>
      <c r="E33" s="79"/>
      <c r="F33" s="79"/>
      <c r="G33" s="79"/>
    </row>
    <row r="34" spans="1:7">
      <c r="A34" s="83"/>
      <c r="B34" s="83"/>
      <c r="C34" s="83"/>
      <c r="D34" s="83"/>
      <c r="E34" s="79"/>
      <c r="F34" s="79"/>
      <c r="G34" s="79"/>
    </row>
    <row r="35" spans="1:7">
      <c r="A35" s="83"/>
      <c r="B35" s="83"/>
      <c r="C35" s="83"/>
      <c r="D35" s="83"/>
      <c r="E35" s="79"/>
      <c r="F35" s="79"/>
      <c r="G35" s="79"/>
    </row>
    <row r="36" spans="1:7">
      <c r="A36" s="83"/>
      <c r="B36" s="83"/>
      <c r="C36" s="83"/>
      <c r="D36" s="83"/>
      <c r="E36" s="79"/>
      <c r="F36" s="79"/>
      <c r="G36" s="79"/>
    </row>
    <row r="37" spans="1:7">
      <c r="A37" s="83"/>
      <c r="B37" s="83"/>
      <c r="C37" s="83"/>
      <c r="D37" s="83"/>
      <c r="E37" s="79"/>
      <c r="F37" s="79"/>
      <c r="G37" s="79"/>
    </row>
    <row r="38" spans="1:7">
      <c r="A38" s="83"/>
      <c r="B38" s="83"/>
      <c r="C38" s="83"/>
      <c r="D38" s="83"/>
      <c r="E38" s="79"/>
      <c r="F38" s="79"/>
      <c r="G38" s="79"/>
    </row>
    <row r="39" spans="1:7">
      <c r="A39" s="83"/>
      <c r="B39" s="83"/>
      <c r="C39" s="83"/>
      <c r="D39" s="83"/>
      <c r="E39" s="79"/>
      <c r="F39" s="79"/>
      <c r="G39" s="79"/>
    </row>
    <row r="40" spans="1:7">
      <c r="A40" s="83"/>
      <c r="B40" s="83"/>
      <c r="C40" s="83"/>
      <c r="D40" s="83"/>
      <c r="E40" s="79"/>
      <c r="F40" s="79"/>
      <c r="G40" s="79"/>
    </row>
    <row r="41" spans="1:7">
      <c r="A41" s="83"/>
      <c r="B41" s="83"/>
      <c r="C41" s="83"/>
      <c r="D41" s="83"/>
      <c r="E41" s="79"/>
      <c r="F41" s="79"/>
      <c r="G41" s="79"/>
    </row>
    <row r="42" spans="1:7">
      <c r="A42" s="83"/>
      <c r="B42" s="83"/>
      <c r="C42" s="83"/>
      <c r="D42" s="83"/>
      <c r="E42" s="79"/>
      <c r="F42" s="79"/>
      <c r="G42" s="79"/>
    </row>
    <row r="43" spans="1:7">
      <c r="A43" s="83"/>
      <c r="B43" s="83"/>
      <c r="C43" s="83"/>
      <c r="D43" s="83"/>
      <c r="E43" s="79"/>
      <c r="F43" s="79"/>
      <c r="G43" s="79"/>
    </row>
    <row r="44" spans="1:7">
      <c r="A44" s="83"/>
      <c r="B44" s="83"/>
      <c r="C44" s="83"/>
      <c r="D44" s="83"/>
      <c r="E44" s="79"/>
      <c r="F44" s="79"/>
      <c r="G44" s="79"/>
    </row>
    <row r="45" spans="1:7">
      <c r="A45" s="83"/>
      <c r="B45" s="83"/>
      <c r="C45" s="83"/>
      <c r="D45" s="83"/>
      <c r="E45" s="79"/>
      <c r="F45" s="79"/>
      <c r="G45" s="79"/>
    </row>
    <row r="46" spans="1:7">
      <c r="A46" s="83"/>
      <c r="B46" s="83"/>
      <c r="C46" s="83"/>
      <c r="D46" s="83"/>
      <c r="E46" s="79"/>
      <c r="F46" s="79"/>
      <c r="G46" s="79"/>
    </row>
  </sheetData>
  <mergeCells count="3">
    <mergeCell ref="A1:G1"/>
    <mergeCell ref="A3:D3"/>
    <mergeCell ref="E3:G3"/>
  </mergeCells>
  <pageMargins left="0.554166666666667" right="0.554166666666667"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workbookViewId="0">
      <pane ySplit="7" topLeftCell="A88" activePane="bottomLeft" state="frozen"/>
      <selection/>
      <selection pane="bottomLeft" activeCell="C16" sqref="C16"/>
    </sheetView>
  </sheetViews>
  <sheetFormatPr defaultColWidth="9" defaultRowHeight="13.5"/>
  <cols>
    <col min="1" max="1" width="10.75" customWidth="1"/>
    <col min="2" max="2" width="23.3833333333333" customWidth="1"/>
    <col min="3" max="3" width="22" customWidth="1"/>
    <col min="4" max="5" width="20.6333333333333" customWidth="1"/>
    <col min="12" max="12" width="26.8833333333333" customWidth="1"/>
    <col min="13" max="14" width="12.625"/>
  </cols>
  <sheetData>
    <row r="1" ht="20.1" customHeight="1" spans="1:5">
      <c r="A1" s="71"/>
      <c r="B1" s="71"/>
      <c r="C1" s="71"/>
      <c r="D1" s="71"/>
      <c r="E1" s="71"/>
    </row>
    <row r="2" ht="39.95" customHeight="1" spans="1:18">
      <c r="A2" s="3" t="s">
        <v>275</v>
      </c>
      <c r="B2" s="3"/>
      <c r="C2" s="3"/>
      <c r="D2" s="3"/>
      <c r="E2" s="3"/>
      <c r="F2" s="3"/>
      <c r="G2" s="3"/>
      <c r="H2" s="3"/>
      <c r="I2" s="3"/>
      <c r="J2" s="3"/>
      <c r="K2" s="3"/>
      <c r="L2" s="3"/>
      <c r="M2" s="3"/>
      <c r="N2" s="3"/>
      <c r="O2" s="3"/>
      <c r="P2" s="3"/>
      <c r="Q2" s="3"/>
      <c r="R2" s="3"/>
    </row>
    <row r="3" ht="39.95" customHeight="1" spans="1:18">
      <c r="A3" s="4" t="s">
        <v>1</v>
      </c>
      <c r="B3" s="72"/>
      <c r="C3" s="72"/>
      <c r="D3" s="1"/>
      <c r="E3" s="1"/>
      <c r="F3" s="1"/>
      <c r="G3" s="1"/>
      <c r="H3" s="1"/>
      <c r="I3" s="1"/>
      <c r="J3" s="72"/>
      <c r="K3" s="72"/>
      <c r="L3" s="72"/>
      <c r="M3" s="1"/>
      <c r="N3" s="1"/>
      <c r="O3" s="1"/>
      <c r="P3" s="1"/>
      <c r="Q3" s="1"/>
      <c r="R3" s="34" t="s">
        <v>2</v>
      </c>
    </row>
    <row r="4" ht="20.1" customHeight="1" spans="1:18">
      <c r="A4" s="38" t="s">
        <v>4</v>
      </c>
      <c r="B4" s="73"/>
      <c r="C4" s="73"/>
      <c r="D4" s="73"/>
      <c r="E4" s="73"/>
      <c r="F4" s="73"/>
      <c r="G4" s="73"/>
      <c r="H4" s="73"/>
      <c r="I4" s="82"/>
      <c r="J4" s="8" t="s">
        <v>4</v>
      </c>
      <c r="K4" s="8"/>
      <c r="L4" s="8"/>
      <c r="M4" s="8"/>
      <c r="N4" s="8"/>
      <c r="O4" s="8"/>
      <c r="P4" s="8"/>
      <c r="Q4" s="8"/>
      <c r="R4" s="8"/>
    </row>
    <row r="5" ht="30" customHeight="1" spans="1:18">
      <c r="A5" s="74" t="s">
        <v>276</v>
      </c>
      <c r="B5" s="74"/>
      <c r="C5" s="74"/>
      <c r="D5" s="8" t="s">
        <v>176</v>
      </c>
      <c r="E5" s="8"/>
      <c r="F5" s="8"/>
      <c r="G5" s="8" t="s">
        <v>277</v>
      </c>
      <c r="H5" s="8"/>
      <c r="I5" s="8"/>
      <c r="J5" s="74" t="s">
        <v>278</v>
      </c>
      <c r="K5" s="74"/>
      <c r="L5" s="74"/>
      <c r="M5" s="8" t="s">
        <v>176</v>
      </c>
      <c r="N5" s="8"/>
      <c r="O5" s="8"/>
      <c r="P5" s="8" t="s">
        <v>277</v>
      </c>
      <c r="Q5" s="8"/>
      <c r="R5" s="8"/>
    </row>
    <row r="6" spans="1:18">
      <c r="A6" s="75" t="s">
        <v>105</v>
      </c>
      <c r="B6" s="75" t="s">
        <v>106</v>
      </c>
      <c r="C6" s="75" t="s">
        <v>273</v>
      </c>
      <c r="D6" s="8" t="s">
        <v>103</v>
      </c>
      <c r="E6" s="8" t="s">
        <v>93</v>
      </c>
      <c r="F6" s="8" t="s">
        <v>94</v>
      </c>
      <c r="G6" s="8" t="s">
        <v>103</v>
      </c>
      <c r="H6" s="8" t="s">
        <v>93</v>
      </c>
      <c r="I6" s="8" t="s">
        <v>94</v>
      </c>
      <c r="J6" s="75" t="s">
        <v>105</v>
      </c>
      <c r="K6" s="75" t="s">
        <v>106</v>
      </c>
      <c r="L6" s="75" t="s">
        <v>273</v>
      </c>
      <c r="M6" s="8" t="s">
        <v>103</v>
      </c>
      <c r="N6" s="8" t="s">
        <v>93</v>
      </c>
      <c r="O6" s="8" t="s">
        <v>94</v>
      </c>
      <c r="P6" s="8" t="s">
        <v>103</v>
      </c>
      <c r="Q6" s="8" t="s">
        <v>93</v>
      </c>
      <c r="R6" s="8" t="s">
        <v>94</v>
      </c>
    </row>
    <row r="7" spans="1:18">
      <c r="A7" s="75" t="s">
        <v>115</v>
      </c>
      <c r="B7" s="75" t="s">
        <v>116</v>
      </c>
      <c r="C7" s="75" t="s">
        <v>117</v>
      </c>
      <c r="D7" s="75" t="s">
        <v>118</v>
      </c>
      <c r="E7" s="75" t="s">
        <v>119</v>
      </c>
      <c r="F7" s="75" t="s">
        <v>120</v>
      </c>
      <c r="G7" s="75" t="s">
        <v>121</v>
      </c>
      <c r="H7" s="75" t="s">
        <v>122</v>
      </c>
      <c r="I7" s="75" t="s">
        <v>123</v>
      </c>
      <c r="J7" s="75" t="s">
        <v>124</v>
      </c>
      <c r="K7" s="75" t="s">
        <v>125</v>
      </c>
      <c r="L7" s="75" t="s">
        <v>126</v>
      </c>
      <c r="M7" s="75" t="s">
        <v>127</v>
      </c>
      <c r="N7" s="75" t="s">
        <v>128</v>
      </c>
      <c r="O7" s="75" t="s">
        <v>129</v>
      </c>
      <c r="P7" s="75" t="s">
        <v>130</v>
      </c>
      <c r="Q7" s="75" t="s">
        <v>131</v>
      </c>
      <c r="R7" s="75" t="s">
        <v>132</v>
      </c>
    </row>
    <row r="8" spans="1:18">
      <c r="A8" s="76" t="s">
        <v>279</v>
      </c>
      <c r="B8" s="77" t="s">
        <v>280</v>
      </c>
      <c r="C8" s="78" t="s">
        <v>281</v>
      </c>
      <c r="D8" s="79">
        <f>E8+F8</f>
        <v>2796.23602</v>
      </c>
      <c r="E8" s="79">
        <f>E9+E10+E11+E12</f>
        <v>2796.23602</v>
      </c>
      <c r="F8" s="79"/>
      <c r="G8" s="79"/>
      <c r="H8" s="79"/>
      <c r="I8" s="79"/>
      <c r="J8" s="76" t="s">
        <v>282</v>
      </c>
      <c r="K8" s="76" t="s">
        <v>280</v>
      </c>
      <c r="L8" s="78" t="s">
        <v>100</v>
      </c>
      <c r="M8" s="79">
        <f>M9+M11+M13+M14+M16+M18+M19</f>
        <v>2796.23602</v>
      </c>
      <c r="N8" s="79">
        <f>N9+N11+N13+N14+N16+N18+N19</f>
        <v>2796.23602</v>
      </c>
      <c r="O8" s="79"/>
      <c r="P8" s="79"/>
      <c r="Q8" s="79"/>
      <c r="R8" s="79"/>
    </row>
    <row r="9" spans="1:18">
      <c r="A9" s="77"/>
      <c r="B9" s="77" t="s">
        <v>191</v>
      </c>
      <c r="C9" s="80" t="s">
        <v>283</v>
      </c>
      <c r="D9" s="79"/>
      <c r="E9" s="81">
        <f>(20044458.96+628946+79500)/10000</f>
        <v>2075.290496</v>
      </c>
      <c r="F9" s="79"/>
      <c r="G9" s="79"/>
      <c r="H9" s="79"/>
      <c r="I9" s="79"/>
      <c r="J9" s="77"/>
      <c r="K9" s="77" t="s">
        <v>191</v>
      </c>
      <c r="L9" s="80" t="s">
        <v>284</v>
      </c>
      <c r="M9" s="81">
        <v>2004.445896</v>
      </c>
      <c r="N9" s="81">
        <v>2004.445896</v>
      </c>
      <c r="O9" s="79"/>
      <c r="P9" s="79"/>
      <c r="Q9" s="79"/>
      <c r="R9" s="79"/>
    </row>
    <row r="10" spans="1:18">
      <c r="A10" s="77"/>
      <c r="B10" s="77" t="s">
        <v>193</v>
      </c>
      <c r="C10" s="80" t="s">
        <v>285</v>
      </c>
      <c r="D10" s="79"/>
      <c r="E10" s="81">
        <f>(3399682+1636946.4+65477.86+80769.3+62244)/10000</f>
        <v>524.511956</v>
      </c>
      <c r="F10" s="79"/>
      <c r="G10" s="79"/>
      <c r="H10" s="79"/>
      <c r="I10" s="79"/>
      <c r="J10" s="77"/>
      <c r="K10" s="77" t="s">
        <v>193</v>
      </c>
      <c r="L10" s="80" t="s">
        <v>286</v>
      </c>
      <c r="M10" s="81">
        <v>0</v>
      </c>
      <c r="N10" s="81">
        <v>0</v>
      </c>
      <c r="O10" s="79"/>
      <c r="P10" s="79"/>
      <c r="Q10" s="79"/>
      <c r="R10" s="79"/>
    </row>
    <row r="11" spans="1:18">
      <c r="A11" s="77"/>
      <c r="B11" s="77" t="s">
        <v>195</v>
      </c>
      <c r="C11" s="80" t="s">
        <v>158</v>
      </c>
      <c r="D11" s="79"/>
      <c r="E11" s="81">
        <v>196.433568</v>
      </c>
      <c r="F11" s="79"/>
      <c r="G11" s="79"/>
      <c r="H11" s="79"/>
      <c r="I11" s="79"/>
      <c r="J11" s="77"/>
      <c r="K11" s="77" t="s">
        <v>195</v>
      </c>
      <c r="L11" s="80" t="s">
        <v>287</v>
      </c>
      <c r="M11" s="81">
        <v>62.8946</v>
      </c>
      <c r="N11" s="81">
        <v>62.8946</v>
      </c>
      <c r="O11" s="79"/>
      <c r="P11" s="79"/>
      <c r="Q11" s="79"/>
      <c r="R11" s="79"/>
    </row>
    <row r="12" spans="1:18">
      <c r="A12" s="77"/>
      <c r="B12" s="77" t="s">
        <v>215</v>
      </c>
      <c r="C12" s="80" t="s">
        <v>288</v>
      </c>
      <c r="D12" s="79"/>
      <c r="E12" s="81">
        <v>0</v>
      </c>
      <c r="F12" s="79"/>
      <c r="G12" s="79"/>
      <c r="H12" s="79"/>
      <c r="I12" s="79"/>
      <c r="J12" s="77"/>
      <c r="K12" s="77" t="s">
        <v>197</v>
      </c>
      <c r="L12" s="80" t="s">
        <v>289</v>
      </c>
      <c r="M12" s="81">
        <v>0</v>
      </c>
      <c r="N12" s="81">
        <v>0</v>
      </c>
      <c r="O12" s="79"/>
      <c r="P12" s="79"/>
      <c r="Q12" s="79"/>
      <c r="R12" s="79"/>
    </row>
    <row r="13" spans="1:18">
      <c r="A13" s="76" t="s">
        <v>290</v>
      </c>
      <c r="B13" s="76" t="s">
        <v>280</v>
      </c>
      <c r="C13" s="78" t="s">
        <v>291</v>
      </c>
      <c r="D13" s="79">
        <f>E13+F13</f>
        <v>1088.314789</v>
      </c>
      <c r="E13" s="79">
        <f>E14+E15+E16+E21</f>
        <v>274.314789</v>
      </c>
      <c r="F13" s="79">
        <f>F14+F16+F22+F23</f>
        <v>814</v>
      </c>
      <c r="G13" s="79"/>
      <c r="H13" s="79"/>
      <c r="I13" s="79"/>
      <c r="J13" s="77"/>
      <c r="K13" s="77" t="s">
        <v>199</v>
      </c>
      <c r="L13" s="80" t="s">
        <v>292</v>
      </c>
      <c r="M13" s="81">
        <v>7.95</v>
      </c>
      <c r="N13" s="81">
        <v>7.95</v>
      </c>
      <c r="O13" s="79"/>
      <c r="P13" s="79"/>
      <c r="Q13" s="79"/>
      <c r="R13" s="79"/>
    </row>
    <row r="14" spans="1:18">
      <c r="A14" s="77"/>
      <c r="B14" s="77" t="s">
        <v>191</v>
      </c>
      <c r="C14" s="80" t="s">
        <v>293</v>
      </c>
      <c r="D14" s="79"/>
      <c r="E14" s="81">
        <f>(1624500+37800+327389.28+82188.13+155679.3+2142+158100)/10000</f>
        <v>238.779871</v>
      </c>
      <c r="F14" s="81">
        <f>(400000+200000+200000+300000+200000+600000+200000+200000+700000+600000+500000)/10000</f>
        <v>410</v>
      </c>
      <c r="G14" s="79"/>
      <c r="H14" s="79"/>
      <c r="I14" s="79"/>
      <c r="J14" s="77"/>
      <c r="K14" s="77" t="s">
        <v>201</v>
      </c>
      <c r="L14" s="80" t="s">
        <v>294</v>
      </c>
      <c r="M14" s="81">
        <v>339.9682</v>
      </c>
      <c r="N14" s="81">
        <v>339.9682</v>
      </c>
      <c r="O14" s="79"/>
      <c r="P14" s="79"/>
      <c r="Q14" s="79"/>
      <c r="R14" s="79"/>
    </row>
    <row r="15" spans="1:18">
      <c r="A15" s="77"/>
      <c r="B15" s="77" t="s">
        <v>193</v>
      </c>
      <c r="C15" s="80" t="s">
        <v>295</v>
      </c>
      <c r="D15" s="79"/>
      <c r="E15" s="81">
        <v>6.84</v>
      </c>
      <c r="F15" s="81">
        <v>0</v>
      </c>
      <c r="G15" s="79"/>
      <c r="H15" s="79"/>
      <c r="I15" s="79"/>
      <c r="J15" s="77"/>
      <c r="K15" s="77" t="s">
        <v>203</v>
      </c>
      <c r="L15" s="80" t="s">
        <v>296</v>
      </c>
      <c r="M15" s="81">
        <v>0</v>
      </c>
      <c r="N15" s="81">
        <v>0</v>
      </c>
      <c r="O15" s="79"/>
      <c r="P15" s="79"/>
      <c r="Q15" s="79"/>
      <c r="R15" s="79"/>
    </row>
    <row r="16" spans="1:18">
      <c r="A16" s="77"/>
      <c r="B16" s="77" t="s">
        <v>195</v>
      </c>
      <c r="C16" s="80" t="s">
        <v>297</v>
      </c>
      <c r="D16" s="79">
        <f>E16+F16</f>
        <v>226.069918</v>
      </c>
      <c r="E16" s="81">
        <f>(120699.18)/10000</f>
        <v>12.069918</v>
      </c>
      <c r="F16" s="81">
        <f>(350000+40000+150000+1000000+500000+100000)/10000</f>
        <v>214</v>
      </c>
      <c r="G16" s="79"/>
      <c r="H16" s="79"/>
      <c r="I16" s="79"/>
      <c r="J16" s="77"/>
      <c r="K16" s="77" t="s">
        <v>205</v>
      </c>
      <c r="L16" s="80" t="s">
        <v>298</v>
      </c>
      <c r="M16" s="81">
        <v>163.69464</v>
      </c>
      <c r="N16" s="81">
        <v>163.69464</v>
      </c>
      <c r="O16" s="79"/>
      <c r="P16" s="79"/>
      <c r="Q16" s="79"/>
      <c r="R16" s="79"/>
    </row>
    <row r="17" spans="1:18">
      <c r="A17" s="77"/>
      <c r="B17" s="77" t="s">
        <v>220</v>
      </c>
      <c r="C17" s="80" t="s">
        <v>299</v>
      </c>
      <c r="D17" s="79"/>
      <c r="E17" s="81">
        <v>0</v>
      </c>
      <c r="F17" s="81">
        <v>0</v>
      </c>
      <c r="G17" s="79"/>
      <c r="H17" s="79"/>
      <c r="I17" s="79"/>
      <c r="J17" s="77"/>
      <c r="K17" s="77" t="s">
        <v>207</v>
      </c>
      <c r="L17" s="80" t="s">
        <v>300</v>
      </c>
      <c r="M17" s="81">
        <v>0</v>
      </c>
      <c r="N17" s="81">
        <v>0</v>
      </c>
      <c r="O17" s="79"/>
      <c r="P17" s="79"/>
      <c r="Q17" s="79"/>
      <c r="R17" s="79"/>
    </row>
    <row r="18" spans="1:18">
      <c r="A18" s="77"/>
      <c r="B18" s="77" t="s">
        <v>222</v>
      </c>
      <c r="C18" s="80" t="s">
        <v>301</v>
      </c>
      <c r="D18" s="79"/>
      <c r="E18" s="81">
        <v>0</v>
      </c>
      <c r="F18" s="81">
        <v>0</v>
      </c>
      <c r="G18" s="79"/>
      <c r="H18" s="79"/>
      <c r="I18" s="79"/>
      <c r="J18" s="77"/>
      <c r="K18" s="77" t="s">
        <v>209</v>
      </c>
      <c r="L18" s="80" t="s">
        <v>302</v>
      </c>
      <c r="M18" s="81">
        <f>(65477.86+80769.3+62244)/10000</f>
        <v>20.849116</v>
      </c>
      <c r="N18" s="81">
        <f>(65477.86+80769.3+62244)/10000</f>
        <v>20.849116</v>
      </c>
      <c r="O18" s="79"/>
      <c r="P18" s="79"/>
      <c r="Q18" s="79"/>
      <c r="R18" s="79"/>
    </row>
    <row r="19" spans="1:18">
      <c r="A19" s="77"/>
      <c r="B19" s="77" t="s">
        <v>197</v>
      </c>
      <c r="C19" s="80" t="s">
        <v>303</v>
      </c>
      <c r="D19" s="79"/>
      <c r="E19" s="81">
        <v>0</v>
      </c>
      <c r="F19" s="81">
        <v>0</v>
      </c>
      <c r="G19" s="79"/>
      <c r="H19" s="79"/>
      <c r="I19" s="79"/>
      <c r="J19" s="77"/>
      <c r="K19" s="77" t="s">
        <v>211</v>
      </c>
      <c r="L19" s="80" t="s">
        <v>158</v>
      </c>
      <c r="M19" s="81">
        <v>196.433568</v>
      </c>
      <c r="N19" s="81">
        <v>196.433568</v>
      </c>
      <c r="O19" s="79"/>
      <c r="P19" s="79"/>
      <c r="Q19" s="79"/>
      <c r="R19" s="79"/>
    </row>
    <row r="20" ht="12" customHeight="1" spans="1:18">
      <c r="A20" s="77"/>
      <c r="B20" s="77" t="s">
        <v>199</v>
      </c>
      <c r="C20" s="80" t="s">
        <v>304</v>
      </c>
      <c r="D20" s="79"/>
      <c r="E20" s="81">
        <v>0</v>
      </c>
      <c r="F20" s="81">
        <v>0</v>
      </c>
      <c r="G20" s="79"/>
      <c r="H20" s="79"/>
      <c r="I20" s="79"/>
      <c r="J20" s="77"/>
      <c r="K20" s="77" t="s">
        <v>213</v>
      </c>
      <c r="L20" s="80" t="s">
        <v>305</v>
      </c>
      <c r="M20" s="81">
        <v>0</v>
      </c>
      <c r="N20" s="81">
        <v>0</v>
      </c>
      <c r="O20" s="79"/>
      <c r="P20" s="79"/>
      <c r="Q20" s="79"/>
      <c r="R20" s="79"/>
    </row>
    <row r="21" spans="1:18">
      <c r="A21" s="77"/>
      <c r="B21" s="77" t="s">
        <v>201</v>
      </c>
      <c r="C21" s="80" t="s">
        <v>306</v>
      </c>
      <c r="D21" s="79"/>
      <c r="E21" s="81">
        <f>(23750+142500)/10000</f>
        <v>16.625</v>
      </c>
      <c r="F21" s="81">
        <v>0</v>
      </c>
      <c r="G21" s="79"/>
      <c r="H21" s="79"/>
      <c r="I21" s="79"/>
      <c r="J21" s="77"/>
      <c r="K21" s="77" t="s">
        <v>215</v>
      </c>
      <c r="L21" s="80" t="s">
        <v>288</v>
      </c>
      <c r="M21" s="81">
        <v>0</v>
      </c>
      <c r="N21" s="81">
        <v>0</v>
      </c>
      <c r="O21" s="79"/>
      <c r="P21" s="79"/>
      <c r="Q21" s="79"/>
      <c r="R21" s="79"/>
    </row>
    <row r="22" spans="1:18">
      <c r="A22" s="77"/>
      <c r="B22" s="77" t="s">
        <v>203</v>
      </c>
      <c r="C22" s="80" t="s">
        <v>307</v>
      </c>
      <c r="D22" s="79"/>
      <c r="E22" s="81">
        <v>0</v>
      </c>
      <c r="F22" s="81">
        <v>20</v>
      </c>
      <c r="G22" s="79"/>
      <c r="H22" s="79"/>
      <c r="I22" s="79"/>
      <c r="J22" s="76" t="s">
        <v>308</v>
      </c>
      <c r="K22" s="76" t="s">
        <v>280</v>
      </c>
      <c r="L22" s="78" t="s">
        <v>101</v>
      </c>
      <c r="M22" s="79">
        <f>SUM(M23:M49)</f>
        <v>1088.314789</v>
      </c>
      <c r="N22" s="79">
        <f>SUM(N23:N49)</f>
        <v>274.314789</v>
      </c>
      <c r="O22" s="79">
        <f>SUM(O23:O49)</f>
        <v>814</v>
      </c>
      <c r="P22" s="79"/>
      <c r="Q22" s="79"/>
      <c r="R22" s="79"/>
    </row>
    <row r="23" spans="1:18">
      <c r="A23" s="77"/>
      <c r="B23" s="77" t="s">
        <v>215</v>
      </c>
      <c r="C23" s="80" t="s">
        <v>309</v>
      </c>
      <c r="D23" s="79"/>
      <c r="E23" s="81">
        <v>0</v>
      </c>
      <c r="F23" s="81">
        <f>(100000+500000+400000+100000+100000+300000+150000+50000)/10000</f>
        <v>170</v>
      </c>
      <c r="G23" s="79"/>
      <c r="H23" s="79"/>
      <c r="I23" s="79"/>
      <c r="J23" s="77"/>
      <c r="K23" s="77" t="s">
        <v>191</v>
      </c>
      <c r="L23" s="80" t="s">
        <v>310</v>
      </c>
      <c r="M23" s="81">
        <f>N23+O23</f>
        <v>476.23</v>
      </c>
      <c r="N23" s="81">
        <f>(1624500+37800)/10000</f>
        <v>166.23</v>
      </c>
      <c r="O23" s="81">
        <v>310</v>
      </c>
      <c r="P23" s="79"/>
      <c r="Q23" s="79"/>
      <c r="R23" s="79"/>
    </row>
    <row r="24" spans="1:18">
      <c r="A24" s="76" t="s">
        <v>311</v>
      </c>
      <c r="B24" s="76" t="s">
        <v>280</v>
      </c>
      <c r="C24" s="78" t="s">
        <v>312</v>
      </c>
      <c r="D24" s="79">
        <f>E24+F24</f>
        <v>235</v>
      </c>
      <c r="E24" s="79"/>
      <c r="F24" s="79">
        <f>F29</f>
        <v>235</v>
      </c>
      <c r="G24" s="79"/>
      <c r="H24" s="79"/>
      <c r="I24" s="79"/>
      <c r="J24" s="77"/>
      <c r="K24" s="77" t="s">
        <v>193</v>
      </c>
      <c r="L24" s="80" t="s">
        <v>313</v>
      </c>
      <c r="M24" s="81">
        <f t="shared" ref="M24:M40" si="0">N24+O24</f>
        <v>70</v>
      </c>
      <c r="N24" s="81">
        <v>0</v>
      </c>
      <c r="O24" s="81">
        <v>70</v>
      </c>
      <c r="P24" s="79"/>
      <c r="Q24" s="79"/>
      <c r="R24" s="79"/>
    </row>
    <row r="25" spans="1:18">
      <c r="A25" s="77"/>
      <c r="B25" s="77" t="s">
        <v>191</v>
      </c>
      <c r="C25" s="80" t="s">
        <v>314</v>
      </c>
      <c r="D25" s="79"/>
      <c r="E25" s="79"/>
      <c r="F25" s="79"/>
      <c r="G25" s="79"/>
      <c r="H25" s="79"/>
      <c r="I25" s="79"/>
      <c r="J25" s="77"/>
      <c r="K25" s="77" t="s">
        <v>195</v>
      </c>
      <c r="L25" s="80" t="s">
        <v>315</v>
      </c>
      <c r="M25" s="81">
        <f t="shared" si="0"/>
        <v>0</v>
      </c>
      <c r="N25" s="81">
        <v>0</v>
      </c>
      <c r="O25" s="81">
        <v>0</v>
      </c>
      <c r="P25" s="79"/>
      <c r="Q25" s="79"/>
      <c r="R25" s="79"/>
    </row>
    <row r="26" spans="1:18">
      <c r="A26" s="77"/>
      <c r="B26" s="77" t="s">
        <v>193</v>
      </c>
      <c r="C26" s="80" t="s">
        <v>316</v>
      </c>
      <c r="D26" s="79"/>
      <c r="E26" s="79"/>
      <c r="F26" s="79"/>
      <c r="G26" s="79"/>
      <c r="H26" s="79"/>
      <c r="I26" s="79"/>
      <c r="J26" s="77"/>
      <c r="K26" s="77" t="s">
        <v>220</v>
      </c>
      <c r="L26" s="80" t="s">
        <v>317</v>
      </c>
      <c r="M26" s="81">
        <f t="shared" si="0"/>
        <v>0</v>
      </c>
      <c r="N26" s="81">
        <v>0</v>
      </c>
      <c r="O26" s="81">
        <v>0</v>
      </c>
      <c r="P26" s="79"/>
      <c r="Q26" s="79"/>
      <c r="R26" s="79"/>
    </row>
    <row r="27" spans="1:18">
      <c r="A27" s="77"/>
      <c r="B27" s="77" t="s">
        <v>195</v>
      </c>
      <c r="C27" s="80" t="s">
        <v>318</v>
      </c>
      <c r="D27" s="79"/>
      <c r="E27" s="79"/>
      <c r="F27" s="79"/>
      <c r="G27" s="79"/>
      <c r="H27" s="79"/>
      <c r="I27" s="79"/>
      <c r="J27" s="77"/>
      <c r="K27" s="77" t="s">
        <v>222</v>
      </c>
      <c r="L27" s="80" t="s">
        <v>319</v>
      </c>
      <c r="M27" s="81">
        <f t="shared" si="0"/>
        <v>0</v>
      </c>
      <c r="N27" s="81">
        <v>0</v>
      </c>
      <c r="O27" s="81">
        <v>0</v>
      </c>
      <c r="P27" s="79"/>
      <c r="Q27" s="79"/>
      <c r="R27" s="79"/>
    </row>
    <row r="28" spans="1:18">
      <c r="A28" s="77"/>
      <c r="B28" s="77" t="s">
        <v>222</v>
      </c>
      <c r="C28" s="80" t="s">
        <v>320</v>
      </c>
      <c r="D28" s="79"/>
      <c r="E28" s="79"/>
      <c r="F28" s="79"/>
      <c r="G28" s="79"/>
      <c r="H28" s="79"/>
      <c r="I28" s="79"/>
      <c r="J28" s="77"/>
      <c r="K28" s="77" t="s">
        <v>197</v>
      </c>
      <c r="L28" s="80" t="s">
        <v>321</v>
      </c>
      <c r="M28" s="81">
        <f t="shared" si="0"/>
        <v>0</v>
      </c>
      <c r="N28" s="81">
        <v>0</v>
      </c>
      <c r="O28" s="81">
        <v>0</v>
      </c>
      <c r="P28" s="79"/>
      <c r="Q28" s="79"/>
      <c r="R28" s="79"/>
    </row>
    <row r="29" spans="1:18">
      <c r="A29" s="77"/>
      <c r="B29" s="77" t="s">
        <v>197</v>
      </c>
      <c r="C29" s="80" t="s">
        <v>322</v>
      </c>
      <c r="D29" s="79"/>
      <c r="E29" s="79"/>
      <c r="F29" s="81">
        <f>(990000+220000+1140000)/10000</f>
        <v>235</v>
      </c>
      <c r="G29" s="79"/>
      <c r="H29" s="79"/>
      <c r="I29" s="79"/>
      <c r="J29" s="77"/>
      <c r="K29" s="77" t="s">
        <v>199</v>
      </c>
      <c r="L29" s="80" t="s">
        <v>323</v>
      </c>
      <c r="M29" s="81">
        <f t="shared" si="0"/>
        <v>0</v>
      </c>
      <c r="N29" s="81">
        <v>0</v>
      </c>
      <c r="O29" s="81">
        <v>0</v>
      </c>
      <c r="P29" s="79"/>
      <c r="Q29" s="79"/>
      <c r="R29" s="79"/>
    </row>
    <row r="30" spans="1:18">
      <c r="A30" s="77"/>
      <c r="B30" s="77" t="s">
        <v>199</v>
      </c>
      <c r="C30" s="80" t="s">
        <v>324</v>
      </c>
      <c r="D30" s="79"/>
      <c r="E30" s="79"/>
      <c r="F30" s="79"/>
      <c r="G30" s="79"/>
      <c r="H30" s="79"/>
      <c r="I30" s="79"/>
      <c r="J30" s="77"/>
      <c r="K30" s="77" t="s">
        <v>201</v>
      </c>
      <c r="L30" s="80" t="s">
        <v>325</v>
      </c>
      <c r="M30" s="81">
        <f t="shared" si="0"/>
        <v>0</v>
      </c>
      <c r="N30" s="81">
        <v>0</v>
      </c>
      <c r="O30" s="81">
        <v>0</v>
      </c>
      <c r="P30" s="79"/>
      <c r="Q30" s="79"/>
      <c r="R30" s="79"/>
    </row>
    <row r="31" spans="1:18">
      <c r="A31" s="77"/>
      <c r="B31" s="77" t="s">
        <v>215</v>
      </c>
      <c r="C31" s="80" t="s">
        <v>326</v>
      </c>
      <c r="D31" s="79"/>
      <c r="E31" s="79"/>
      <c r="F31" s="79"/>
      <c r="G31" s="79"/>
      <c r="H31" s="79"/>
      <c r="I31" s="79"/>
      <c r="J31" s="77"/>
      <c r="K31" s="77" t="s">
        <v>203</v>
      </c>
      <c r="L31" s="80" t="s">
        <v>327</v>
      </c>
      <c r="M31" s="81">
        <f t="shared" si="0"/>
        <v>0</v>
      </c>
      <c r="N31" s="81">
        <v>0</v>
      </c>
      <c r="O31" s="81">
        <v>0</v>
      </c>
      <c r="P31" s="79"/>
      <c r="Q31" s="79"/>
      <c r="R31" s="79"/>
    </row>
    <row r="32" spans="1:18">
      <c r="A32" s="76" t="s">
        <v>328</v>
      </c>
      <c r="B32" s="76" t="s">
        <v>280</v>
      </c>
      <c r="C32" s="78" t="s">
        <v>329</v>
      </c>
      <c r="D32" s="79"/>
      <c r="E32" s="79"/>
      <c r="F32" s="79"/>
      <c r="G32" s="79"/>
      <c r="H32" s="79"/>
      <c r="I32" s="79"/>
      <c r="J32" s="77"/>
      <c r="K32" s="77" t="s">
        <v>207</v>
      </c>
      <c r="L32" s="80" t="s">
        <v>330</v>
      </c>
      <c r="M32" s="81">
        <f t="shared" si="0"/>
        <v>0</v>
      </c>
      <c r="N32" s="81">
        <v>0</v>
      </c>
      <c r="O32" s="81">
        <v>0</v>
      </c>
      <c r="P32" s="79"/>
      <c r="Q32" s="79"/>
      <c r="R32" s="79"/>
    </row>
    <row r="33" spans="1:18">
      <c r="A33" s="77"/>
      <c r="B33" s="77" t="s">
        <v>191</v>
      </c>
      <c r="C33" s="80" t="s">
        <v>314</v>
      </c>
      <c r="D33" s="79"/>
      <c r="E33" s="79"/>
      <c r="F33" s="79"/>
      <c r="G33" s="79"/>
      <c r="H33" s="79"/>
      <c r="I33" s="79"/>
      <c r="J33" s="77"/>
      <c r="K33" s="77" t="s">
        <v>209</v>
      </c>
      <c r="L33" s="80" t="s">
        <v>304</v>
      </c>
      <c r="M33" s="81">
        <f t="shared" si="0"/>
        <v>0</v>
      </c>
      <c r="N33" s="81">
        <v>0</v>
      </c>
      <c r="O33" s="81">
        <v>0</v>
      </c>
      <c r="P33" s="79"/>
      <c r="Q33" s="79"/>
      <c r="R33" s="79"/>
    </row>
    <row r="34" spans="1:18">
      <c r="A34" s="77"/>
      <c r="B34" s="77" t="s">
        <v>193</v>
      </c>
      <c r="C34" s="80" t="s">
        <v>316</v>
      </c>
      <c r="D34" s="79"/>
      <c r="E34" s="79"/>
      <c r="F34" s="79"/>
      <c r="G34" s="79"/>
      <c r="H34" s="79"/>
      <c r="I34" s="79"/>
      <c r="J34" s="77"/>
      <c r="K34" s="77" t="s">
        <v>211</v>
      </c>
      <c r="L34" s="80" t="s">
        <v>307</v>
      </c>
      <c r="M34" s="81">
        <f t="shared" si="0"/>
        <v>20</v>
      </c>
      <c r="N34" s="81">
        <v>0</v>
      </c>
      <c r="O34" s="81">
        <v>20</v>
      </c>
      <c r="P34" s="79"/>
      <c r="Q34" s="79"/>
      <c r="R34" s="79"/>
    </row>
    <row r="35" spans="1:18">
      <c r="A35" s="77"/>
      <c r="B35" s="77" t="s">
        <v>195</v>
      </c>
      <c r="C35" s="80" t="s">
        <v>318</v>
      </c>
      <c r="D35" s="79"/>
      <c r="E35" s="79"/>
      <c r="F35" s="79"/>
      <c r="G35" s="79"/>
      <c r="H35" s="79"/>
      <c r="I35" s="79"/>
      <c r="J35" s="77"/>
      <c r="K35" s="77" t="s">
        <v>213</v>
      </c>
      <c r="L35" s="80" t="s">
        <v>331</v>
      </c>
      <c r="M35" s="81">
        <f t="shared" si="0"/>
        <v>30</v>
      </c>
      <c r="N35" s="81">
        <v>0</v>
      </c>
      <c r="O35" s="81">
        <v>30</v>
      </c>
      <c r="P35" s="79"/>
      <c r="Q35" s="79"/>
      <c r="R35" s="79"/>
    </row>
    <row r="36" spans="1:18">
      <c r="A36" s="77"/>
      <c r="B36" s="77" t="s">
        <v>220</v>
      </c>
      <c r="C36" s="80" t="s">
        <v>322</v>
      </c>
      <c r="D36" s="79"/>
      <c r="E36" s="79"/>
      <c r="F36" s="79"/>
      <c r="G36" s="79"/>
      <c r="H36" s="79"/>
      <c r="I36" s="79"/>
      <c r="J36" s="77"/>
      <c r="K36" s="77" t="s">
        <v>232</v>
      </c>
      <c r="L36" s="80" t="s">
        <v>295</v>
      </c>
      <c r="M36" s="81">
        <f t="shared" si="0"/>
        <v>6.84</v>
      </c>
      <c r="N36" s="81">
        <v>6.84</v>
      </c>
      <c r="O36" s="81">
        <v>0</v>
      </c>
      <c r="P36" s="79"/>
      <c r="Q36" s="79"/>
      <c r="R36" s="79"/>
    </row>
    <row r="37" spans="1:18">
      <c r="A37" s="77"/>
      <c r="B37" s="77" t="s">
        <v>222</v>
      </c>
      <c r="C37" s="80" t="s">
        <v>324</v>
      </c>
      <c r="D37" s="79"/>
      <c r="E37" s="79"/>
      <c r="F37" s="79"/>
      <c r="G37" s="79"/>
      <c r="H37" s="79"/>
      <c r="I37" s="79"/>
      <c r="J37" s="77"/>
      <c r="K37" s="77" t="s">
        <v>234</v>
      </c>
      <c r="L37" s="80" t="s">
        <v>297</v>
      </c>
      <c r="M37" s="81">
        <f t="shared" si="0"/>
        <v>226.069918</v>
      </c>
      <c r="N37" s="81">
        <v>12.069918</v>
      </c>
      <c r="O37" s="81">
        <v>214</v>
      </c>
      <c r="P37" s="79"/>
      <c r="Q37" s="79"/>
      <c r="R37" s="79"/>
    </row>
    <row r="38" spans="1:18">
      <c r="A38" s="77"/>
      <c r="B38" s="77" t="s">
        <v>215</v>
      </c>
      <c r="C38" s="80" t="s">
        <v>326</v>
      </c>
      <c r="D38" s="79"/>
      <c r="E38" s="79"/>
      <c r="F38" s="79"/>
      <c r="G38" s="79"/>
      <c r="H38" s="79"/>
      <c r="I38" s="79"/>
      <c r="J38" s="77"/>
      <c r="K38" s="77" t="s">
        <v>236</v>
      </c>
      <c r="L38" s="80" t="s">
        <v>303</v>
      </c>
      <c r="M38" s="81">
        <f t="shared" si="0"/>
        <v>0</v>
      </c>
      <c r="N38" s="81">
        <v>0</v>
      </c>
      <c r="O38" s="81">
        <v>0</v>
      </c>
      <c r="P38" s="79"/>
      <c r="Q38" s="79"/>
      <c r="R38" s="79"/>
    </row>
    <row r="39" spans="1:18">
      <c r="A39" s="76" t="s">
        <v>332</v>
      </c>
      <c r="B39" s="76" t="s">
        <v>280</v>
      </c>
      <c r="C39" s="78" t="s">
        <v>333</v>
      </c>
      <c r="D39" s="79"/>
      <c r="E39" s="79"/>
      <c r="F39" s="79"/>
      <c r="G39" s="79"/>
      <c r="H39" s="79"/>
      <c r="I39" s="79"/>
      <c r="J39" s="77"/>
      <c r="K39" s="77" t="s">
        <v>238</v>
      </c>
      <c r="L39" s="80" t="s">
        <v>334</v>
      </c>
      <c r="M39" s="81">
        <f t="shared" si="0"/>
        <v>0</v>
      </c>
      <c r="N39" s="81">
        <v>0</v>
      </c>
      <c r="O39" s="81">
        <v>0</v>
      </c>
      <c r="P39" s="79"/>
      <c r="Q39" s="79"/>
      <c r="R39" s="79"/>
    </row>
    <row r="40" spans="1:18">
      <c r="A40" s="77"/>
      <c r="B40" s="77" t="s">
        <v>191</v>
      </c>
      <c r="C40" s="80" t="s">
        <v>100</v>
      </c>
      <c r="D40" s="79"/>
      <c r="E40" s="79"/>
      <c r="F40" s="79"/>
      <c r="G40" s="79"/>
      <c r="H40" s="79"/>
      <c r="I40" s="79"/>
      <c r="J40" s="77"/>
      <c r="K40" s="77" t="s">
        <v>240</v>
      </c>
      <c r="L40" s="80" t="s">
        <v>335</v>
      </c>
      <c r="M40" s="81">
        <f t="shared" si="0"/>
        <v>0</v>
      </c>
      <c r="N40" s="81">
        <v>0</v>
      </c>
      <c r="O40" s="81">
        <v>0</v>
      </c>
      <c r="P40" s="79"/>
      <c r="Q40" s="79"/>
      <c r="R40" s="79"/>
    </row>
    <row r="41" spans="1:18">
      <c r="A41" s="77"/>
      <c r="B41" s="77" t="s">
        <v>193</v>
      </c>
      <c r="C41" s="80" t="s">
        <v>101</v>
      </c>
      <c r="D41" s="79"/>
      <c r="E41" s="79"/>
      <c r="F41" s="79"/>
      <c r="G41" s="79"/>
      <c r="H41" s="79"/>
      <c r="I41" s="79"/>
      <c r="J41" s="77"/>
      <c r="K41" s="77" t="s">
        <v>242</v>
      </c>
      <c r="L41" s="80" t="s">
        <v>336</v>
      </c>
      <c r="M41" s="81">
        <f t="shared" ref="M41:M49" si="1">N41+O41</f>
        <v>0</v>
      </c>
      <c r="N41" s="81">
        <v>0</v>
      </c>
      <c r="O41" s="81">
        <v>0</v>
      </c>
      <c r="P41" s="79"/>
      <c r="Q41" s="79"/>
      <c r="R41" s="79"/>
    </row>
    <row r="42" spans="1:18">
      <c r="A42" s="77"/>
      <c r="B42" s="77" t="s">
        <v>215</v>
      </c>
      <c r="C42" s="80" t="s">
        <v>337</v>
      </c>
      <c r="D42" s="79"/>
      <c r="E42" s="79"/>
      <c r="F42" s="79"/>
      <c r="G42" s="79"/>
      <c r="H42" s="79"/>
      <c r="I42" s="79"/>
      <c r="J42" s="77"/>
      <c r="K42" s="77" t="s">
        <v>244</v>
      </c>
      <c r="L42" s="80" t="s">
        <v>338</v>
      </c>
      <c r="M42" s="81">
        <f t="shared" si="1"/>
        <v>0</v>
      </c>
      <c r="N42" s="81">
        <v>0</v>
      </c>
      <c r="O42" s="81">
        <v>0</v>
      </c>
      <c r="P42" s="79"/>
      <c r="Q42" s="79"/>
      <c r="R42" s="79"/>
    </row>
    <row r="43" spans="1:18">
      <c r="A43" s="76" t="s">
        <v>339</v>
      </c>
      <c r="B43" s="76" t="s">
        <v>280</v>
      </c>
      <c r="C43" s="78" t="s">
        <v>340</v>
      </c>
      <c r="D43" s="79"/>
      <c r="E43" s="79"/>
      <c r="F43" s="79"/>
      <c r="G43" s="79"/>
      <c r="H43" s="79"/>
      <c r="I43" s="79"/>
      <c r="J43" s="77"/>
      <c r="K43" s="77" t="s">
        <v>246</v>
      </c>
      <c r="L43" s="80" t="s">
        <v>301</v>
      </c>
      <c r="M43" s="81">
        <f t="shared" si="1"/>
        <v>0</v>
      </c>
      <c r="N43" s="81">
        <v>0</v>
      </c>
      <c r="O43" s="81">
        <v>0</v>
      </c>
      <c r="P43" s="79"/>
      <c r="Q43" s="79"/>
      <c r="R43" s="79"/>
    </row>
    <row r="44" spans="1:18">
      <c r="A44" s="77"/>
      <c r="B44" s="77" t="s">
        <v>191</v>
      </c>
      <c r="C44" s="80" t="s">
        <v>341</v>
      </c>
      <c r="D44" s="79"/>
      <c r="E44" s="79"/>
      <c r="F44" s="79"/>
      <c r="G44" s="79"/>
      <c r="H44" s="79"/>
      <c r="I44" s="79"/>
      <c r="J44" s="77"/>
      <c r="K44" s="77" t="s">
        <v>248</v>
      </c>
      <c r="L44" s="80" t="s">
        <v>342</v>
      </c>
      <c r="M44" s="81">
        <f t="shared" si="1"/>
        <v>40.957741</v>
      </c>
      <c r="N44" s="81">
        <f>(327389.28+82188.13)/10000</f>
        <v>40.957741</v>
      </c>
      <c r="O44" s="81">
        <v>0</v>
      </c>
      <c r="P44" s="79"/>
      <c r="Q44" s="79"/>
      <c r="R44" s="79"/>
    </row>
    <row r="45" spans="1:18">
      <c r="A45" s="77"/>
      <c r="B45" s="77" t="s">
        <v>193</v>
      </c>
      <c r="C45" s="80" t="s">
        <v>343</v>
      </c>
      <c r="D45" s="79"/>
      <c r="E45" s="79"/>
      <c r="F45" s="79"/>
      <c r="G45" s="79"/>
      <c r="H45" s="79"/>
      <c r="I45" s="79"/>
      <c r="J45" s="77"/>
      <c r="K45" s="77" t="s">
        <v>250</v>
      </c>
      <c r="L45" s="80" t="s">
        <v>344</v>
      </c>
      <c r="M45" s="81">
        <f t="shared" si="1"/>
        <v>15.78213</v>
      </c>
      <c r="N45" s="81">
        <f>(155679.3+2142)/10000</f>
        <v>15.78213</v>
      </c>
      <c r="O45" s="81">
        <v>0</v>
      </c>
      <c r="P45" s="79"/>
      <c r="Q45" s="79"/>
      <c r="R45" s="79"/>
    </row>
    <row r="46" spans="1:18">
      <c r="A46" s="76" t="s">
        <v>345</v>
      </c>
      <c r="B46" s="76" t="s">
        <v>280</v>
      </c>
      <c r="C46" s="78" t="s">
        <v>346</v>
      </c>
      <c r="D46" s="79"/>
      <c r="E46" s="79"/>
      <c r="F46" s="79"/>
      <c r="G46" s="79"/>
      <c r="H46" s="79"/>
      <c r="I46" s="79"/>
      <c r="J46" s="77"/>
      <c r="K46" s="77" t="s">
        <v>252</v>
      </c>
      <c r="L46" s="80" t="s">
        <v>306</v>
      </c>
      <c r="M46" s="81">
        <f t="shared" si="1"/>
        <v>16.625</v>
      </c>
      <c r="N46" s="81">
        <f>(23750+142500)/10000</f>
        <v>16.625</v>
      </c>
      <c r="O46" s="81">
        <v>0</v>
      </c>
      <c r="P46" s="79"/>
      <c r="Q46" s="79"/>
      <c r="R46" s="79"/>
    </row>
    <row r="47" spans="1:18">
      <c r="A47" s="77"/>
      <c r="B47" s="77" t="s">
        <v>191</v>
      </c>
      <c r="C47" s="80" t="s">
        <v>347</v>
      </c>
      <c r="D47" s="79"/>
      <c r="E47" s="79"/>
      <c r="F47" s="79"/>
      <c r="G47" s="79"/>
      <c r="H47" s="79"/>
      <c r="I47" s="79"/>
      <c r="J47" s="77"/>
      <c r="K47" s="77" t="s">
        <v>254</v>
      </c>
      <c r="L47" s="80" t="s">
        <v>348</v>
      </c>
      <c r="M47" s="81">
        <f t="shared" si="1"/>
        <v>15.81</v>
      </c>
      <c r="N47" s="81">
        <v>15.81</v>
      </c>
      <c r="O47" s="81">
        <v>0</v>
      </c>
      <c r="P47" s="79"/>
      <c r="Q47" s="79"/>
      <c r="R47" s="79"/>
    </row>
    <row r="48" spans="1:18">
      <c r="A48" s="77"/>
      <c r="B48" s="77" t="s">
        <v>193</v>
      </c>
      <c r="C48" s="80" t="s">
        <v>349</v>
      </c>
      <c r="D48" s="79"/>
      <c r="E48" s="79"/>
      <c r="F48" s="79"/>
      <c r="G48" s="79"/>
      <c r="H48" s="79"/>
      <c r="I48" s="79"/>
      <c r="J48" s="77"/>
      <c r="K48" s="77" t="s">
        <v>256</v>
      </c>
      <c r="L48" s="80" t="s">
        <v>350</v>
      </c>
      <c r="M48" s="81">
        <f t="shared" si="1"/>
        <v>0</v>
      </c>
      <c r="N48" s="81">
        <v>0</v>
      </c>
      <c r="O48" s="81">
        <v>0</v>
      </c>
      <c r="P48" s="79"/>
      <c r="Q48" s="79"/>
      <c r="R48" s="79"/>
    </row>
    <row r="49" spans="1:18">
      <c r="A49" s="77"/>
      <c r="B49" s="77" t="s">
        <v>215</v>
      </c>
      <c r="C49" s="80" t="s">
        <v>351</v>
      </c>
      <c r="D49" s="79"/>
      <c r="E49" s="79"/>
      <c r="F49" s="79"/>
      <c r="G49" s="79"/>
      <c r="H49" s="79"/>
      <c r="I49" s="79"/>
      <c r="J49" s="77"/>
      <c r="K49" s="77" t="s">
        <v>215</v>
      </c>
      <c r="L49" s="80" t="s">
        <v>309</v>
      </c>
      <c r="M49" s="81">
        <f t="shared" si="1"/>
        <v>170</v>
      </c>
      <c r="N49" s="81">
        <v>0</v>
      </c>
      <c r="O49" s="81">
        <v>170</v>
      </c>
      <c r="P49" s="79"/>
      <c r="Q49" s="79"/>
      <c r="R49" s="79"/>
    </row>
    <row r="50" spans="1:18">
      <c r="A50" s="76" t="s">
        <v>352</v>
      </c>
      <c r="B50" s="77" t="s">
        <v>280</v>
      </c>
      <c r="C50" s="78" t="s">
        <v>353</v>
      </c>
      <c r="D50" s="79"/>
      <c r="E50" s="79"/>
      <c r="F50" s="79"/>
      <c r="G50" s="79"/>
      <c r="H50" s="79"/>
      <c r="I50" s="79"/>
      <c r="J50" s="76" t="s">
        <v>354</v>
      </c>
      <c r="K50" s="76" t="s">
        <v>280</v>
      </c>
      <c r="L50" s="78" t="s">
        <v>102</v>
      </c>
      <c r="M50" s="79">
        <f>M51+M52+M55+M57</f>
        <v>234.863242</v>
      </c>
      <c r="N50" s="79">
        <f>N51+N52+N55+N57</f>
        <v>234.863242</v>
      </c>
      <c r="O50" s="79"/>
      <c r="P50" s="79"/>
      <c r="Q50" s="79"/>
      <c r="R50" s="79"/>
    </row>
    <row r="51" spans="1:18">
      <c r="A51" s="77"/>
      <c r="B51" s="77" t="s">
        <v>191</v>
      </c>
      <c r="C51" s="80" t="s">
        <v>355</v>
      </c>
      <c r="D51" s="79"/>
      <c r="E51" s="79"/>
      <c r="F51" s="79"/>
      <c r="G51" s="79"/>
      <c r="H51" s="79"/>
      <c r="I51" s="79"/>
      <c r="J51" s="77"/>
      <c r="K51" s="77" t="s">
        <v>191</v>
      </c>
      <c r="L51" s="80" t="s">
        <v>356</v>
      </c>
      <c r="M51" s="81">
        <v>0.3587</v>
      </c>
      <c r="N51" s="81">
        <v>0.3587</v>
      </c>
      <c r="O51" s="79"/>
      <c r="P51" s="79"/>
      <c r="Q51" s="79"/>
      <c r="R51" s="79"/>
    </row>
    <row r="52" spans="1:18">
      <c r="A52" s="77"/>
      <c r="B52" s="77" t="s">
        <v>193</v>
      </c>
      <c r="C52" s="80" t="s">
        <v>357</v>
      </c>
      <c r="D52" s="79"/>
      <c r="E52" s="79"/>
      <c r="F52" s="79"/>
      <c r="G52" s="79"/>
      <c r="H52" s="79"/>
      <c r="I52" s="79"/>
      <c r="J52" s="77"/>
      <c r="K52" s="77" t="s">
        <v>193</v>
      </c>
      <c r="L52" s="80" t="s">
        <v>358</v>
      </c>
      <c r="M52" s="81">
        <v>136.6473</v>
      </c>
      <c r="N52" s="81">
        <v>136.6473</v>
      </c>
      <c r="O52" s="79"/>
      <c r="P52" s="79"/>
      <c r="Q52" s="79"/>
      <c r="R52" s="79"/>
    </row>
    <row r="53" spans="1:18">
      <c r="A53" s="76" t="s">
        <v>359</v>
      </c>
      <c r="B53" s="76" t="s">
        <v>280</v>
      </c>
      <c r="C53" s="78" t="s">
        <v>102</v>
      </c>
      <c r="D53" s="79">
        <f>E53+F53</f>
        <v>234.863242</v>
      </c>
      <c r="E53" s="79">
        <f>E54+E57</f>
        <v>234.863242</v>
      </c>
      <c r="F53" s="79"/>
      <c r="G53" s="79"/>
      <c r="H53" s="79"/>
      <c r="I53" s="79"/>
      <c r="J53" s="77"/>
      <c r="K53" s="77" t="s">
        <v>195</v>
      </c>
      <c r="L53" s="80" t="s">
        <v>360</v>
      </c>
      <c r="M53" s="81">
        <v>0</v>
      </c>
      <c r="N53" s="81">
        <v>0</v>
      </c>
      <c r="O53" s="79"/>
      <c r="P53" s="79"/>
      <c r="Q53" s="79"/>
      <c r="R53" s="79"/>
    </row>
    <row r="54" spans="1:18">
      <c r="A54" s="77"/>
      <c r="B54" s="77" t="s">
        <v>191</v>
      </c>
      <c r="C54" s="80" t="s">
        <v>361</v>
      </c>
      <c r="D54" s="79"/>
      <c r="E54" s="81">
        <f>(46178.4+726923.7+205470.32)/10000</f>
        <v>97.857242</v>
      </c>
      <c r="F54" s="79"/>
      <c r="G54" s="79"/>
      <c r="H54" s="79"/>
      <c r="I54" s="79"/>
      <c r="J54" s="77"/>
      <c r="K54" s="77" t="s">
        <v>220</v>
      </c>
      <c r="L54" s="80" t="s">
        <v>362</v>
      </c>
      <c r="M54" s="81">
        <v>0</v>
      </c>
      <c r="N54" s="81">
        <v>0</v>
      </c>
      <c r="O54" s="79"/>
      <c r="P54" s="79"/>
      <c r="Q54" s="79"/>
      <c r="R54" s="79"/>
    </row>
    <row r="55" spans="1:18">
      <c r="A55" s="77"/>
      <c r="B55" s="77" t="s">
        <v>193</v>
      </c>
      <c r="C55" s="80" t="s">
        <v>363</v>
      </c>
      <c r="D55" s="79"/>
      <c r="E55" s="81">
        <v>0</v>
      </c>
      <c r="F55" s="79"/>
      <c r="G55" s="79"/>
      <c r="H55" s="79"/>
      <c r="I55" s="79"/>
      <c r="J55" s="77"/>
      <c r="K55" s="77" t="s">
        <v>222</v>
      </c>
      <c r="L55" s="80" t="s">
        <v>364</v>
      </c>
      <c r="M55" s="81">
        <v>4.61784</v>
      </c>
      <c r="N55" s="81">
        <v>4.61784</v>
      </c>
      <c r="O55" s="79"/>
      <c r="P55" s="79"/>
      <c r="Q55" s="79"/>
      <c r="R55" s="79"/>
    </row>
    <row r="56" spans="1:18">
      <c r="A56" s="77"/>
      <c r="B56" s="77" t="s">
        <v>195</v>
      </c>
      <c r="C56" s="80" t="s">
        <v>365</v>
      </c>
      <c r="D56" s="79"/>
      <c r="E56" s="81">
        <v>0</v>
      </c>
      <c r="F56" s="79"/>
      <c r="G56" s="79"/>
      <c r="H56" s="79"/>
      <c r="I56" s="79"/>
      <c r="J56" s="77"/>
      <c r="K56" s="77" t="s">
        <v>197</v>
      </c>
      <c r="L56" s="80" t="s">
        <v>366</v>
      </c>
      <c r="M56" s="81">
        <v>0</v>
      </c>
      <c r="N56" s="81">
        <v>0</v>
      </c>
      <c r="O56" s="79"/>
      <c r="P56" s="79"/>
      <c r="Q56" s="79"/>
      <c r="R56" s="79"/>
    </row>
    <row r="57" spans="1:18">
      <c r="A57" s="77"/>
      <c r="B57" s="77" t="s">
        <v>222</v>
      </c>
      <c r="C57" s="80" t="s">
        <v>367</v>
      </c>
      <c r="D57" s="79"/>
      <c r="E57" s="81">
        <f>(1366473+3587)/10000</f>
        <v>137.006</v>
      </c>
      <c r="F57" s="79"/>
      <c r="G57" s="79"/>
      <c r="H57" s="79"/>
      <c r="I57" s="79"/>
      <c r="J57" s="77"/>
      <c r="K57" s="77" t="s">
        <v>199</v>
      </c>
      <c r="L57" s="80" t="s">
        <v>368</v>
      </c>
      <c r="M57" s="81">
        <f>(726923.7+205470.32)/10000</f>
        <v>93.239402</v>
      </c>
      <c r="N57" s="81">
        <f>(726923.7+205470.32)/10000</f>
        <v>93.239402</v>
      </c>
      <c r="O57" s="79"/>
      <c r="P57" s="79"/>
      <c r="Q57" s="79"/>
      <c r="R57" s="79"/>
    </row>
    <row r="58" spans="1:18">
      <c r="A58" s="77"/>
      <c r="B58" s="77" t="s">
        <v>215</v>
      </c>
      <c r="C58" s="80" t="s">
        <v>369</v>
      </c>
      <c r="D58" s="79"/>
      <c r="E58" s="79"/>
      <c r="F58" s="79"/>
      <c r="G58" s="79"/>
      <c r="H58" s="79"/>
      <c r="I58" s="79"/>
      <c r="J58" s="77"/>
      <c r="K58" s="77" t="s">
        <v>201</v>
      </c>
      <c r="L58" s="80" t="s">
        <v>363</v>
      </c>
      <c r="M58" s="81">
        <v>0</v>
      </c>
      <c r="N58" s="81">
        <v>0</v>
      </c>
      <c r="O58" s="79"/>
      <c r="P58" s="79"/>
      <c r="Q58" s="79"/>
      <c r="R58" s="79"/>
    </row>
    <row r="59" spans="1:18">
      <c r="A59" s="76" t="s">
        <v>370</v>
      </c>
      <c r="B59" s="76" t="s">
        <v>280</v>
      </c>
      <c r="C59" s="78" t="s">
        <v>371</v>
      </c>
      <c r="D59" s="79"/>
      <c r="E59" s="79"/>
      <c r="F59" s="79"/>
      <c r="G59" s="79"/>
      <c r="H59" s="79"/>
      <c r="I59" s="79"/>
      <c r="J59" s="77"/>
      <c r="K59" s="77" t="s">
        <v>203</v>
      </c>
      <c r="L59" s="80" t="s">
        <v>372</v>
      </c>
      <c r="M59" s="79"/>
      <c r="N59" s="79"/>
      <c r="O59" s="79"/>
      <c r="P59" s="79"/>
      <c r="Q59" s="79"/>
      <c r="R59" s="79"/>
    </row>
    <row r="60" spans="1:18">
      <c r="A60" s="77"/>
      <c r="B60" s="77" t="s">
        <v>193</v>
      </c>
      <c r="C60" s="80" t="s">
        <v>373</v>
      </c>
      <c r="D60" s="79"/>
      <c r="E60" s="79"/>
      <c r="F60" s="79"/>
      <c r="G60" s="79"/>
      <c r="H60" s="79"/>
      <c r="I60" s="79"/>
      <c r="J60" s="77"/>
      <c r="K60" s="77" t="s">
        <v>205</v>
      </c>
      <c r="L60" s="80" t="s">
        <v>365</v>
      </c>
      <c r="M60" s="79"/>
      <c r="N60" s="79"/>
      <c r="O60" s="79"/>
      <c r="P60" s="79"/>
      <c r="Q60" s="79"/>
      <c r="R60" s="79"/>
    </row>
    <row r="61" spans="1:18">
      <c r="A61" s="77"/>
      <c r="B61" s="77" t="s">
        <v>195</v>
      </c>
      <c r="C61" s="80" t="s">
        <v>374</v>
      </c>
      <c r="D61" s="79"/>
      <c r="E61" s="79"/>
      <c r="F61" s="79"/>
      <c r="G61" s="79"/>
      <c r="H61" s="79"/>
      <c r="I61" s="79"/>
      <c r="J61" s="77"/>
      <c r="K61" s="77" t="s">
        <v>215</v>
      </c>
      <c r="L61" s="80" t="s">
        <v>375</v>
      </c>
      <c r="M61" s="79"/>
      <c r="N61" s="79"/>
      <c r="O61" s="79"/>
      <c r="P61" s="79"/>
      <c r="Q61" s="79"/>
      <c r="R61" s="79"/>
    </row>
    <row r="62" spans="1:18">
      <c r="A62" s="76" t="s">
        <v>376</v>
      </c>
      <c r="B62" s="76" t="s">
        <v>280</v>
      </c>
      <c r="C62" s="78" t="s">
        <v>377</v>
      </c>
      <c r="D62" s="79"/>
      <c r="E62" s="79"/>
      <c r="F62" s="79"/>
      <c r="G62" s="79"/>
      <c r="H62" s="79"/>
      <c r="I62" s="79"/>
      <c r="J62" s="76" t="s">
        <v>378</v>
      </c>
      <c r="K62" s="76" t="s">
        <v>280</v>
      </c>
      <c r="L62" s="78" t="s">
        <v>377</v>
      </c>
      <c r="M62" s="79"/>
      <c r="N62" s="79"/>
      <c r="O62" s="79"/>
      <c r="P62" s="79"/>
      <c r="Q62" s="79"/>
      <c r="R62" s="79"/>
    </row>
    <row r="63" spans="1:18">
      <c r="A63" s="77"/>
      <c r="B63" s="77" t="s">
        <v>191</v>
      </c>
      <c r="C63" s="80" t="s">
        <v>379</v>
      </c>
      <c r="D63" s="79"/>
      <c r="E63" s="79"/>
      <c r="F63" s="79"/>
      <c r="G63" s="79"/>
      <c r="H63" s="79"/>
      <c r="I63" s="79"/>
      <c r="J63" s="77"/>
      <c r="K63" s="77" t="s">
        <v>191</v>
      </c>
      <c r="L63" s="80" t="s">
        <v>379</v>
      </c>
      <c r="M63" s="79"/>
      <c r="N63" s="79"/>
      <c r="O63" s="79"/>
      <c r="P63" s="79"/>
      <c r="Q63" s="79"/>
      <c r="R63" s="79"/>
    </row>
    <row r="64" spans="1:18">
      <c r="A64" s="77"/>
      <c r="B64" s="77" t="s">
        <v>193</v>
      </c>
      <c r="C64" s="80" t="s">
        <v>380</v>
      </c>
      <c r="D64" s="79"/>
      <c r="E64" s="79"/>
      <c r="F64" s="79"/>
      <c r="G64" s="79"/>
      <c r="H64" s="79"/>
      <c r="I64" s="79"/>
      <c r="J64" s="77"/>
      <c r="K64" s="77" t="s">
        <v>193</v>
      </c>
      <c r="L64" s="80" t="s">
        <v>380</v>
      </c>
      <c r="M64" s="79"/>
      <c r="N64" s="79"/>
      <c r="O64" s="79"/>
      <c r="P64" s="79"/>
      <c r="Q64" s="79"/>
      <c r="R64" s="79"/>
    </row>
    <row r="65" spans="1:18">
      <c r="A65" s="77"/>
      <c r="B65" s="77" t="s">
        <v>195</v>
      </c>
      <c r="C65" s="80" t="s">
        <v>381</v>
      </c>
      <c r="D65" s="79"/>
      <c r="E65" s="79"/>
      <c r="F65" s="79"/>
      <c r="G65" s="79"/>
      <c r="H65" s="79"/>
      <c r="I65" s="79"/>
      <c r="J65" s="77"/>
      <c r="K65" s="77" t="s">
        <v>195</v>
      </c>
      <c r="L65" s="80" t="s">
        <v>381</v>
      </c>
      <c r="M65" s="79"/>
      <c r="N65" s="79"/>
      <c r="O65" s="79"/>
      <c r="P65" s="79"/>
      <c r="Q65" s="79"/>
      <c r="R65" s="79"/>
    </row>
    <row r="66" spans="1:18">
      <c r="A66" s="77"/>
      <c r="B66" s="77" t="s">
        <v>220</v>
      </c>
      <c r="C66" s="80" t="s">
        <v>382</v>
      </c>
      <c r="D66" s="79"/>
      <c r="E66" s="79"/>
      <c r="F66" s="79"/>
      <c r="G66" s="79"/>
      <c r="H66" s="79"/>
      <c r="I66" s="79"/>
      <c r="J66" s="77"/>
      <c r="K66" s="77" t="s">
        <v>220</v>
      </c>
      <c r="L66" s="80" t="s">
        <v>382</v>
      </c>
      <c r="M66" s="79"/>
      <c r="N66" s="79"/>
      <c r="O66" s="79"/>
      <c r="P66" s="79"/>
      <c r="Q66" s="79"/>
      <c r="R66" s="79"/>
    </row>
    <row r="67" spans="1:18">
      <c r="A67" s="76" t="s">
        <v>383</v>
      </c>
      <c r="B67" s="76" t="s">
        <v>280</v>
      </c>
      <c r="C67" s="78" t="s">
        <v>384</v>
      </c>
      <c r="D67" s="79"/>
      <c r="E67" s="79"/>
      <c r="F67" s="79"/>
      <c r="G67" s="79"/>
      <c r="H67" s="79"/>
      <c r="I67" s="79"/>
      <c r="J67" s="76" t="s">
        <v>385</v>
      </c>
      <c r="K67" s="76" t="s">
        <v>280</v>
      </c>
      <c r="L67" s="78" t="s">
        <v>386</v>
      </c>
      <c r="M67" s="79"/>
      <c r="N67" s="79"/>
      <c r="O67" s="79"/>
      <c r="P67" s="79"/>
      <c r="Q67" s="79"/>
      <c r="R67" s="79"/>
    </row>
    <row r="68" spans="1:18">
      <c r="A68" s="77"/>
      <c r="B68" s="77" t="s">
        <v>191</v>
      </c>
      <c r="C68" s="80" t="s">
        <v>387</v>
      </c>
      <c r="D68" s="79"/>
      <c r="E68" s="79"/>
      <c r="F68" s="79"/>
      <c r="G68" s="79"/>
      <c r="H68" s="79"/>
      <c r="I68" s="79"/>
      <c r="J68" s="77"/>
      <c r="K68" s="77" t="s">
        <v>191</v>
      </c>
      <c r="L68" s="80" t="s">
        <v>388</v>
      </c>
      <c r="M68" s="79"/>
      <c r="N68" s="79"/>
      <c r="O68" s="79"/>
      <c r="P68" s="79"/>
      <c r="Q68" s="79"/>
      <c r="R68" s="79"/>
    </row>
    <row r="69" spans="1:18">
      <c r="A69" s="77"/>
      <c r="B69" s="77" t="s">
        <v>193</v>
      </c>
      <c r="C69" s="80" t="s">
        <v>389</v>
      </c>
      <c r="D69" s="79"/>
      <c r="E69" s="79"/>
      <c r="F69" s="79"/>
      <c r="G69" s="79"/>
      <c r="H69" s="79"/>
      <c r="I69" s="79"/>
      <c r="J69" s="77"/>
      <c r="K69" s="77" t="s">
        <v>193</v>
      </c>
      <c r="L69" s="80" t="s">
        <v>390</v>
      </c>
      <c r="M69" s="79"/>
      <c r="N69" s="79"/>
      <c r="O69" s="79"/>
      <c r="P69" s="79"/>
      <c r="Q69" s="79"/>
      <c r="R69" s="79"/>
    </row>
    <row r="70" spans="1:18">
      <c r="A70" s="76" t="s">
        <v>391</v>
      </c>
      <c r="B70" s="76" t="s">
        <v>280</v>
      </c>
      <c r="C70" s="78" t="s">
        <v>392</v>
      </c>
      <c r="D70" s="79"/>
      <c r="E70" s="79"/>
      <c r="F70" s="79"/>
      <c r="G70" s="79"/>
      <c r="H70" s="79"/>
      <c r="I70" s="79"/>
      <c r="J70" s="77"/>
      <c r="K70" s="77" t="s">
        <v>195</v>
      </c>
      <c r="L70" s="80" t="s">
        <v>393</v>
      </c>
      <c r="M70" s="79"/>
      <c r="N70" s="79"/>
      <c r="O70" s="79"/>
      <c r="P70" s="79"/>
      <c r="Q70" s="79"/>
      <c r="R70" s="79"/>
    </row>
    <row r="71" spans="1:18">
      <c r="A71" s="77"/>
      <c r="B71" s="77" t="s">
        <v>191</v>
      </c>
      <c r="C71" s="80" t="s">
        <v>394</v>
      </c>
      <c r="D71" s="79"/>
      <c r="E71" s="79"/>
      <c r="F71" s="79"/>
      <c r="G71" s="79"/>
      <c r="H71" s="79"/>
      <c r="I71" s="79"/>
      <c r="J71" s="77"/>
      <c r="K71" s="77" t="s">
        <v>222</v>
      </c>
      <c r="L71" s="80" t="s">
        <v>316</v>
      </c>
      <c r="M71" s="79"/>
      <c r="N71" s="79"/>
      <c r="O71" s="79"/>
      <c r="P71" s="79"/>
      <c r="Q71" s="79"/>
      <c r="R71" s="79"/>
    </row>
    <row r="72" spans="1:18">
      <c r="A72" s="77"/>
      <c r="B72" s="77" t="s">
        <v>193</v>
      </c>
      <c r="C72" s="80" t="s">
        <v>395</v>
      </c>
      <c r="D72" s="79"/>
      <c r="E72" s="79"/>
      <c r="F72" s="79"/>
      <c r="G72" s="79"/>
      <c r="H72" s="79"/>
      <c r="I72" s="79"/>
      <c r="J72" s="77"/>
      <c r="K72" s="77" t="s">
        <v>197</v>
      </c>
      <c r="L72" s="80" t="s">
        <v>324</v>
      </c>
      <c r="M72" s="79"/>
      <c r="N72" s="79"/>
      <c r="O72" s="79"/>
      <c r="P72" s="79"/>
      <c r="Q72" s="79"/>
      <c r="R72" s="79"/>
    </row>
    <row r="73" spans="1:18">
      <c r="A73" s="77"/>
      <c r="B73" s="77" t="s">
        <v>195</v>
      </c>
      <c r="C73" s="80" t="s">
        <v>396</v>
      </c>
      <c r="D73" s="79"/>
      <c r="E73" s="79"/>
      <c r="F73" s="79"/>
      <c r="G73" s="79"/>
      <c r="H73" s="79"/>
      <c r="I73" s="79"/>
      <c r="J73" s="77"/>
      <c r="K73" s="77" t="s">
        <v>199</v>
      </c>
      <c r="L73" s="80" t="s">
        <v>397</v>
      </c>
      <c r="M73" s="79"/>
      <c r="N73" s="79"/>
      <c r="O73" s="79"/>
      <c r="P73" s="79"/>
      <c r="Q73" s="79"/>
      <c r="R73" s="79"/>
    </row>
    <row r="74" spans="1:18">
      <c r="A74" s="77"/>
      <c r="B74" s="77" t="s">
        <v>220</v>
      </c>
      <c r="C74" s="80" t="s">
        <v>398</v>
      </c>
      <c r="D74" s="79"/>
      <c r="E74" s="79"/>
      <c r="F74" s="79"/>
      <c r="G74" s="79"/>
      <c r="H74" s="79"/>
      <c r="I74" s="79"/>
      <c r="J74" s="77"/>
      <c r="K74" s="77" t="s">
        <v>201</v>
      </c>
      <c r="L74" s="80" t="s">
        <v>399</v>
      </c>
      <c r="M74" s="79"/>
      <c r="N74" s="79"/>
      <c r="O74" s="79"/>
      <c r="P74" s="79"/>
      <c r="Q74" s="79"/>
      <c r="R74" s="79"/>
    </row>
    <row r="75" spans="1:18">
      <c r="A75" s="76" t="s">
        <v>400</v>
      </c>
      <c r="B75" s="76" t="s">
        <v>280</v>
      </c>
      <c r="C75" s="78" t="s">
        <v>401</v>
      </c>
      <c r="D75" s="79"/>
      <c r="E75" s="79"/>
      <c r="F75" s="79"/>
      <c r="G75" s="79"/>
      <c r="H75" s="79"/>
      <c r="I75" s="79"/>
      <c r="J75" s="77"/>
      <c r="K75" s="77" t="s">
        <v>211</v>
      </c>
      <c r="L75" s="80" t="s">
        <v>318</v>
      </c>
      <c r="M75" s="79"/>
      <c r="N75" s="79"/>
      <c r="O75" s="79"/>
      <c r="P75" s="79"/>
      <c r="Q75" s="79"/>
      <c r="R75" s="79"/>
    </row>
    <row r="76" spans="1:18">
      <c r="A76" s="77"/>
      <c r="B76" s="77" t="s">
        <v>191</v>
      </c>
      <c r="C76" s="80" t="s">
        <v>402</v>
      </c>
      <c r="D76" s="79"/>
      <c r="E76" s="79"/>
      <c r="F76" s="79"/>
      <c r="G76" s="79"/>
      <c r="H76" s="79"/>
      <c r="I76" s="79"/>
      <c r="J76" s="77"/>
      <c r="K76" s="77" t="s">
        <v>403</v>
      </c>
      <c r="L76" s="80" t="s">
        <v>404</v>
      </c>
      <c r="M76" s="79"/>
      <c r="N76" s="79"/>
      <c r="O76" s="79"/>
      <c r="P76" s="79"/>
      <c r="Q76" s="79"/>
      <c r="R76" s="79"/>
    </row>
    <row r="77" spans="1:18">
      <c r="A77" s="77"/>
      <c r="B77" s="77" t="s">
        <v>193</v>
      </c>
      <c r="C77" s="80" t="s">
        <v>405</v>
      </c>
      <c r="D77" s="79"/>
      <c r="E77" s="79"/>
      <c r="F77" s="79"/>
      <c r="G77" s="79"/>
      <c r="H77" s="79"/>
      <c r="I77" s="79"/>
      <c r="J77" s="77"/>
      <c r="K77" s="77" t="s">
        <v>406</v>
      </c>
      <c r="L77" s="80" t="s">
        <v>407</v>
      </c>
      <c r="M77" s="79"/>
      <c r="N77" s="79"/>
      <c r="O77" s="79"/>
      <c r="P77" s="79"/>
      <c r="Q77" s="79"/>
      <c r="R77" s="79"/>
    </row>
    <row r="78" spans="1:18">
      <c r="A78" s="76" t="s">
        <v>408</v>
      </c>
      <c r="B78" s="76" t="s">
        <v>280</v>
      </c>
      <c r="C78" s="78" t="s">
        <v>409</v>
      </c>
      <c r="D78" s="79">
        <f>E78+F78</f>
        <v>660</v>
      </c>
      <c r="E78" s="79"/>
      <c r="F78" s="79">
        <f>F82</f>
        <v>660</v>
      </c>
      <c r="G78" s="79"/>
      <c r="H78" s="79"/>
      <c r="I78" s="79"/>
      <c r="J78" s="77"/>
      <c r="K78" s="77" t="s">
        <v>410</v>
      </c>
      <c r="L78" s="80" t="s">
        <v>411</v>
      </c>
      <c r="M78" s="79"/>
      <c r="N78" s="79"/>
      <c r="O78" s="79"/>
      <c r="P78" s="79"/>
      <c r="Q78" s="79"/>
      <c r="R78" s="79"/>
    </row>
    <row r="79" spans="1:18">
      <c r="A79" s="77"/>
      <c r="B79" s="77" t="s">
        <v>197</v>
      </c>
      <c r="C79" s="80" t="s">
        <v>412</v>
      </c>
      <c r="D79" s="79"/>
      <c r="E79" s="81">
        <v>0</v>
      </c>
      <c r="F79" s="81">
        <v>0</v>
      </c>
      <c r="G79" s="79"/>
      <c r="H79" s="79"/>
      <c r="I79" s="79"/>
      <c r="J79" s="77"/>
      <c r="K79" s="77" t="s">
        <v>215</v>
      </c>
      <c r="L79" s="80" t="s">
        <v>413</v>
      </c>
      <c r="M79" s="79"/>
      <c r="N79" s="79"/>
      <c r="O79" s="79"/>
      <c r="P79" s="79"/>
      <c r="Q79" s="79"/>
      <c r="R79" s="79"/>
    </row>
    <row r="80" spans="1:18">
      <c r="A80" s="77"/>
      <c r="B80" s="77" t="s">
        <v>199</v>
      </c>
      <c r="C80" s="80" t="s">
        <v>414</v>
      </c>
      <c r="D80" s="79"/>
      <c r="E80" s="81">
        <v>0</v>
      </c>
      <c r="F80" s="81">
        <v>0</v>
      </c>
      <c r="G80" s="79"/>
      <c r="H80" s="79"/>
      <c r="I80" s="79"/>
      <c r="J80" s="76" t="s">
        <v>415</v>
      </c>
      <c r="K80" s="76" t="s">
        <v>280</v>
      </c>
      <c r="L80" s="78" t="s">
        <v>416</v>
      </c>
      <c r="M80" s="79">
        <f>N80+O80</f>
        <v>235</v>
      </c>
      <c r="N80" s="79"/>
      <c r="O80" s="79">
        <f>O86</f>
        <v>235</v>
      </c>
      <c r="P80" s="79"/>
      <c r="Q80" s="79"/>
      <c r="R80" s="79"/>
    </row>
    <row r="81" spans="1:18">
      <c r="A81" s="77"/>
      <c r="B81" s="77" t="s">
        <v>201</v>
      </c>
      <c r="C81" s="80" t="s">
        <v>417</v>
      </c>
      <c r="D81" s="79"/>
      <c r="E81" s="81">
        <v>0</v>
      </c>
      <c r="F81" s="81">
        <v>0</v>
      </c>
      <c r="G81" s="79"/>
      <c r="H81" s="79"/>
      <c r="I81" s="79"/>
      <c r="J81" s="77"/>
      <c r="K81" s="77" t="s">
        <v>191</v>
      </c>
      <c r="L81" s="80" t="s">
        <v>388</v>
      </c>
      <c r="M81" s="79"/>
      <c r="N81" s="79"/>
      <c r="O81" s="79"/>
      <c r="P81" s="79"/>
      <c r="Q81" s="79"/>
      <c r="R81" s="79"/>
    </row>
    <row r="82" spans="1:18">
      <c r="A82" s="77"/>
      <c r="B82" s="77" t="s">
        <v>215</v>
      </c>
      <c r="C82" s="80" t="s">
        <v>409</v>
      </c>
      <c r="D82" s="79"/>
      <c r="E82" s="81">
        <v>0</v>
      </c>
      <c r="F82" s="81">
        <f>(100000+6000000+100000+100000+300000)/10000</f>
        <v>660</v>
      </c>
      <c r="G82" s="79"/>
      <c r="H82" s="79"/>
      <c r="I82" s="79"/>
      <c r="J82" s="77"/>
      <c r="K82" s="77" t="s">
        <v>193</v>
      </c>
      <c r="L82" s="80" t="s">
        <v>390</v>
      </c>
      <c r="M82" s="79"/>
      <c r="N82" s="79"/>
      <c r="O82" s="79"/>
      <c r="P82" s="79"/>
      <c r="Q82" s="79"/>
      <c r="R82" s="79"/>
    </row>
    <row r="83" spans="1:18">
      <c r="A83" s="83"/>
      <c r="B83" s="83"/>
      <c r="C83" s="83"/>
      <c r="D83" s="79"/>
      <c r="E83" s="81">
        <v>0</v>
      </c>
      <c r="F83" s="81">
        <v>0</v>
      </c>
      <c r="G83" s="79"/>
      <c r="H83" s="79"/>
      <c r="I83" s="79"/>
      <c r="J83" s="83"/>
      <c r="K83" s="83" t="s">
        <v>195</v>
      </c>
      <c r="L83" s="83" t="s">
        <v>393</v>
      </c>
      <c r="M83" s="79"/>
      <c r="N83" s="79"/>
      <c r="O83" s="79"/>
      <c r="P83" s="79"/>
      <c r="Q83" s="79"/>
      <c r="R83" s="79"/>
    </row>
    <row r="84" spans="1:18">
      <c r="A84" s="83"/>
      <c r="B84" s="83"/>
      <c r="C84" s="83"/>
      <c r="D84" s="79"/>
      <c r="E84" s="79"/>
      <c r="F84" s="79"/>
      <c r="G84" s="79"/>
      <c r="H84" s="79"/>
      <c r="I84" s="79"/>
      <c r="J84" s="83"/>
      <c r="K84" s="83" t="s">
        <v>222</v>
      </c>
      <c r="L84" s="83" t="s">
        <v>316</v>
      </c>
      <c r="M84" s="81">
        <v>0</v>
      </c>
      <c r="N84" s="81">
        <v>0</v>
      </c>
      <c r="O84" s="81">
        <v>0</v>
      </c>
      <c r="P84" s="79"/>
      <c r="Q84" s="79"/>
      <c r="R84" s="79"/>
    </row>
    <row r="85" spans="1:18">
      <c r="A85" s="83"/>
      <c r="B85" s="83"/>
      <c r="C85" s="83"/>
      <c r="D85" s="79"/>
      <c r="E85" s="79"/>
      <c r="F85" s="79"/>
      <c r="G85" s="79"/>
      <c r="H85" s="79"/>
      <c r="I85" s="79"/>
      <c r="J85" s="83"/>
      <c r="K85" s="83" t="s">
        <v>197</v>
      </c>
      <c r="L85" s="83" t="s">
        <v>324</v>
      </c>
      <c r="M85" s="81">
        <v>0</v>
      </c>
      <c r="N85" s="81">
        <v>0</v>
      </c>
      <c r="O85" s="81">
        <v>0</v>
      </c>
      <c r="P85" s="79"/>
      <c r="Q85" s="79"/>
      <c r="R85" s="79"/>
    </row>
    <row r="86" spans="1:18">
      <c r="A86" s="83"/>
      <c r="B86" s="83"/>
      <c r="C86" s="83"/>
      <c r="D86" s="79"/>
      <c r="E86" s="79"/>
      <c r="F86" s="79"/>
      <c r="G86" s="79"/>
      <c r="H86" s="79"/>
      <c r="I86" s="79"/>
      <c r="J86" s="83"/>
      <c r="K86" s="83" t="s">
        <v>199</v>
      </c>
      <c r="L86" s="83" t="s">
        <v>397</v>
      </c>
      <c r="M86" s="81">
        <f>N86+O86</f>
        <v>235</v>
      </c>
      <c r="N86" s="81">
        <v>0</v>
      </c>
      <c r="O86" s="81">
        <v>235</v>
      </c>
      <c r="P86" s="79"/>
      <c r="Q86" s="79"/>
      <c r="R86" s="79"/>
    </row>
    <row r="87" spans="1:18">
      <c r="A87" s="83"/>
      <c r="B87" s="83"/>
      <c r="C87" s="83"/>
      <c r="D87" s="79"/>
      <c r="E87" s="79"/>
      <c r="F87" s="79"/>
      <c r="G87" s="79"/>
      <c r="H87" s="79"/>
      <c r="I87" s="79"/>
      <c r="J87" s="83"/>
      <c r="K87" s="83" t="s">
        <v>201</v>
      </c>
      <c r="L87" s="83" t="s">
        <v>399</v>
      </c>
      <c r="M87" s="81">
        <v>0</v>
      </c>
      <c r="N87" s="81">
        <v>0</v>
      </c>
      <c r="O87" s="81">
        <v>0</v>
      </c>
      <c r="P87" s="79"/>
      <c r="Q87" s="79"/>
      <c r="R87" s="79"/>
    </row>
    <row r="88" spans="1:18">
      <c r="A88" s="83"/>
      <c r="B88" s="83"/>
      <c r="C88" s="83"/>
      <c r="D88" s="79"/>
      <c r="E88" s="79"/>
      <c r="F88" s="79"/>
      <c r="G88" s="79"/>
      <c r="H88" s="79"/>
      <c r="I88" s="79"/>
      <c r="J88" s="83"/>
      <c r="K88" s="83" t="s">
        <v>203</v>
      </c>
      <c r="L88" s="83" t="s">
        <v>418</v>
      </c>
      <c r="M88" s="81">
        <v>0</v>
      </c>
      <c r="N88" s="81">
        <v>0</v>
      </c>
      <c r="O88" s="81">
        <v>0</v>
      </c>
      <c r="P88" s="79"/>
      <c r="Q88" s="79"/>
      <c r="R88" s="79"/>
    </row>
    <row r="89" spans="1:18">
      <c r="A89" s="83"/>
      <c r="B89" s="83"/>
      <c r="C89" s="83"/>
      <c r="D89" s="79"/>
      <c r="E89" s="79"/>
      <c r="F89" s="79"/>
      <c r="G89" s="79"/>
      <c r="H89" s="79"/>
      <c r="I89" s="79"/>
      <c r="J89" s="83"/>
      <c r="K89" s="83" t="s">
        <v>205</v>
      </c>
      <c r="L89" s="83" t="s">
        <v>419</v>
      </c>
      <c r="M89" s="81">
        <v>0</v>
      </c>
      <c r="N89" s="81">
        <v>0</v>
      </c>
      <c r="O89" s="81">
        <v>0</v>
      </c>
      <c r="P89" s="79"/>
      <c r="Q89" s="79"/>
      <c r="R89" s="79"/>
    </row>
    <row r="90" spans="1:18">
      <c r="A90" s="83"/>
      <c r="B90" s="83"/>
      <c r="C90" s="83"/>
      <c r="D90" s="79"/>
      <c r="E90" s="79"/>
      <c r="F90" s="79"/>
      <c r="G90" s="79"/>
      <c r="H90" s="79"/>
      <c r="I90" s="79"/>
      <c r="J90" s="83"/>
      <c r="K90" s="83" t="s">
        <v>207</v>
      </c>
      <c r="L90" s="83" t="s">
        <v>420</v>
      </c>
      <c r="M90" s="81">
        <v>0</v>
      </c>
      <c r="N90" s="81">
        <v>0</v>
      </c>
      <c r="O90" s="81">
        <v>0</v>
      </c>
      <c r="P90" s="79"/>
      <c r="Q90" s="79"/>
      <c r="R90" s="79"/>
    </row>
    <row r="91" spans="1:18">
      <c r="A91" s="83"/>
      <c r="B91" s="83"/>
      <c r="C91" s="83"/>
      <c r="D91" s="79"/>
      <c r="E91" s="79"/>
      <c r="F91" s="79"/>
      <c r="G91" s="79"/>
      <c r="H91" s="79"/>
      <c r="I91" s="79"/>
      <c r="J91" s="83"/>
      <c r="K91" s="83" t="s">
        <v>209</v>
      </c>
      <c r="L91" s="83" t="s">
        <v>421</v>
      </c>
      <c r="M91" s="81">
        <v>0</v>
      </c>
      <c r="N91" s="81">
        <v>0</v>
      </c>
      <c r="O91" s="81">
        <v>0</v>
      </c>
      <c r="P91" s="79"/>
      <c r="Q91" s="79"/>
      <c r="R91" s="79"/>
    </row>
    <row r="92" spans="1:18">
      <c r="A92" s="83"/>
      <c r="B92" s="83"/>
      <c r="C92" s="83"/>
      <c r="D92" s="79"/>
      <c r="E92" s="79"/>
      <c r="F92" s="79"/>
      <c r="G92" s="79"/>
      <c r="H92" s="79"/>
      <c r="I92" s="79"/>
      <c r="J92" s="83"/>
      <c r="K92" s="83" t="s">
        <v>211</v>
      </c>
      <c r="L92" s="83" t="s">
        <v>318</v>
      </c>
      <c r="M92" s="81">
        <v>0</v>
      </c>
      <c r="N92" s="81">
        <v>0</v>
      </c>
      <c r="O92" s="81">
        <v>0</v>
      </c>
      <c r="P92" s="79"/>
      <c r="Q92" s="79"/>
      <c r="R92" s="79"/>
    </row>
    <row r="93" spans="1:18">
      <c r="A93" s="83"/>
      <c r="B93" s="83"/>
      <c r="C93" s="83"/>
      <c r="D93" s="79"/>
      <c r="E93" s="79"/>
      <c r="F93" s="79"/>
      <c r="G93" s="79"/>
      <c r="H93" s="79"/>
      <c r="I93" s="79"/>
      <c r="J93" s="83"/>
      <c r="K93" s="83" t="s">
        <v>403</v>
      </c>
      <c r="L93" s="83" t="s">
        <v>404</v>
      </c>
      <c r="M93" s="79"/>
      <c r="N93" s="79"/>
      <c r="O93" s="79"/>
      <c r="P93" s="79"/>
      <c r="Q93" s="79"/>
      <c r="R93" s="79"/>
    </row>
    <row r="94" spans="1:18">
      <c r="A94" s="83"/>
      <c r="B94" s="83"/>
      <c r="C94" s="83"/>
      <c r="D94" s="79"/>
      <c r="E94" s="79"/>
      <c r="F94" s="79"/>
      <c r="G94" s="79"/>
      <c r="H94" s="79"/>
      <c r="I94" s="79"/>
      <c r="J94" s="83"/>
      <c r="K94" s="83" t="s">
        <v>406</v>
      </c>
      <c r="L94" s="83" t="s">
        <v>407</v>
      </c>
      <c r="M94" s="79"/>
      <c r="N94" s="79"/>
      <c r="O94" s="79"/>
      <c r="P94" s="79"/>
      <c r="Q94" s="79"/>
      <c r="R94" s="79"/>
    </row>
    <row r="95" spans="1:18">
      <c r="A95" s="83"/>
      <c r="B95" s="83"/>
      <c r="C95" s="83"/>
      <c r="D95" s="79"/>
      <c r="E95" s="79"/>
      <c r="F95" s="79"/>
      <c r="G95" s="79"/>
      <c r="H95" s="79"/>
      <c r="I95" s="79"/>
      <c r="J95" s="83"/>
      <c r="K95" s="83" t="s">
        <v>410</v>
      </c>
      <c r="L95" s="83" t="s">
        <v>411</v>
      </c>
      <c r="M95" s="79"/>
      <c r="N95" s="79"/>
      <c r="O95" s="79"/>
      <c r="P95" s="79"/>
      <c r="Q95" s="79"/>
      <c r="R95" s="79"/>
    </row>
    <row r="96" spans="1:18">
      <c r="A96" s="83"/>
      <c r="B96" s="83"/>
      <c r="C96" s="83"/>
      <c r="D96" s="79"/>
      <c r="E96" s="79"/>
      <c r="F96" s="79"/>
      <c r="G96" s="79"/>
      <c r="H96" s="79"/>
      <c r="I96" s="79"/>
      <c r="J96" s="83"/>
      <c r="K96" s="83" t="s">
        <v>215</v>
      </c>
      <c r="L96" s="83" t="s">
        <v>326</v>
      </c>
      <c r="M96" s="79"/>
      <c r="N96" s="79"/>
      <c r="O96" s="79"/>
      <c r="P96" s="79"/>
      <c r="Q96" s="79"/>
      <c r="R96" s="79"/>
    </row>
    <row r="97" spans="1:18">
      <c r="A97" s="83"/>
      <c r="B97" s="83"/>
      <c r="C97" s="83"/>
      <c r="D97" s="79"/>
      <c r="E97" s="79"/>
      <c r="F97" s="79"/>
      <c r="G97" s="79"/>
      <c r="H97" s="79"/>
      <c r="I97" s="79"/>
      <c r="J97" s="85" t="s">
        <v>422</v>
      </c>
      <c r="K97" s="85" t="s">
        <v>280</v>
      </c>
      <c r="L97" s="85" t="s">
        <v>423</v>
      </c>
      <c r="M97" s="79"/>
      <c r="N97" s="79"/>
      <c r="O97" s="79"/>
      <c r="P97" s="79"/>
      <c r="Q97" s="79"/>
      <c r="R97" s="79"/>
    </row>
    <row r="98" spans="1:18">
      <c r="A98" s="83"/>
      <c r="B98" s="83"/>
      <c r="C98" s="83"/>
      <c r="D98" s="79"/>
      <c r="E98" s="79"/>
      <c r="F98" s="79"/>
      <c r="G98" s="79"/>
      <c r="H98" s="79"/>
      <c r="I98" s="79"/>
      <c r="J98" s="83"/>
      <c r="K98" s="83" t="s">
        <v>191</v>
      </c>
      <c r="L98" s="83" t="s">
        <v>424</v>
      </c>
      <c r="M98" s="79"/>
      <c r="N98" s="79"/>
      <c r="O98" s="79"/>
      <c r="P98" s="79"/>
      <c r="Q98" s="79"/>
      <c r="R98" s="79"/>
    </row>
    <row r="99" spans="1:18">
      <c r="A99" s="83"/>
      <c r="B99" s="83"/>
      <c r="C99" s="83"/>
      <c r="D99" s="79"/>
      <c r="E99" s="79"/>
      <c r="F99" s="79"/>
      <c r="G99" s="79"/>
      <c r="H99" s="79"/>
      <c r="I99" s="79"/>
      <c r="J99" s="83"/>
      <c r="K99" s="83" t="s">
        <v>215</v>
      </c>
      <c r="L99" s="83" t="s">
        <v>351</v>
      </c>
      <c r="M99" s="79"/>
      <c r="N99" s="79"/>
      <c r="O99" s="79"/>
      <c r="P99" s="79"/>
      <c r="Q99" s="79"/>
      <c r="R99" s="79"/>
    </row>
    <row r="100" spans="1:18">
      <c r="A100" s="83"/>
      <c r="B100" s="83"/>
      <c r="C100" s="83"/>
      <c r="D100" s="79"/>
      <c r="E100" s="79"/>
      <c r="F100" s="79"/>
      <c r="G100" s="79"/>
      <c r="H100" s="79"/>
      <c r="I100" s="79"/>
      <c r="J100" s="85" t="s">
        <v>425</v>
      </c>
      <c r="K100" s="85" t="s">
        <v>280</v>
      </c>
      <c r="L100" s="85" t="s">
        <v>346</v>
      </c>
      <c r="M100" s="79"/>
      <c r="N100" s="79"/>
      <c r="O100" s="79"/>
      <c r="P100" s="79"/>
      <c r="Q100" s="79"/>
      <c r="R100" s="79"/>
    </row>
    <row r="101" spans="1:18">
      <c r="A101" s="83"/>
      <c r="B101" s="83"/>
      <c r="C101" s="83"/>
      <c r="D101" s="79"/>
      <c r="E101" s="79"/>
      <c r="F101" s="79"/>
      <c r="G101" s="79"/>
      <c r="H101" s="79"/>
      <c r="I101" s="79"/>
      <c r="J101" s="83"/>
      <c r="K101" s="83" t="s">
        <v>191</v>
      </c>
      <c r="L101" s="83" t="s">
        <v>424</v>
      </c>
      <c r="M101" s="79"/>
      <c r="N101" s="79"/>
      <c r="O101" s="79"/>
      <c r="P101" s="79"/>
      <c r="Q101" s="79"/>
      <c r="R101" s="79"/>
    </row>
    <row r="102" spans="1:18">
      <c r="A102" s="83"/>
      <c r="B102" s="83"/>
      <c r="C102" s="83"/>
      <c r="D102" s="79"/>
      <c r="E102" s="79"/>
      <c r="F102" s="79"/>
      <c r="G102" s="79"/>
      <c r="H102" s="79"/>
      <c r="I102" s="79"/>
      <c r="J102" s="83"/>
      <c r="K102" s="83" t="s">
        <v>195</v>
      </c>
      <c r="L102" s="83" t="s">
        <v>426</v>
      </c>
      <c r="M102" s="79"/>
      <c r="N102" s="79"/>
      <c r="O102" s="79"/>
      <c r="P102" s="79"/>
      <c r="Q102" s="79"/>
      <c r="R102" s="79"/>
    </row>
    <row r="103" spans="1:18">
      <c r="A103" s="83"/>
      <c r="B103" s="83"/>
      <c r="C103" s="83"/>
      <c r="D103" s="79"/>
      <c r="E103" s="79"/>
      <c r="F103" s="79"/>
      <c r="G103" s="79"/>
      <c r="H103" s="79"/>
      <c r="I103" s="79"/>
      <c r="J103" s="83"/>
      <c r="K103" s="83" t="s">
        <v>220</v>
      </c>
      <c r="L103" s="83" t="s">
        <v>347</v>
      </c>
      <c r="M103" s="79"/>
      <c r="N103" s="79"/>
      <c r="O103" s="79"/>
      <c r="P103" s="79"/>
      <c r="Q103" s="79"/>
      <c r="R103" s="79"/>
    </row>
    <row r="104" spans="1:18">
      <c r="A104" s="83"/>
      <c r="B104" s="83"/>
      <c r="C104" s="83"/>
      <c r="D104" s="79"/>
      <c r="E104" s="79"/>
      <c r="F104" s="79"/>
      <c r="G104" s="79"/>
      <c r="H104" s="79"/>
      <c r="I104" s="79"/>
      <c r="J104" s="83"/>
      <c r="K104" s="83" t="s">
        <v>222</v>
      </c>
      <c r="L104" s="83" t="s">
        <v>349</v>
      </c>
      <c r="M104" s="79"/>
      <c r="N104" s="79"/>
      <c r="O104" s="79"/>
      <c r="P104" s="79"/>
      <c r="Q104" s="79"/>
      <c r="R104" s="79"/>
    </row>
    <row r="105" spans="1:18">
      <c r="A105" s="83"/>
      <c r="B105" s="83"/>
      <c r="C105" s="83"/>
      <c r="D105" s="79"/>
      <c r="E105" s="79"/>
      <c r="F105" s="79"/>
      <c r="G105" s="79"/>
      <c r="H105" s="79"/>
      <c r="I105" s="79"/>
      <c r="J105" s="83"/>
      <c r="K105" s="83" t="s">
        <v>215</v>
      </c>
      <c r="L105" s="83" t="s">
        <v>351</v>
      </c>
      <c r="M105" s="79"/>
      <c r="N105" s="79"/>
      <c r="O105" s="79"/>
      <c r="P105" s="79"/>
      <c r="Q105" s="79"/>
      <c r="R105" s="79"/>
    </row>
    <row r="106" spans="1:18">
      <c r="A106" s="83"/>
      <c r="B106" s="83"/>
      <c r="C106" s="83"/>
      <c r="D106" s="79"/>
      <c r="E106" s="79"/>
      <c r="F106" s="79"/>
      <c r="G106" s="79"/>
      <c r="H106" s="79"/>
      <c r="I106" s="79"/>
      <c r="J106" s="85" t="s">
        <v>427</v>
      </c>
      <c r="K106" s="85" t="s">
        <v>280</v>
      </c>
      <c r="L106" s="85" t="s">
        <v>371</v>
      </c>
      <c r="M106" s="79"/>
      <c r="N106" s="79"/>
      <c r="O106" s="79"/>
      <c r="P106" s="79"/>
      <c r="Q106" s="79"/>
      <c r="R106" s="79"/>
    </row>
    <row r="107" spans="1:18">
      <c r="A107" s="83"/>
      <c r="B107" s="83"/>
      <c r="C107" s="83"/>
      <c r="D107" s="79"/>
      <c r="E107" s="79"/>
      <c r="F107" s="79"/>
      <c r="G107" s="79"/>
      <c r="H107" s="79"/>
      <c r="I107" s="79"/>
      <c r="J107" s="83"/>
      <c r="K107" s="83" t="s">
        <v>193</v>
      </c>
      <c r="L107" s="83" t="s">
        <v>373</v>
      </c>
      <c r="M107" s="79"/>
      <c r="N107" s="79"/>
      <c r="O107" s="79"/>
      <c r="P107" s="79"/>
      <c r="Q107" s="79"/>
      <c r="R107" s="79"/>
    </row>
    <row r="108" spans="1:18">
      <c r="A108" s="83"/>
      <c r="B108" s="83"/>
      <c r="C108" s="83"/>
      <c r="D108" s="79"/>
      <c r="E108" s="79"/>
      <c r="F108" s="79"/>
      <c r="G108" s="79"/>
      <c r="H108" s="79"/>
      <c r="I108" s="79"/>
      <c r="J108" s="83"/>
      <c r="K108" s="83" t="s">
        <v>195</v>
      </c>
      <c r="L108" s="83" t="s">
        <v>374</v>
      </c>
      <c r="M108" s="79"/>
      <c r="N108" s="79"/>
      <c r="O108" s="79"/>
      <c r="P108" s="79"/>
      <c r="Q108" s="79"/>
      <c r="R108" s="79"/>
    </row>
    <row r="109" spans="1:18">
      <c r="A109" s="83"/>
      <c r="B109" s="83"/>
      <c r="C109" s="83"/>
      <c r="D109" s="79"/>
      <c r="E109" s="79"/>
      <c r="F109" s="79"/>
      <c r="G109" s="79"/>
      <c r="H109" s="79"/>
      <c r="I109" s="79"/>
      <c r="J109" s="85" t="s">
        <v>428</v>
      </c>
      <c r="K109" s="85" t="s">
        <v>280</v>
      </c>
      <c r="L109" s="85" t="s">
        <v>409</v>
      </c>
      <c r="M109" s="79">
        <f>O109+N109</f>
        <v>660</v>
      </c>
      <c r="N109" s="79"/>
      <c r="O109" s="79">
        <f>O113</f>
        <v>660</v>
      </c>
      <c r="P109" s="79"/>
      <c r="Q109" s="79"/>
      <c r="R109" s="79"/>
    </row>
    <row r="110" spans="1:18">
      <c r="A110" s="83"/>
      <c r="B110" s="83"/>
      <c r="C110" s="83"/>
      <c r="D110" s="79"/>
      <c r="E110" s="79"/>
      <c r="F110" s="79"/>
      <c r="G110" s="79"/>
      <c r="H110" s="79"/>
      <c r="I110" s="79"/>
      <c r="J110" s="83"/>
      <c r="K110" s="83" t="s">
        <v>197</v>
      </c>
      <c r="L110" s="83" t="s">
        <v>412</v>
      </c>
      <c r="M110" s="79"/>
      <c r="N110" s="81">
        <v>0</v>
      </c>
      <c r="O110" s="81">
        <v>0</v>
      </c>
      <c r="P110" s="79"/>
      <c r="Q110" s="79"/>
      <c r="R110" s="79"/>
    </row>
    <row r="111" spans="1:18">
      <c r="A111" s="83"/>
      <c r="B111" s="83"/>
      <c r="C111" s="83"/>
      <c r="D111" s="79"/>
      <c r="E111" s="79"/>
      <c r="F111" s="79"/>
      <c r="G111" s="79"/>
      <c r="H111" s="79"/>
      <c r="I111" s="79"/>
      <c r="J111" s="83"/>
      <c r="K111" s="83" t="s">
        <v>199</v>
      </c>
      <c r="L111" s="83" t="s">
        <v>414</v>
      </c>
      <c r="M111" s="79"/>
      <c r="N111" s="81">
        <v>0</v>
      </c>
      <c r="O111" s="81">
        <v>0</v>
      </c>
      <c r="P111" s="79"/>
      <c r="Q111" s="79"/>
      <c r="R111" s="79"/>
    </row>
    <row r="112" spans="1:18">
      <c r="A112" s="83"/>
      <c r="B112" s="83"/>
      <c r="C112" s="83"/>
      <c r="D112" s="79"/>
      <c r="E112" s="79"/>
      <c r="F112" s="79"/>
      <c r="G112" s="79"/>
      <c r="H112" s="79"/>
      <c r="I112" s="79"/>
      <c r="J112" s="83"/>
      <c r="K112" s="83" t="s">
        <v>201</v>
      </c>
      <c r="L112" s="83" t="s">
        <v>417</v>
      </c>
      <c r="M112" s="79"/>
      <c r="N112" s="81">
        <v>0</v>
      </c>
      <c r="O112" s="81">
        <v>0</v>
      </c>
      <c r="P112" s="79"/>
      <c r="Q112" s="79"/>
      <c r="R112" s="79"/>
    </row>
    <row r="113" spans="1:18">
      <c r="A113" s="83"/>
      <c r="B113" s="83"/>
      <c r="C113" s="83"/>
      <c r="D113" s="79"/>
      <c r="E113" s="79"/>
      <c r="F113" s="79"/>
      <c r="G113" s="79"/>
      <c r="H113" s="79"/>
      <c r="I113" s="79"/>
      <c r="J113" s="83"/>
      <c r="K113" s="83" t="s">
        <v>215</v>
      </c>
      <c r="L113" s="83" t="s">
        <v>409</v>
      </c>
      <c r="M113" s="79">
        <f>O113+N113</f>
        <v>660</v>
      </c>
      <c r="N113" s="81">
        <v>0</v>
      </c>
      <c r="O113" s="81">
        <f>(100000+300000+100000+6000000+100000)/10000</f>
        <v>660</v>
      </c>
      <c r="P113" s="79"/>
      <c r="Q113" s="79"/>
      <c r="R113" s="79"/>
    </row>
    <row r="114" spans="1:18">
      <c r="A114" s="84" t="s">
        <v>39</v>
      </c>
      <c r="B114" s="84"/>
      <c r="C114" s="84"/>
      <c r="D114" s="32">
        <f>D78+D53+D24+D13+D8</f>
        <v>5014.414051</v>
      </c>
      <c r="E114" s="32">
        <f>E53+E13+E8</f>
        <v>3305.414051</v>
      </c>
      <c r="F114" s="32">
        <f>F78+F24+F13</f>
        <v>1709</v>
      </c>
      <c r="G114" s="32"/>
      <c r="H114" s="32"/>
      <c r="I114" s="32"/>
      <c r="J114" s="84" t="s">
        <v>39</v>
      </c>
      <c r="K114" s="84"/>
      <c r="L114" s="84"/>
      <c r="M114" s="32">
        <f>M109+M80+M50+M22+M8</f>
        <v>5014.414051</v>
      </c>
      <c r="N114" s="32"/>
      <c r="O114" s="32">
        <f>O109+O80+O50+O22+O8</f>
        <v>1709</v>
      </c>
      <c r="P114" s="32"/>
      <c r="Q114" s="32"/>
      <c r="R114" s="32"/>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4583333333333" footer="0.314583333333333"/>
  <pageSetup paperSize="9" scale="61"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10" sqref="E10"/>
    </sheetView>
  </sheetViews>
  <sheetFormatPr defaultColWidth="9" defaultRowHeight="13.5" outlineLevelCol="7"/>
  <cols>
    <col min="1" max="1" width="31.3833333333333" style="56" customWidth="1"/>
    <col min="2" max="2" width="21.25" style="56" customWidth="1"/>
    <col min="3" max="3" width="21.3833333333333" style="56" customWidth="1"/>
    <col min="4" max="4" width="24.8833333333333" style="56" customWidth="1"/>
    <col min="5" max="5" width="23.5" style="56" customWidth="1"/>
    <col min="6" max="8" width="11.6333333333333" style="56" customWidth="1"/>
    <col min="9" max="16384" width="9" style="56"/>
  </cols>
  <sheetData>
    <row r="1" s="56" customFormat="1" ht="39.95" customHeight="1" spans="1:8">
      <c r="A1" s="3" t="s">
        <v>429</v>
      </c>
      <c r="B1" s="3"/>
      <c r="C1" s="3"/>
      <c r="D1" s="3"/>
      <c r="E1" s="3"/>
      <c r="F1" s="58"/>
      <c r="G1" s="58"/>
      <c r="H1" s="58"/>
    </row>
    <row r="2" ht="3" customHeight="1"/>
    <row r="3" s="57" customFormat="1" ht="28.5" customHeight="1" spans="1:5">
      <c r="A3" s="59" t="s">
        <v>430</v>
      </c>
      <c r="B3" s="59"/>
      <c r="C3" s="59"/>
      <c r="D3" s="59"/>
      <c r="E3" s="60" t="s">
        <v>41</v>
      </c>
    </row>
    <row r="4" s="56" customFormat="1" ht="30" customHeight="1" spans="1:5">
      <c r="A4" s="61" t="s">
        <v>431</v>
      </c>
      <c r="B4" s="61" t="s">
        <v>432</v>
      </c>
      <c r="C4" s="61" t="s">
        <v>433</v>
      </c>
      <c r="D4" s="62" t="s">
        <v>434</v>
      </c>
      <c r="E4" s="62"/>
    </row>
    <row r="5" s="56" customFormat="1" ht="30" customHeight="1" spans="1:5">
      <c r="A5" s="63"/>
      <c r="B5" s="63"/>
      <c r="C5" s="63"/>
      <c r="D5" s="64" t="s">
        <v>435</v>
      </c>
      <c r="E5" s="64" t="s">
        <v>436</v>
      </c>
    </row>
    <row r="6" s="56" customFormat="1" ht="30" customHeight="1" spans="1:5">
      <c r="A6" s="65" t="s">
        <v>99</v>
      </c>
      <c r="B6" s="66">
        <f>B7+B8+B9</f>
        <v>43.9</v>
      </c>
      <c r="C6" s="67">
        <f>C7+C8+C9</f>
        <v>48.4</v>
      </c>
      <c r="D6" s="66">
        <f t="shared" ref="D6:D11" si="0">B6-C6</f>
        <v>-4.50000000000001</v>
      </c>
      <c r="E6" s="68">
        <f>D6/C6</f>
        <v>-0.0929752066115704</v>
      </c>
    </row>
    <row r="7" s="56" customFormat="1" ht="30" customHeight="1" spans="1:5">
      <c r="A7" s="66" t="s">
        <v>437</v>
      </c>
      <c r="B7" s="66">
        <v>5.9</v>
      </c>
      <c r="C7" s="67">
        <v>6</v>
      </c>
      <c r="D7" s="66">
        <f t="shared" si="0"/>
        <v>-0.0999999999999996</v>
      </c>
      <c r="E7" s="69">
        <f>D7/C7</f>
        <v>-0.0166666666666666</v>
      </c>
    </row>
    <row r="8" s="56" customFormat="1" ht="30" customHeight="1" spans="1:5">
      <c r="A8" s="66" t="s">
        <v>438</v>
      </c>
      <c r="B8" s="66">
        <v>18.9</v>
      </c>
      <c r="C8" s="67">
        <v>19.1</v>
      </c>
      <c r="D8" s="66">
        <f t="shared" si="0"/>
        <v>-0.200000000000003</v>
      </c>
      <c r="E8" s="69">
        <f>D8/C8</f>
        <v>-0.0104712041884818</v>
      </c>
    </row>
    <row r="9" s="56" customFormat="1" ht="30" customHeight="1" spans="1:5">
      <c r="A9" s="66" t="s">
        <v>439</v>
      </c>
      <c r="B9" s="66">
        <v>19.1</v>
      </c>
      <c r="C9" s="67">
        <f>C10+C11</f>
        <v>23.3</v>
      </c>
      <c r="D9" s="66">
        <f t="shared" si="0"/>
        <v>-4.2</v>
      </c>
      <c r="E9" s="69">
        <f>D9/C9</f>
        <v>-0.180257510729614</v>
      </c>
    </row>
    <row r="10" s="56" customFormat="1" ht="30" customHeight="1" spans="1:5">
      <c r="A10" s="66" t="s">
        <v>440</v>
      </c>
      <c r="B10" s="66">
        <v>0</v>
      </c>
      <c r="C10" s="67">
        <v>0</v>
      </c>
      <c r="D10" s="66">
        <f t="shared" si="0"/>
        <v>0</v>
      </c>
      <c r="E10" s="69">
        <v>0</v>
      </c>
    </row>
    <row r="11" s="56" customFormat="1" ht="30" customHeight="1" spans="1:5">
      <c r="A11" s="66" t="s">
        <v>441</v>
      </c>
      <c r="B11" s="66">
        <v>19.1</v>
      </c>
      <c r="C11" s="67">
        <v>23.3</v>
      </c>
      <c r="D11" s="66">
        <f t="shared" si="0"/>
        <v>-4.2</v>
      </c>
      <c r="E11" s="69">
        <f>D11/C11</f>
        <v>-0.180257510729614</v>
      </c>
    </row>
    <row r="12" ht="132" customHeight="1" spans="1:5">
      <c r="A12" s="70" t="s">
        <v>442</v>
      </c>
      <c r="B12" s="70"/>
      <c r="C12" s="70"/>
      <c r="D12" s="70"/>
      <c r="E12" s="70"/>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市本级绩效目标表-1</vt:lpstr>
      <vt:lpstr>市本级绩效目标表-2</vt:lpstr>
      <vt:lpstr>市对下绩效目标表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华海信息--段飞龙</cp:lastModifiedBy>
  <dcterms:created xsi:type="dcterms:W3CDTF">2006-09-16T00:00:00Z</dcterms:created>
  <dcterms:modified xsi:type="dcterms:W3CDTF">2022-05-27T10:24:16Z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F0168ABF057C42E6B484CB0848200CA7</vt:lpwstr>
  </property>
</Properties>
</file>