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 (2)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<sst xmlns="http://schemas.openxmlformats.org/spreadsheetml/2006/main" count="68" uniqueCount="35">
  <si>
    <t>附件1</t>
  </si>
  <si>
    <t>曲靖市市本级2021年公共租赁住房出租出售收入资金分配表</t>
  </si>
  <si>
    <t xml:space="preserve">     单位：万元</t>
  </si>
  <si>
    <t>单位 项目</t>
  </si>
  <si>
    <t>合计</t>
  </si>
  <si>
    <t>偿还政府借款本息</t>
  </si>
  <si>
    <t>公共部位及公用设施维修资金</t>
  </si>
  <si>
    <t>维护管理费</t>
  </si>
  <si>
    <t>业务经费</t>
  </si>
  <si>
    <t>市住房和城乡建设局</t>
  </si>
  <si>
    <t>市发展和改革委员会</t>
  </si>
  <si>
    <t>市财政局</t>
  </si>
  <si>
    <t>市自然资源和规划局</t>
  </si>
  <si>
    <t>曲靖市市本级2019年公共租赁住房租金收入资金分配表（5-10月）</t>
  </si>
  <si>
    <t>单位:元</t>
  </si>
  <si>
    <t>项目                  金额及单位</t>
  </si>
  <si>
    <t>金额</t>
  </si>
  <si>
    <t>分配下达金额</t>
  </si>
  <si>
    <t>市住建局</t>
  </si>
  <si>
    <t>市发改委</t>
  </si>
  <si>
    <t>市自规局</t>
  </si>
  <si>
    <t>一、公租房出租出售收入合计</t>
  </si>
  <si>
    <t>——</t>
  </si>
  <si>
    <t xml:space="preserve">    其中：出租收入</t>
  </si>
  <si>
    <t xml:space="preserve">          出售收入</t>
  </si>
  <si>
    <t>二、偿还政府借款本息</t>
  </si>
  <si>
    <t xml:space="preserve">    其中：出租收入偿还</t>
  </si>
  <si>
    <t xml:space="preserve">          出售收入偿还</t>
  </si>
  <si>
    <t>三、公共部位及共用设施维修资金</t>
  </si>
  <si>
    <t>四、维护管理费</t>
  </si>
  <si>
    <t xml:space="preserve">    其中：出租收入计提</t>
  </si>
  <si>
    <t xml:space="preserve">          出售收入计提</t>
  </si>
  <si>
    <t>五、业务经费</t>
  </si>
  <si>
    <t xml:space="preserve">   其中：出租收入计提</t>
  </si>
  <si>
    <t xml:space="preserve">         出售收入计提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</si>
</sst>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4" fillId="8" borderId="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0"/>
  <sheetViews>
    <sheetView tabSelected="1" workbookViewId="0">
      <selection activeCell="A2" sqref="A2:F2"/>
    </sheetView>
  </sheetViews>
  <sheetFormatPr defaultColWidth="8.88888888888889" defaultRowHeight="14.4" outlineLevelCol="5"/>
  <cols>
    <col min="1" max="1" width="24.6296296296296" style="17" customWidth="1"/>
    <col min="2" max="2" width="16.5" customWidth="1"/>
    <col min="3" max="3" width="20.8703703703704" customWidth="1"/>
    <col min="4" max="4" width="31.1296296296296" customWidth="1"/>
    <col min="5" max="5" width="17.8703703703704" customWidth="1"/>
    <col min="6" max="6" width="20.1296296296296" customWidth="1"/>
  </cols>
  <sheetData>
    <row r="1" ht="22" customHeight="1" spans="1:6">
      <c r="A1" s="1" t="s">
        <v>0</v>
      </c>
      <c r="B1" s="18"/>
      <c r="C1" s="18"/>
      <c r="D1" s="18"/>
      <c r="E1" s="18"/>
      <c r="F1" s="18"/>
    </row>
    <row r="2" ht="29" customHeight="1" spans="1:6">
      <c r="A2" s="19" t="s">
        <v>1</v>
      </c>
      <c r="B2" s="19"/>
      <c r="C2" s="19"/>
      <c r="D2" s="19"/>
      <c r="E2" s="19"/>
      <c r="F2" s="19"/>
    </row>
    <row r="3" ht="35" customHeight="1" spans="6:6">
      <c r="F3" t="s">
        <v>2</v>
      </c>
    </row>
    <row r="4" s="17" customFormat="1" ht="58" customHeight="1" spans="1:6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s="17" customFormat="1" ht="47" customHeight="1" spans="1:6">
      <c r="A5" s="20" t="s">
        <v>9</v>
      </c>
      <c r="B5" s="21">
        <f>SUM(C5:F5)</f>
        <v>660.45</v>
      </c>
      <c r="C5" s="21">
        <v>640.03</v>
      </c>
      <c r="D5" s="21">
        <v>4.86</v>
      </c>
      <c r="E5" s="21">
        <v>7.49</v>
      </c>
      <c r="F5" s="21">
        <v>8.07</v>
      </c>
    </row>
    <row r="6" ht="42" customHeight="1" spans="1:6">
      <c r="A6" s="20" t="s">
        <v>10</v>
      </c>
      <c r="B6" s="21">
        <f>SUM(C6:F6)</f>
        <v>1.71</v>
      </c>
      <c r="C6" s="21"/>
      <c r="D6" s="22"/>
      <c r="E6" s="22"/>
      <c r="F6" s="21">
        <v>1.71</v>
      </c>
    </row>
    <row r="7" ht="45" customHeight="1" spans="1:6">
      <c r="A7" s="20" t="s">
        <v>11</v>
      </c>
      <c r="B7" s="21">
        <f>SUM(C7:F7)</f>
        <v>1.71</v>
      </c>
      <c r="C7" s="21"/>
      <c r="D7" s="22"/>
      <c r="E7" s="22"/>
      <c r="F7" s="21">
        <v>1.71</v>
      </c>
    </row>
    <row r="8" ht="48" customHeight="1" spans="1:6">
      <c r="A8" s="20" t="s">
        <v>12</v>
      </c>
      <c r="B8" s="21">
        <f>SUM(C8:F8)</f>
        <v>0.25</v>
      </c>
      <c r="C8" s="21"/>
      <c r="D8" s="22"/>
      <c r="E8" s="22"/>
      <c r="F8" s="21">
        <v>0.25</v>
      </c>
    </row>
    <row r="9" ht="45" customHeight="1" spans="1:6">
      <c r="A9" s="20" t="s">
        <v>4</v>
      </c>
      <c r="B9" s="21">
        <f>SUM(B5:B8)</f>
        <v>664.12</v>
      </c>
      <c r="C9" s="21">
        <f>SUM(C5:C8)</f>
        <v>640.03</v>
      </c>
      <c r="D9" s="21">
        <f>SUM(D5:D8)</f>
        <v>4.86</v>
      </c>
      <c r="E9" s="21">
        <f>SUM(E5:E8)</f>
        <v>7.49</v>
      </c>
      <c r="F9" s="21">
        <f>SUM(F5:F8)</f>
        <v>11.74</v>
      </c>
    </row>
    <row r="10" ht="15.6" spans="3:3">
      <c r="C10" s="23"/>
    </row>
  </sheetData>
  <mergeCells count="1">
    <mergeCell ref="A2:F2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8"/>
  <sheetViews>
    <sheetView workbookViewId="0">
      <selection activeCell="A16" sqref="A16"/>
    </sheetView>
  </sheetViews>
  <sheetFormatPr defaultColWidth="8.88888888888889" defaultRowHeight="14.4" outlineLevelCol="6"/>
  <cols>
    <col min="1" max="1" width="37" customWidth="1"/>
    <col min="2" max="2" width="16.8888888888889" customWidth="1"/>
    <col min="3" max="3" width="17" customWidth="1"/>
    <col min="4" max="6" width="15.7685185185185" customWidth="1"/>
    <col min="7" max="7" width="16.5" customWidth="1"/>
  </cols>
  <sheetData>
    <row r="1" ht="15.6" spans="1:1">
      <c r="A1" s="1" t="s">
        <v>0</v>
      </c>
    </row>
    <row r="2" ht="26" customHeight="1" spans="1:6">
      <c r="A2" s="2" t="s">
        <v>13</v>
      </c>
      <c r="B2" s="2"/>
      <c r="C2" s="2"/>
      <c r="D2" s="2"/>
      <c r="E2" s="2"/>
      <c r="F2" s="2"/>
    </row>
    <row r="3" ht="19" customHeight="1" spans="6:6">
      <c r="F3" s="3" t="s">
        <v>14</v>
      </c>
    </row>
    <row r="4" ht="27" customHeight="1" spans="1:6">
      <c r="A4" s="4" t="s">
        <v>15</v>
      </c>
      <c r="B4" s="5" t="s">
        <v>16</v>
      </c>
      <c r="C4" s="4" t="s">
        <v>17</v>
      </c>
      <c r="D4" s="4"/>
      <c r="E4" s="4"/>
      <c r="F4" s="4"/>
    </row>
    <row r="5" ht="22" customHeight="1" spans="1:7">
      <c r="A5" s="6"/>
      <c r="B5" s="5"/>
      <c r="C5" s="5" t="s">
        <v>18</v>
      </c>
      <c r="D5" s="5" t="s">
        <v>19</v>
      </c>
      <c r="E5" s="5" t="s">
        <v>11</v>
      </c>
      <c r="F5" s="5" t="s">
        <v>20</v>
      </c>
      <c r="G5">
        <f>SUM(B6-C6)</f>
        <v>41360.5020599999</v>
      </c>
    </row>
    <row r="6" ht="30" customHeight="1" spans="1:6">
      <c r="A6" s="7" t="s">
        <v>21</v>
      </c>
      <c r="B6" s="8">
        <f>SUM(C6+D16+E16)</f>
        <v>2297805.67</v>
      </c>
      <c r="C6" s="8">
        <f>SUM(C9+C12+C13+C16)</f>
        <v>2256445.16794</v>
      </c>
      <c r="D6" s="9" t="s">
        <v>22</v>
      </c>
      <c r="E6" s="9" t="s">
        <v>22</v>
      </c>
      <c r="F6" s="9" t="s">
        <v>22</v>
      </c>
    </row>
    <row r="7" ht="32" customHeight="1" spans="1:6">
      <c r="A7" s="10" t="s">
        <v>23</v>
      </c>
      <c r="B7" s="11">
        <v>2297805.67</v>
      </c>
      <c r="C7" s="11">
        <f>SUM(B7)</f>
        <v>2297805.67</v>
      </c>
      <c r="D7" s="9" t="s">
        <v>22</v>
      </c>
      <c r="E7" s="9" t="s">
        <v>22</v>
      </c>
      <c r="F7" s="9" t="s">
        <v>22</v>
      </c>
    </row>
    <row r="8" ht="32" customHeight="1" spans="1:6">
      <c r="A8" s="10" t="s">
        <v>24</v>
      </c>
      <c r="B8" s="11">
        <v>0</v>
      </c>
      <c r="C8" s="11">
        <f t="shared" ref="C8:C15" si="0">SUM(B8)</f>
        <v>0</v>
      </c>
      <c r="D8" s="9" t="s">
        <v>22</v>
      </c>
      <c r="E8" s="9" t="s">
        <v>22</v>
      </c>
      <c r="F8" s="9" t="s">
        <v>22</v>
      </c>
    </row>
    <row r="9" ht="32" customHeight="1" spans="1:6">
      <c r="A9" s="10" t="s">
        <v>25</v>
      </c>
      <c r="B9" s="12">
        <f>SUM(B10:B11)</f>
        <v>1999090.9329</v>
      </c>
      <c r="C9" s="12">
        <f t="shared" si="0"/>
        <v>1999090.9329</v>
      </c>
      <c r="D9" s="9" t="s">
        <v>22</v>
      </c>
      <c r="E9" s="9" t="s">
        <v>22</v>
      </c>
      <c r="F9" s="9" t="s">
        <v>22</v>
      </c>
    </row>
    <row r="10" ht="32" customHeight="1" spans="1:6">
      <c r="A10" s="10" t="s">
        <v>26</v>
      </c>
      <c r="B10" s="11">
        <f>SUM(B7*0.87)</f>
        <v>1999090.9329</v>
      </c>
      <c r="C10" s="11">
        <f t="shared" si="0"/>
        <v>1999090.9329</v>
      </c>
      <c r="D10" s="9" t="s">
        <v>22</v>
      </c>
      <c r="E10" s="9" t="s">
        <v>22</v>
      </c>
      <c r="F10" s="9" t="s">
        <v>22</v>
      </c>
    </row>
    <row r="11" ht="32" customHeight="1" spans="1:6">
      <c r="A11" s="10" t="s">
        <v>27</v>
      </c>
      <c r="B11" s="11">
        <f>SUM(B8*0.994)</f>
        <v>0</v>
      </c>
      <c r="C11" s="11">
        <f t="shared" si="0"/>
        <v>0</v>
      </c>
      <c r="D11" s="9" t="s">
        <v>22</v>
      </c>
      <c r="E11" s="9" t="s">
        <v>22</v>
      </c>
      <c r="F11" s="9" t="s">
        <v>22</v>
      </c>
    </row>
    <row r="12" ht="32" customHeight="1" spans="1:6">
      <c r="A12" s="10" t="s">
        <v>28</v>
      </c>
      <c r="B12" s="12">
        <f>SUM(B7*0.03)</f>
        <v>68934.1701</v>
      </c>
      <c r="C12" s="12">
        <f t="shared" si="0"/>
        <v>68934.1701</v>
      </c>
      <c r="D12" s="9" t="s">
        <v>22</v>
      </c>
      <c r="E12" s="9" t="s">
        <v>22</v>
      </c>
      <c r="F12" s="9" t="s">
        <v>22</v>
      </c>
    </row>
    <row r="13" ht="32" customHeight="1" spans="1:6">
      <c r="A13" s="10" t="s">
        <v>29</v>
      </c>
      <c r="B13" s="12">
        <f>SUM(B14:B15)</f>
        <v>91912.2268</v>
      </c>
      <c r="C13" s="12">
        <f t="shared" si="0"/>
        <v>91912.2268</v>
      </c>
      <c r="D13" s="9" t="s">
        <v>22</v>
      </c>
      <c r="E13" s="9" t="s">
        <v>22</v>
      </c>
      <c r="F13" s="9" t="s">
        <v>22</v>
      </c>
    </row>
    <row r="14" ht="32" customHeight="1" spans="1:6">
      <c r="A14" s="10" t="s">
        <v>30</v>
      </c>
      <c r="B14" s="11">
        <f>SUM(B7*0.04)</f>
        <v>91912.2268</v>
      </c>
      <c r="C14" s="11">
        <f t="shared" si="0"/>
        <v>91912.2268</v>
      </c>
      <c r="D14" s="9" t="s">
        <v>22</v>
      </c>
      <c r="E14" s="9" t="s">
        <v>22</v>
      </c>
      <c r="F14" s="9" t="s">
        <v>22</v>
      </c>
    </row>
    <row r="15" ht="32" customHeight="1" spans="1:6">
      <c r="A15" s="10" t="s">
        <v>31</v>
      </c>
      <c r="B15" s="11">
        <f>SUM(B8*0.002)</f>
        <v>0</v>
      </c>
      <c r="C15" s="11">
        <f t="shared" si="0"/>
        <v>0</v>
      </c>
      <c r="D15" s="9" t="s">
        <v>22</v>
      </c>
      <c r="E15" s="9" t="s">
        <v>22</v>
      </c>
      <c r="F15" s="9" t="s">
        <v>22</v>
      </c>
    </row>
    <row r="16" ht="32" customHeight="1" spans="1:6">
      <c r="A16" s="10" t="s">
        <v>32</v>
      </c>
      <c r="B16" s="12">
        <f>SUM(B17:B18)</f>
        <v>137868.3402</v>
      </c>
      <c r="C16" s="12">
        <f>SUM(C17:C18)</f>
        <v>96507.83814</v>
      </c>
      <c r="D16" s="12">
        <f>SUM(D17:D18)</f>
        <v>20680.25103</v>
      </c>
      <c r="E16" s="12">
        <f>SUM(E17:E18)</f>
        <v>20680.25103</v>
      </c>
      <c r="F16" s="13">
        <f>SUM(F17:F18)</f>
        <v>0</v>
      </c>
    </row>
    <row r="17" ht="32" customHeight="1" spans="1:6">
      <c r="A17" s="10" t="s">
        <v>33</v>
      </c>
      <c r="B17" s="11">
        <f>SUM(B7*0.06)</f>
        <v>137868.3402</v>
      </c>
      <c r="C17" s="14">
        <f>SUM(B17*0.7)</f>
        <v>96507.83814</v>
      </c>
      <c r="D17" s="15">
        <f>SUM(B17*0.15)</f>
        <v>20680.25103</v>
      </c>
      <c r="E17" s="15">
        <f>SUM(B17*0.15)</f>
        <v>20680.25103</v>
      </c>
      <c r="F17" s="9" t="s">
        <v>22</v>
      </c>
    </row>
    <row r="18" ht="32" customHeight="1" spans="1:6">
      <c r="A18" s="10" t="s">
        <v>34</v>
      </c>
      <c r="B18" s="14">
        <f>SUM(B8*0.004)</f>
        <v>0</v>
      </c>
      <c r="C18" s="14">
        <f>SUM(B8*0.0025)</f>
        <v>0</v>
      </c>
      <c r="D18" s="16">
        <f>SUM(B8*0.0005)</f>
        <v>0</v>
      </c>
      <c r="E18" s="16">
        <f>SUM(B8*0.0005)</f>
        <v>0</v>
      </c>
      <c r="F18" s="16">
        <f>SUM(B8*0.0005)</f>
        <v>0</v>
      </c>
    </row>
  </sheetData>
  <mergeCells count="4">
    <mergeCell ref="A2:F2"/>
    <mergeCell ref="C4:F4"/>
    <mergeCell ref="A4:A5"/>
    <mergeCell ref="B4:B5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flay</cp:lastModifiedBy>
  <dcterms:created xsi:type="dcterms:W3CDTF">2019-07-30T07:49:00Z</dcterms:created>
  <dcterms:modified xsi:type="dcterms:W3CDTF">2021-12-10T01:18:52Z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